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0" windowWidth="27795" windowHeight="14115" tabRatio="913" activeTab="6"/>
  </bookViews>
  <sheets>
    <sheet name="Instructions" sheetId="1" r:id="rId1"/>
    <sheet name="WK1 - Identification" sheetId="2" r:id="rId2"/>
    <sheet name="WK2 - Notional General Income" sheetId="3" r:id="rId3"/>
    <sheet name="WK3 - Notional GI 15-16 YIELD" sheetId="4" r:id="rId4"/>
    <sheet name="WK4 - PGI Summary" sheetId="5" r:id="rId5"/>
    <sheet name="WK5a - Impact on Rates" sheetId="6" r:id="rId6"/>
    <sheet name="WK5b - Impact on Rates" sheetId="7" r:id="rId7"/>
    <sheet name="WK6 - Expenditure Program" sheetId="8" r:id="rId8"/>
    <sheet name="WK7 - Long Term Financial Plan" sheetId="9" r:id="rId9"/>
  </sheets>
  <definedNames>
    <definedName name="infrastructure_advalorem">'WK3 - Notional GI 15-16 YIELD'!$F$175</definedName>
    <definedName name="infrastructure_base">'WK3 - Notional GI 15-16 YIELD'!$E$175</definedName>
    <definedName name="_xlnm.Print_Area" localSheetId="0">Instructions!$A$1:$N$248</definedName>
    <definedName name="_xlnm.Print_Area" localSheetId="1">'WK1 - Identification'!$A$2:$Q$91</definedName>
    <definedName name="_xlnm.Print_Area" localSheetId="2">'WK2 - Notional General Income'!$A$1:$M$143</definedName>
    <definedName name="_xlnm.Print_Area" localSheetId="3">'WK3 - Notional GI 15-16 YIELD'!$A$1:$M$148</definedName>
    <definedName name="_xlnm.Print_Area" localSheetId="4">'WK4 - PGI Summary'!$A$1:$I$36</definedName>
    <definedName name="_xlnm.Print_Area" localSheetId="7">'WK6 - Expenditure Program'!$A$1:$O$73</definedName>
    <definedName name="_xlnm.Print_Area" localSheetId="8">'WK7 - Long Term Financial Plan'!$B$1:$R$138</definedName>
    <definedName name="_xlnm.Print_Titles" localSheetId="7">'WK6 - Expenditure Program'!$1:$7</definedName>
    <definedName name="_xlnm.Print_Titles" localSheetId="8">'WK7 - Long Term Financial Plan'!$1:$6</definedName>
    <definedName name="rate_peg_15_16">'WK1 - Identification'!$E$45</definedName>
    <definedName name="rate_peg_yr2">'WK1 - Identification'!$E$46</definedName>
    <definedName name="rate_peg_yr3">'WK1 - Identification'!$E$47</definedName>
    <definedName name="rate_peg_yr4">'WK1 - Identification'!$E$48</definedName>
    <definedName name="rate_peg_yr5">'WK1 - Identification'!$E$49</definedName>
    <definedName name="rate_peg_yr6">'WK1 - Identification'!$E$50</definedName>
    <definedName name="rate_peg_yr7">'WK1 - Identification'!$E$51</definedName>
    <definedName name="S2_Annual_Charges_Sub_Total" localSheetId="2">'WK2 - Notional General Income'!$L$137</definedName>
    <definedName name="S2_Annual_Charges_Sub_Total">'WK3 - Notional GI 15-16 YIELD'!$L$136</definedName>
    <definedName name="S2_Ordinary_Rates_Sub_Total" localSheetId="2">'WK2 - Notional General Income'!$L$75</definedName>
    <definedName name="S2_Ordinary_Rates_Sub_Total">'WK3 - Notional GI 15-16 YIELD'!$L$75</definedName>
    <definedName name="S2_Special_Rates_Sub_Total" localSheetId="2">'WK2 - Notional General Income'!$L$121</definedName>
    <definedName name="S2_Special_Rates_Sub_Total">'WK3 - Notional GI 15-16 YIELD'!$L$121</definedName>
    <definedName name="Total_First_year_Notional_General_Income_Yield">'WK3 - Notional GI 15-16 YIELD'!$K$139</definedName>
    <definedName name="Total_Prior_year_Notional_General_Income">'WK2 - Notional General Income'!$K$140</definedName>
  </definedNames>
  <calcPr calcId="145621"/>
</workbook>
</file>

<file path=xl/calcChain.xml><?xml version="1.0" encoding="utf-8"?>
<calcChain xmlns="http://schemas.openxmlformats.org/spreadsheetml/2006/main">
  <c r="X186" i="4" l="1"/>
  <c r="Y186" i="4"/>
  <c r="Z186" i="4"/>
  <c r="AA186" i="4"/>
  <c r="AB186" i="4"/>
  <c r="W186" i="4"/>
  <c r="AB185" i="4"/>
  <c r="AA185" i="4"/>
  <c r="Z185" i="4"/>
  <c r="Y185" i="4"/>
  <c r="X185" i="4"/>
  <c r="W185" i="4"/>
  <c r="AB184" i="4"/>
  <c r="AA184" i="4"/>
  <c r="Z184" i="4"/>
  <c r="Y184" i="4"/>
  <c r="X184" i="4"/>
  <c r="W184" i="4"/>
  <c r="AB183" i="4"/>
  <c r="AB187" i="4" s="1"/>
  <c r="AA183" i="4"/>
  <c r="AA187" i="4" s="1"/>
  <c r="Z183" i="4"/>
  <c r="Z187" i="4" s="1"/>
  <c r="Y183" i="4"/>
  <c r="Y187" i="4" s="1"/>
  <c r="X183" i="4"/>
  <c r="X187" i="4" s="1"/>
  <c r="W183" i="4"/>
  <c r="K186" i="4"/>
  <c r="K185" i="4"/>
  <c r="K187" i="4"/>
  <c r="K184" i="4"/>
  <c r="K183" i="4"/>
  <c r="W187" i="4" l="1"/>
  <c r="F130" i="9"/>
  <c r="G130" i="9"/>
  <c r="H130" i="9"/>
  <c r="I130" i="9"/>
  <c r="J130" i="9"/>
  <c r="K130" i="9"/>
  <c r="L130" i="9"/>
  <c r="M130" i="9"/>
  <c r="N130" i="9"/>
  <c r="F131" i="9"/>
  <c r="G131" i="9"/>
  <c r="H131" i="9"/>
  <c r="I131" i="9"/>
  <c r="J131" i="9"/>
  <c r="K131" i="9"/>
  <c r="L131" i="9"/>
  <c r="M131" i="9"/>
  <c r="N131" i="9"/>
  <c r="E131" i="9"/>
  <c r="E130" i="9"/>
  <c r="E137" i="9"/>
  <c r="E136" i="9"/>
  <c r="E128" i="9"/>
  <c r="E127" i="9"/>
  <c r="G238" i="6" l="1"/>
  <c r="H238" i="6"/>
  <c r="I238" i="6"/>
  <c r="J238" i="6"/>
  <c r="K238" i="6"/>
  <c r="L238" i="6"/>
  <c r="F238" i="6"/>
  <c r="G228" i="6"/>
  <c r="H228" i="6"/>
  <c r="I228" i="6"/>
  <c r="J228" i="6"/>
  <c r="K228" i="6"/>
  <c r="L228" i="6"/>
  <c r="F228" i="6"/>
  <c r="H134" i="6"/>
  <c r="I134" i="6"/>
  <c r="J134" i="6"/>
  <c r="K134" i="6"/>
  <c r="L134" i="6"/>
  <c r="G134" i="6"/>
  <c r="H124" i="6"/>
  <c r="I124" i="6"/>
  <c r="J124" i="6"/>
  <c r="K124" i="6"/>
  <c r="L124" i="6"/>
  <c r="G124" i="6"/>
  <c r="G95" i="6"/>
  <c r="H95" i="6"/>
  <c r="I95" i="6"/>
  <c r="J95" i="6"/>
  <c r="K95" i="6"/>
  <c r="L95" i="6"/>
  <c r="H94" i="6"/>
  <c r="I94" i="6"/>
  <c r="J94" i="6"/>
  <c r="K94" i="6"/>
  <c r="L94" i="6"/>
  <c r="G94" i="6"/>
  <c r="G70" i="6"/>
  <c r="H70" i="6"/>
  <c r="I70" i="6"/>
  <c r="J70" i="6"/>
  <c r="K70" i="6"/>
  <c r="L70" i="6"/>
  <c r="G71" i="6"/>
  <c r="H71" i="6"/>
  <c r="I71" i="6"/>
  <c r="J71" i="6"/>
  <c r="K71" i="6"/>
  <c r="L71" i="6"/>
  <c r="H69" i="6"/>
  <c r="I69" i="6"/>
  <c r="J69" i="6"/>
  <c r="K69" i="6"/>
  <c r="L69" i="6"/>
  <c r="G69" i="6"/>
  <c r="H58" i="6"/>
  <c r="I58" i="6"/>
  <c r="J58" i="6"/>
  <c r="K58" i="6"/>
  <c r="L58" i="6"/>
  <c r="G58" i="6"/>
  <c r="H38" i="6"/>
  <c r="I38" i="6"/>
  <c r="J38" i="6"/>
  <c r="K38" i="6"/>
  <c r="L38" i="6"/>
  <c r="G38" i="6"/>
  <c r="N175" i="4"/>
  <c r="X161" i="4"/>
  <c r="Y161" i="4"/>
  <c r="Y167" i="4" s="1"/>
  <c r="Y169" i="4" s="1"/>
  <c r="Z161" i="4"/>
  <c r="AA161" i="4"/>
  <c r="AB161" i="4"/>
  <c r="X162" i="4"/>
  <c r="Y162" i="4"/>
  <c r="Z162" i="4"/>
  <c r="AA162" i="4"/>
  <c r="AA167" i="4" s="1"/>
  <c r="AB162" i="4"/>
  <c r="X163" i="4"/>
  <c r="Y163" i="4"/>
  <c r="Z163" i="4"/>
  <c r="Z167" i="4" s="1"/>
  <c r="AA163" i="4"/>
  <c r="AB163" i="4"/>
  <c r="X164" i="4"/>
  <c r="Y164" i="4"/>
  <c r="Z164" i="4"/>
  <c r="AA164" i="4"/>
  <c r="AB164" i="4"/>
  <c r="X165" i="4"/>
  <c r="Y165" i="4"/>
  <c r="Z165" i="4"/>
  <c r="AA165" i="4"/>
  <c r="AB165" i="4"/>
  <c r="W165" i="4"/>
  <c r="W164" i="4"/>
  <c r="W163" i="4"/>
  <c r="W167" i="4" s="1"/>
  <c r="W162" i="4"/>
  <c r="W161" i="4"/>
  <c r="AB167" i="4"/>
  <c r="X167" i="4"/>
  <c r="X156" i="4"/>
  <c r="X159" i="4" s="1"/>
  <c r="X169" i="4" s="1"/>
  <c r="Y156" i="4"/>
  <c r="Y159" i="4" s="1"/>
  <c r="Z156" i="4"/>
  <c r="AA156" i="4"/>
  <c r="AB156" i="4"/>
  <c r="AB159" i="4" s="1"/>
  <c r="AB169" i="4" s="1"/>
  <c r="X157" i="4"/>
  <c r="Y157" i="4"/>
  <c r="Z157" i="4"/>
  <c r="AA157" i="4"/>
  <c r="AB157" i="4"/>
  <c r="W157" i="4"/>
  <c r="W156" i="4"/>
  <c r="AA159" i="4"/>
  <c r="AA169" i="4" s="1"/>
  <c r="Z159" i="4"/>
  <c r="AB73" i="4"/>
  <c r="AA73" i="4"/>
  <c r="Z73" i="4"/>
  <c r="Y73" i="4"/>
  <c r="Y75" i="4" s="1"/>
  <c r="X73" i="4"/>
  <c r="W73" i="4"/>
  <c r="AB67" i="4"/>
  <c r="AB75" i="4" s="1"/>
  <c r="AA67" i="4"/>
  <c r="AA75" i="4" s="1"/>
  <c r="Z67" i="4"/>
  <c r="Y67" i="4"/>
  <c r="X67" i="4"/>
  <c r="W67" i="4"/>
  <c r="W75" i="4" s="1"/>
  <c r="Z75" i="4"/>
  <c r="X75" i="4"/>
  <c r="AB61" i="4"/>
  <c r="AA61" i="4"/>
  <c r="Z61" i="4"/>
  <c r="Y61" i="4"/>
  <c r="X61" i="4"/>
  <c r="W61" i="4"/>
  <c r="AB35" i="4"/>
  <c r="AA35" i="4"/>
  <c r="Z35" i="4"/>
  <c r="Y35" i="4"/>
  <c r="X35" i="4"/>
  <c r="W35" i="4"/>
  <c r="X94" i="4"/>
  <c r="Y94" i="4" s="1"/>
  <c r="Z94" i="4" s="1"/>
  <c r="AA94" i="4" s="1"/>
  <c r="AB94" i="4" s="1"/>
  <c r="W94" i="4"/>
  <c r="W93" i="4"/>
  <c r="X93" i="4" s="1"/>
  <c r="Y93" i="4" s="1"/>
  <c r="Z93" i="4" s="1"/>
  <c r="AA93" i="4" s="1"/>
  <c r="AB93" i="4" s="1"/>
  <c r="X83" i="4"/>
  <c r="Y83" i="4" s="1"/>
  <c r="Z83" i="4" s="1"/>
  <c r="AA83" i="4" s="1"/>
  <c r="AB83" i="4" s="1"/>
  <c r="W83" i="4"/>
  <c r="W38" i="4"/>
  <c r="X38" i="4" s="1"/>
  <c r="Y38" i="4" s="1"/>
  <c r="Z38" i="4" s="1"/>
  <c r="AA38" i="4" s="1"/>
  <c r="AB38" i="4" s="1"/>
  <c r="W37" i="4"/>
  <c r="X37" i="4" s="1"/>
  <c r="Y37" i="4" s="1"/>
  <c r="Z37" i="4" s="1"/>
  <c r="AA37" i="4" s="1"/>
  <c r="AB37" i="4" s="1"/>
  <c r="W36" i="4"/>
  <c r="X36" i="4" s="1"/>
  <c r="Y36" i="4" s="1"/>
  <c r="Z36" i="4" s="1"/>
  <c r="AA36" i="4" s="1"/>
  <c r="AB36" i="4" s="1"/>
  <c r="W15" i="4"/>
  <c r="G260" i="6"/>
  <c r="H260" i="6" s="1"/>
  <c r="I260" i="6" s="1"/>
  <c r="J260" i="6" s="1"/>
  <c r="K260" i="6" s="1"/>
  <c r="L260" i="6" s="1"/>
  <c r="G261" i="6"/>
  <c r="H261" i="6"/>
  <c r="I261" i="6" s="1"/>
  <c r="J261" i="6" s="1"/>
  <c r="K261" i="6" s="1"/>
  <c r="L261" i="6" s="1"/>
  <c r="F261" i="6"/>
  <c r="F260" i="6"/>
  <c r="F259" i="6"/>
  <c r="G259" i="6" s="1"/>
  <c r="H259" i="6" s="1"/>
  <c r="I259" i="6" s="1"/>
  <c r="J259" i="6" s="1"/>
  <c r="K259" i="6" s="1"/>
  <c r="L259" i="6" s="1"/>
  <c r="G258" i="6"/>
  <c r="H258" i="6" s="1"/>
  <c r="I258" i="6" s="1"/>
  <c r="J258" i="6" s="1"/>
  <c r="K258" i="6" s="1"/>
  <c r="L258" i="6" s="1"/>
  <c r="F258" i="6"/>
  <c r="F257" i="6"/>
  <c r="G257" i="6" s="1"/>
  <c r="H257" i="6" s="1"/>
  <c r="I257" i="6" s="1"/>
  <c r="J257" i="6" s="1"/>
  <c r="K257" i="6" s="1"/>
  <c r="L257" i="6" s="1"/>
  <c r="G256" i="6"/>
  <c r="H256" i="6" s="1"/>
  <c r="I256" i="6" s="1"/>
  <c r="J256" i="6" s="1"/>
  <c r="K256" i="6" s="1"/>
  <c r="L256" i="6" s="1"/>
  <c r="F256" i="6"/>
  <c r="G248" i="6"/>
  <c r="H248" i="6" s="1"/>
  <c r="I248" i="6" s="1"/>
  <c r="J248" i="6" s="1"/>
  <c r="K248" i="6" s="1"/>
  <c r="L248" i="6" s="1"/>
  <c r="G249" i="6"/>
  <c r="H249" i="6" s="1"/>
  <c r="I249" i="6" s="1"/>
  <c r="J249" i="6" s="1"/>
  <c r="K249" i="6" s="1"/>
  <c r="L249" i="6" s="1"/>
  <c r="G250" i="6"/>
  <c r="H250" i="6" s="1"/>
  <c r="I250" i="6" s="1"/>
  <c r="J250" i="6" s="1"/>
  <c r="K250" i="6" s="1"/>
  <c r="L250" i="6" s="1"/>
  <c r="G251" i="6"/>
  <c r="H251" i="6" s="1"/>
  <c r="I251" i="6" s="1"/>
  <c r="J251" i="6" s="1"/>
  <c r="K251" i="6" s="1"/>
  <c r="L251" i="6" s="1"/>
  <c r="G252" i="6"/>
  <c r="H252" i="6" s="1"/>
  <c r="I252" i="6" s="1"/>
  <c r="J252" i="6" s="1"/>
  <c r="K252" i="6" s="1"/>
  <c r="L252" i="6" s="1"/>
  <c r="G253" i="6"/>
  <c r="H253" i="6" s="1"/>
  <c r="I253" i="6" s="1"/>
  <c r="J253" i="6" s="1"/>
  <c r="K253" i="6" s="1"/>
  <c r="L253" i="6" s="1"/>
  <c r="F249" i="6"/>
  <c r="F250" i="6"/>
  <c r="F251" i="6"/>
  <c r="F252" i="6"/>
  <c r="F253" i="6"/>
  <c r="F248" i="6"/>
  <c r="F199" i="6"/>
  <c r="G199" i="6" s="1"/>
  <c r="H199" i="6" s="1"/>
  <c r="I199" i="6" s="1"/>
  <c r="J199" i="6" s="1"/>
  <c r="K199" i="6" s="1"/>
  <c r="L199" i="6" s="1"/>
  <c r="F198" i="6"/>
  <c r="G198" i="6" s="1"/>
  <c r="H198" i="6" s="1"/>
  <c r="I198" i="6" s="1"/>
  <c r="J198" i="6" s="1"/>
  <c r="K198" i="6" s="1"/>
  <c r="L198" i="6" s="1"/>
  <c r="F175" i="6"/>
  <c r="G175" i="6" s="1"/>
  <c r="H175" i="6" s="1"/>
  <c r="I175" i="6" s="1"/>
  <c r="J175" i="6" s="1"/>
  <c r="K175" i="6" s="1"/>
  <c r="L175" i="6" s="1"/>
  <c r="G174" i="6"/>
  <c r="H174" i="6" s="1"/>
  <c r="I174" i="6" s="1"/>
  <c r="J174" i="6" s="1"/>
  <c r="K174" i="6" s="1"/>
  <c r="L174" i="6" s="1"/>
  <c r="F174" i="6"/>
  <c r="F173" i="6"/>
  <c r="G173" i="6" s="1"/>
  <c r="H173" i="6" s="1"/>
  <c r="I173" i="6" s="1"/>
  <c r="J173" i="6" s="1"/>
  <c r="K173" i="6" s="1"/>
  <c r="L173" i="6" s="1"/>
  <c r="F162" i="6"/>
  <c r="G162" i="6" s="1"/>
  <c r="H162" i="6" s="1"/>
  <c r="I162" i="6" s="1"/>
  <c r="J162" i="6" s="1"/>
  <c r="K162" i="6" s="1"/>
  <c r="L162" i="6" s="1"/>
  <c r="F142" i="6"/>
  <c r="G142" i="6" s="1"/>
  <c r="H142" i="6" s="1"/>
  <c r="I142" i="6" s="1"/>
  <c r="J142" i="6" s="1"/>
  <c r="K142" i="6" s="1"/>
  <c r="L142" i="6" s="1"/>
  <c r="H23" i="6"/>
  <c r="I23" i="6"/>
  <c r="J23" i="6"/>
  <c r="K23" i="6" s="1"/>
  <c r="L23" i="6" s="1"/>
  <c r="L22" i="6"/>
  <c r="K22" i="6"/>
  <c r="J22" i="6"/>
  <c r="I22" i="6"/>
  <c r="H22" i="6"/>
  <c r="G23" i="6"/>
  <c r="G22" i="6"/>
  <c r="F23" i="6"/>
  <c r="F22" i="6"/>
  <c r="Z169" i="4" l="1"/>
  <c r="X15" i="4"/>
  <c r="Y15" i="4" l="1"/>
  <c r="Z15" i="4" l="1"/>
  <c r="AA15" i="4" l="1"/>
  <c r="AB15" i="4" l="1"/>
  <c r="N30" i="8" l="1"/>
  <c r="L24" i="2"/>
  <c r="J171" i="4" l="1"/>
  <c r="E156" i="4"/>
  <c r="F94" i="4"/>
  <c r="F83" i="4"/>
  <c r="E94" i="4"/>
  <c r="E93" i="4"/>
  <c r="E83" i="4"/>
  <c r="E38" i="4"/>
  <c r="E37" i="4"/>
  <c r="E36" i="4"/>
  <c r="E15" i="4"/>
  <c r="I165" i="4"/>
  <c r="I164" i="4"/>
  <c r="I162" i="4"/>
  <c r="I163" i="4"/>
  <c r="I161" i="4"/>
  <c r="I158" i="4"/>
  <c r="I157" i="4"/>
  <c r="I156" i="4"/>
  <c r="I152" i="4"/>
  <c r="I167" i="4" l="1"/>
  <c r="I159" i="4"/>
  <c r="M50" i="9"/>
  <c r="L50" i="9"/>
  <c r="K50" i="9"/>
  <c r="J50" i="9"/>
  <c r="I50" i="9"/>
  <c r="H50" i="9"/>
  <c r="G50" i="9"/>
  <c r="F50" i="9"/>
  <c r="E50" i="9"/>
  <c r="N77" i="9"/>
  <c r="N76" i="9"/>
  <c r="N75" i="9"/>
  <c r="N74" i="9"/>
  <c r="N73" i="9"/>
  <c r="N65" i="9"/>
  <c r="N64" i="9"/>
  <c r="N63" i="9"/>
  <c r="N62" i="9"/>
  <c r="N61" i="9"/>
  <c r="N60" i="9"/>
  <c r="N43" i="9"/>
  <c r="N42" i="9"/>
  <c r="N41" i="9"/>
  <c r="N40" i="9"/>
  <c r="N39" i="9"/>
  <c r="N27" i="9"/>
  <c r="N28" i="9"/>
  <c r="N29" i="9"/>
  <c r="N30" i="9"/>
  <c r="N31" i="9"/>
  <c r="N26" i="9"/>
  <c r="N50" i="9" s="1"/>
  <c r="Q83" i="9"/>
  <c r="Q78" i="9"/>
  <c r="Q67" i="9"/>
  <c r="Q49" i="9"/>
  <c r="Q44" i="9"/>
  <c r="Q33" i="9"/>
  <c r="N58" i="8"/>
  <c r="N54" i="8"/>
  <c r="N55" i="8"/>
  <c r="N53" i="8"/>
  <c r="N56" i="8"/>
  <c r="N57" i="8"/>
  <c r="O50" i="9" l="1"/>
  <c r="I169" i="4"/>
  <c r="K171" i="4" s="1"/>
  <c r="C257" i="6"/>
  <c r="C258" i="6"/>
  <c r="C259" i="6"/>
  <c r="C260" i="6"/>
  <c r="C261" i="6"/>
  <c r="C256" i="6"/>
  <c r="J95" i="3"/>
  <c r="G95" i="3"/>
  <c r="D95" i="3"/>
  <c r="J84" i="3"/>
  <c r="D84" i="3"/>
  <c r="D59" i="6"/>
  <c r="D60" i="6"/>
  <c r="E60" i="6"/>
  <c r="D61" i="6"/>
  <c r="E61" i="6"/>
  <c r="D62" i="6"/>
  <c r="E62" i="6"/>
  <c r="D63" i="6"/>
  <c r="E63" i="6"/>
  <c r="D64" i="6"/>
  <c r="E64" i="6"/>
  <c r="D65" i="6"/>
  <c r="E65" i="6"/>
  <c r="D66" i="6"/>
  <c r="E66" i="6"/>
  <c r="D67" i="6"/>
  <c r="E67" i="6"/>
  <c r="D39" i="6"/>
  <c r="E39" i="6"/>
  <c r="D40" i="6"/>
  <c r="E40" i="6"/>
  <c r="D41" i="6"/>
  <c r="E41" i="6"/>
  <c r="D42" i="6"/>
  <c r="E42" i="6"/>
  <c r="D43" i="6"/>
  <c r="E43" i="6"/>
  <c r="D44" i="6"/>
  <c r="E44" i="6"/>
  <c r="D45" i="6"/>
  <c r="E45" i="6"/>
  <c r="D46" i="6"/>
  <c r="E46" i="6"/>
  <c r="D47" i="6"/>
  <c r="E47" i="6"/>
  <c r="D48" i="6"/>
  <c r="E48" i="6"/>
  <c r="D49" i="6"/>
  <c r="E49" i="6"/>
  <c r="D50" i="6"/>
  <c r="E50" i="6"/>
  <c r="D51" i="6"/>
  <c r="E51" i="6"/>
  <c r="D52" i="6"/>
  <c r="E52" i="6"/>
  <c r="D53" i="6"/>
  <c r="E53" i="6"/>
  <c r="D54" i="6"/>
  <c r="E54" i="6"/>
  <c r="D55" i="6"/>
  <c r="E55" i="6"/>
  <c r="D56" i="6"/>
  <c r="E56" i="6"/>
  <c r="D57" i="6"/>
  <c r="E57" i="6"/>
  <c r="D38" i="6"/>
  <c r="H15" i="4"/>
  <c r="D83" i="4"/>
  <c r="D84" i="4" s="1"/>
  <c r="D94" i="4"/>
  <c r="D95" i="4" s="1"/>
  <c r="D93" i="4"/>
  <c r="J94" i="4"/>
  <c r="J95" i="4" s="1"/>
  <c r="J93" i="4"/>
  <c r="J83" i="4"/>
  <c r="J84" i="4" s="1"/>
  <c r="K38" i="4"/>
  <c r="J38" i="4"/>
  <c r="I38" i="4"/>
  <c r="K37" i="4"/>
  <c r="J37" i="4"/>
  <c r="I37" i="4"/>
  <c r="K36" i="4"/>
  <c r="J36" i="4"/>
  <c r="I36" i="4"/>
  <c r="K15" i="4"/>
  <c r="J15" i="4"/>
  <c r="F156" i="4" s="1"/>
  <c r="I15" i="4"/>
  <c r="H36" i="4"/>
  <c r="G38" i="4"/>
  <c r="G37" i="4"/>
  <c r="G36" i="4"/>
  <c r="G15" i="4"/>
  <c r="H167" i="4" l="1"/>
  <c r="H159" i="4"/>
  <c r="J94" i="3"/>
  <c r="J83" i="3"/>
  <c r="D83" i="3"/>
  <c r="D94" i="3"/>
  <c r="L550" i="6" l="1"/>
  <c r="K550" i="6"/>
  <c r="J550" i="6"/>
  <c r="I550" i="6"/>
  <c r="H550" i="6"/>
  <c r="G550" i="6"/>
  <c r="F550" i="6"/>
  <c r="L549" i="6"/>
  <c r="K549" i="6"/>
  <c r="J549" i="6"/>
  <c r="I549" i="6"/>
  <c r="H549" i="6"/>
  <c r="G549" i="6"/>
  <c r="F549" i="6"/>
  <c r="L548" i="6"/>
  <c r="K548" i="6"/>
  <c r="J548" i="6"/>
  <c r="I548" i="6"/>
  <c r="H548" i="6"/>
  <c r="G548" i="6"/>
  <c r="F548" i="6"/>
  <c r="L547" i="6"/>
  <c r="K547" i="6"/>
  <c r="J547" i="6"/>
  <c r="I547" i="6"/>
  <c r="H547" i="6"/>
  <c r="G547" i="6"/>
  <c r="F547" i="6"/>
  <c r="L546" i="6"/>
  <c r="K546" i="6"/>
  <c r="J546" i="6"/>
  <c r="I546" i="6"/>
  <c r="H546" i="6"/>
  <c r="G546" i="6"/>
  <c r="F546" i="6"/>
  <c r="L545" i="6"/>
  <c r="K545" i="6"/>
  <c r="J545" i="6"/>
  <c r="I545" i="6"/>
  <c r="H545" i="6"/>
  <c r="G545" i="6"/>
  <c r="F545" i="6"/>
  <c r="L544" i="6"/>
  <c r="K544" i="6"/>
  <c r="J544" i="6"/>
  <c r="I544" i="6"/>
  <c r="H544" i="6"/>
  <c r="G544" i="6"/>
  <c r="F544" i="6"/>
  <c r="L543" i="6"/>
  <c r="K543" i="6"/>
  <c r="J543" i="6"/>
  <c r="I543" i="6"/>
  <c r="H543" i="6"/>
  <c r="G543" i="6"/>
  <c r="F543" i="6"/>
  <c r="L542" i="6"/>
  <c r="K542" i="6"/>
  <c r="J542" i="6"/>
  <c r="I542" i="6"/>
  <c r="H542" i="6"/>
  <c r="G542" i="6"/>
  <c r="F542" i="6"/>
  <c r="L540" i="6"/>
  <c r="K540" i="6"/>
  <c r="J540" i="6"/>
  <c r="I540" i="6"/>
  <c r="H540" i="6"/>
  <c r="G540" i="6"/>
  <c r="F540" i="6"/>
  <c r="L539" i="6"/>
  <c r="K539" i="6"/>
  <c r="J539" i="6"/>
  <c r="I539" i="6"/>
  <c r="H539" i="6"/>
  <c r="G539" i="6"/>
  <c r="F539" i="6"/>
  <c r="L538" i="6"/>
  <c r="K538" i="6"/>
  <c r="J538" i="6"/>
  <c r="I538" i="6"/>
  <c r="H538" i="6"/>
  <c r="G538" i="6"/>
  <c r="F538" i="6"/>
  <c r="L537" i="6"/>
  <c r="K537" i="6"/>
  <c r="J537" i="6"/>
  <c r="I537" i="6"/>
  <c r="H537" i="6"/>
  <c r="G537" i="6"/>
  <c r="F537" i="6"/>
  <c r="L536" i="6"/>
  <c r="K536" i="6"/>
  <c r="J536" i="6"/>
  <c r="I536" i="6"/>
  <c r="H536" i="6"/>
  <c r="G536" i="6"/>
  <c r="F536" i="6"/>
  <c r="L535" i="6"/>
  <c r="K535" i="6"/>
  <c r="J535" i="6"/>
  <c r="I535" i="6"/>
  <c r="H535" i="6"/>
  <c r="G535" i="6"/>
  <c r="F535" i="6"/>
  <c r="L534" i="6"/>
  <c r="K534" i="6"/>
  <c r="J534" i="6"/>
  <c r="I534" i="6"/>
  <c r="H534" i="6"/>
  <c r="G534" i="6"/>
  <c r="F534" i="6"/>
  <c r="L533" i="6"/>
  <c r="K533" i="6"/>
  <c r="J533" i="6"/>
  <c r="I533" i="6"/>
  <c r="H533" i="6"/>
  <c r="G533" i="6"/>
  <c r="F533" i="6"/>
  <c r="L532" i="6"/>
  <c r="K532" i="6"/>
  <c r="J532" i="6"/>
  <c r="I532" i="6"/>
  <c r="H532" i="6"/>
  <c r="G532" i="6"/>
  <c r="F532" i="6"/>
  <c r="L530" i="6"/>
  <c r="K530" i="6"/>
  <c r="J530" i="6"/>
  <c r="I530" i="6"/>
  <c r="H530" i="6"/>
  <c r="G530" i="6"/>
  <c r="F530" i="6"/>
  <c r="L529" i="6"/>
  <c r="K529" i="6"/>
  <c r="J529" i="6"/>
  <c r="I529" i="6"/>
  <c r="H529" i="6"/>
  <c r="G529" i="6"/>
  <c r="F529" i="6"/>
  <c r="L528" i="6"/>
  <c r="K528" i="6"/>
  <c r="J528" i="6"/>
  <c r="I528" i="6"/>
  <c r="H528" i="6"/>
  <c r="G528" i="6"/>
  <c r="F528" i="6"/>
  <c r="L527" i="6"/>
  <c r="K527" i="6"/>
  <c r="J527" i="6"/>
  <c r="I527" i="6"/>
  <c r="H527" i="6"/>
  <c r="G527" i="6"/>
  <c r="F527" i="6"/>
  <c r="L526" i="6"/>
  <c r="K526" i="6"/>
  <c r="J526" i="6"/>
  <c r="I526" i="6"/>
  <c r="H526" i="6"/>
  <c r="G526" i="6"/>
  <c r="F526" i="6"/>
  <c r="L525" i="6"/>
  <c r="K525" i="6"/>
  <c r="J525" i="6"/>
  <c r="I525" i="6"/>
  <c r="H525" i="6"/>
  <c r="G525" i="6"/>
  <c r="F525" i="6"/>
  <c r="L524" i="6"/>
  <c r="K524" i="6"/>
  <c r="J524" i="6"/>
  <c r="I524" i="6"/>
  <c r="H524" i="6"/>
  <c r="G524" i="6"/>
  <c r="F524" i="6"/>
  <c r="L523" i="6"/>
  <c r="K523" i="6"/>
  <c r="J523" i="6"/>
  <c r="I523" i="6"/>
  <c r="H523" i="6"/>
  <c r="G523" i="6"/>
  <c r="F523" i="6"/>
  <c r="L522" i="6"/>
  <c r="K522" i="6"/>
  <c r="J522" i="6"/>
  <c r="I522" i="6"/>
  <c r="H522" i="6"/>
  <c r="G522" i="6"/>
  <c r="F522" i="6"/>
  <c r="L521" i="6"/>
  <c r="K521" i="6"/>
  <c r="J521" i="6"/>
  <c r="I521" i="6"/>
  <c r="H521" i="6"/>
  <c r="G521" i="6"/>
  <c r="F521" i="6"/>
  <c r="L520" i="6"/>
  <c r="K520" i="6"/>
  <c r="J520" i="6"/>
  <c r="I520" i="6"/>
  <c r="H520" i="6"/>
  <c r="G520" i="6"/>
  <c r="F520" i="6"/>
  <c r="L519" i="6"/>
  <c r="K519" i="6"/>
  <c r="J519" i="6"/>
  <c r="I519" i="6"/>
  <c r="H519" i="6"/>
  <c r="G519" i="6"/>
  <c r="F519" i="6"/>
  <c r="L518" i="6"/>
  <c r="K518" i="6"/>
  <c r="J518" i="6"/>
  <c r="I518" i="6"/>
  <c r="H518" i="6"/>
  <c r="G518" i="6"/>
  <c r="F518" i="6"/>
  <c r="L517" i="6"/>
  <c r="K517" i="6"/>
  <c r="J517" i="6"/>
  <c r="I517" i="6"/>
  <c r="H517" i="6"/>
  <c r="G517" i="6"/>
  <c r="F517" i="6"/>
  <c r="L516" i="6"/>
  <c r="K516" i="6"/>
  <c r="J516" i="6"/>
  <c r="I516" i="6"/>
  <c r="H516" i="6"/>
  <c r="G516" i="6"/>
  <c r="F516" i="6"/>
  <c r="L515" i="6"/>
  <c r="K515" i="6"/>
  <c r="J515" i="6"/>
  <c r="I515" i="6"/>
  <c r="H515" i="6"/>
  <c r="G515" i="6"/>
  <c r="F515" i="6"/>
  <c r="L514" i="6"/>
  <c r="K514" i="6"/>
  <c r="J514" i="6"/>
  <c r="I514" i="6"/>
  <c r="H514" i="6"/>
  <c r="G514" i="6"/>
  <c r="F514" i="6"/>
  <c r="L513" i="6"/>
  <c r="K513" i="6"/>
  <c r="J513" i="6"/>
  <c r="I513" i="6"/>
  <c r="H513" i="6"/>
  <c r="G513" i="6"/>
  <c r="F513" i="6"/>
  <c r="L512" i="6"/>
  <c r="K512" i="6"/>
  <c r="J512" i="6"/>
  <c r="I512" i="6"/>
  <c r="H512" i="6"/>
  <c r="G512" i="6"/>
  <c r="F512" i="6"/>
  <c r="L511" i="6"/>
  <c r="K511" i="6"/>
  <c r="J511" i="6"/>
  <c r="I511" i="6"/>
  <c r="H511" i="6"/>
  <c r="G511" i="6"/>
  <c r="F511" i="6"/>
  <c r="L510" i="6"/>
  <c r="K510" i="6"/>
  <c r="J510" i="6"/>
  <c r="I510" i="6"/>
  <c r="H510" i="6"/>
  <c r="G510" i="6"/>
  <c r="F510" i="6"/>
  <c r="L509" i="6"/>
  <c r="K509" i="6"/>
  <c r="J509" i="6"/>
  <c r="I509" i="6"/>
  <c r="H509" i="6"/>
  <c r="G509" i="6"/>
  <c r="F509" i="6"/>
  <c r="L508" i="6"/>
  <c r="K508" i="6"/>
  <c r="J508" i="6"/>
  <c r="I508" i="6"/>
  <c r="H508" i="6"/>
  <c r="G508" i="6"/>
  <c r="F508" i="6"/>
  <c r="L507" i="6"/>
  <c r="K507" i="6"/>
  <c r="J507" i="6"/>
  <c r="I507" i="6"/>
  <c r="H507" i="6"/>
  <c r="G507" i="6"/>
  <c r="F507" i="6"/>
  <c r="L506" i="6"/>
  <c r="K506" i="6"/>
  <c r="J506" i="6"/>
  <c r="I506" i="6"/>
  <c r="H506" i="6"/>
  <c r="G506" i="6"/>
  <c r="F506" i="6"/>
  <c r="L505" i="6"/>
  <c r="K505" i="6"/>
  <c r="J505" i="6"/>
  <c r="I505" i="6"/>
  <c r="H505" i="6"/>
  <c r="G505" i="6"/>
  <c r="F505" i="6"/>
  <c r="L504" i="6"/>
  <c r="K504" i="6"/>
  <c r="J504" i="6"/>
  <c r="I504" i="6"/>
  <c r="H504" i="6"/>
  <c r="G504" i="6"/>
  <c r="F504" i="6"/>
  <c r="L503" i="6"/>
  <c r="K503" i="6"/>
  <c r="J503" i="6"/>
  <c r="I503" i="6"/>
  <c r="H503" i="6"/>
  <c r="G503" i="6"/>
  <c r="F503" i="6"/>
  <c r="L502" i="6"/>
  <c r="K502" i="6"/>
  <c r="J502" i="6"/>
  <c r="I502" i="6"/>
  <c r="H502" i="6"/>
  <c r="G502" i="6"/>
  <c r="F502" i="6"/>
  <c r="L501" i="6"/>
  <c r="K501" i="6"/>
  <c r="J501" i="6"/>
  <c r="I501" i="6"/>
  <c r="H501" i="6"/>
  <c r="G501" i="6"/>
  <c r="F501" i="6"/>
  <c r="L500" i="6"/>
  <c r="K500" i="6"/>
  <c r="J500" i="6"/>
  <c r="I500" i="6"/>
  <c r="H500" i="6"/>
  <c r="G500" i="6"/>
  <c r="F500" i="6"/>
  <c r="L499" i="6"/>
  <c r="K499" i="6"/>
  <c r="J499" i="6"/>
  <c r="I499" i="6"/>
  <c r="H499" i="6"/>
  <c r="G499" i="6"/>
  <c r="F499" i="6"/>
  <c r="L498" i="6"/>
  <c r="K498" i="6"/>
  <c r="J498" i="6"/>
  <c r="I498" i="6"/>
  <c r="H498" i="6"/>
  <c r="G498" i="6"/>
  <c r="F498" i="6"/>
  <c r="L497" i="6"/>
  <c r="K497" i="6"/>
  <c r="J497" i="6"/>
  <c r="I497" i="6"/>
  <c r="H497" i="6"/>
  <c r="G497" i="6"/>
  <c r="F497" i="6"/>
  <c r="L496" i="6"/>
  <c r="K496" i="6"/>
  <c r="J496" i="6"/>
  <c r="I496" i="6"/>
  <c r="H496" i="6"/>
  <c r="G496" i="6"/>
  <c r="F496" i="6"/>
  <c r="L495" i="6"/>
  <c r="K495" i="6"/>
  <c r="J495" i="6"/>
  <c r="I495" i="6"/>
  <c r="H495" i="6"/>
  <c r="G495" i="6"/>
  <c r="F495" i="6"/>
  <c r="L494" i="6"/>
  <c r="K494" i="6"/>
  <c r="J494" i="6"/>
  <c r="I494" i="6"/>
  <c r="H494" i="6"/>
  <c r="G494" i="6"/>
  <c r="F494" i="6"/>
  <c r="L493" i="6"/>
  <c r="K493" i="6"/>
  <c r="J493" i="6"/>
  <c r="I493" i="6"/>
  <c r="H493" i="6"/>
  <c r="G493" i="6"/>
  <c r="F493" i="6"/>
  <c r="L492" i="6"/>
  <c r="K492" i="6"/>
  <c r="J492" i="6"/>
  <c r="I492" i="6"/>
  <c r="H492" i="6"/>
  <c r="G492" i="6"/>
  <c r="F492" i="6"/>
  <c r="L491" i="6"/>
  <c r="K491" i="6"/>
  <c r="J491" i="6"/>
  <c r="I491" i="6"/>
  <c r="H491" i="6"/>
  <c r="G491" i="6"/>
  <c r="F491" i="6"/>
  <c r="L490" i="6"/>
  <c r="K490" i="6"/>
  <c r="J490" i="6"/>
  <c r="I490" i="6"/>
  <c r="H490" i="6"/>
  <c r="G490" i="6"/>
  <c r="F490" i="6"/>
  <c r="L489" i="6"/>
  <c r="K489" i="6"/>
  <c r="J489" i="6"/>
  <c r="I489" i="6"/>
  <c r="H489" i="6"/>
  <c r="G489" i="6"/>
  <c r="F489" i="6"/>
  <c r="L488" i="6"/>
  <c r="K488" i="6"/>
  <c r="J488" i="6"/>
  <c r="I488" i="6"/>
  <c r="H488" i="6"/>
  <c r="G488" i="6"/>
  <c r="F488" i="6"/>
  <c r="L487" i="6"/>
  <c r="K487" i="6"/>
  <c r="J487" i="6"/>
  <c r="I487" i="6"/>
  <c r="H487" i="6"/>
  <c r="G487" i="6"/>
  <c r="F487" i="6"/>
  <c r="L486" i="6"/>
  <c r="K486" i="6"/>
  <c r="J486" i="6"/>
  <c r="I486" i="6"/>
  <c r="H486" i="6"/>
  <c r="G486" i="6"/>
  <c r="F486" i="6"/>
  <c r="M484" i="6"/>
  <c r="M485" i="6" s="1"/>
  <c r="L484" i="6"/>
  <c r="K484" i="6"/>
  <c r="J484" i="6"/>
  <c r="I484" i="6"/>
  <c r="H484" i="6"/>
  <c r="G484" i="6"/>
  <c r="F484" i="6"/>
  <c r="L483" i="6"/>
  <c r="K483" i="6"/>
  <c r="J483" i="6"/>
  <c r="I483" i="6"/>
  <c r="H483" i="6"/>
  <c r="G483" i="6"/>
  <c r="F483" i="6"/>
  <c r="L482" i="6"/>
  <c r="K482" i="6"/>
  <c r="J482" i="6"/>
  <c r="I482" i="6"/>
  <c r="H482" i="6"/>
  <c r="G482" i="6"/>
  <c r="F482" i="6"/>
  <c r="L481" i="6"/>
  <c r="K481" i="6"/>
  <c r="J481" i="6"/>
  <c r="I481" i="6"/>
  <c r="H481" i="6"/>
  <c r="G481" i="6"/>
  <c r="F481" i="6"/>
  <c r="L480" i="6"/>
  <c r="K480" i="6"/>
  <c r="J480" i="6"/>
  <c r="I480" i="6"/>
  <c r="H480" i="6"/>
  <c r="G480" i="6"/>
  <c r="F480" i="6"/>
  <c r="L479" i="6"/>
  <c r="K479" i="6"/>
  <c r="J479" i="6"/>
  <c r="I479" i="6"/>
  <c r="H479" i="6"/>
  <c r="G479" i="6"/>
  <c r="F479" i="6"/>
  <c r="L478" i="6"/>
  <c r="K478" i="6"/>
  <c r="J478" i="6"/>
  <c r="I478" i="6"/>
  <c r="H478" i="6"/>
  <c r="G478" i="6"/>
  <c r="F478" i="6"/>
  <c r="L477" i="6"/>
  <c r="K477" i="6"/>
  <c r="J477" i="6"/>
  <c r="I477" i="6"/>
  <c r="H477" i="6"/>
  <c r="G477" i="6"/>
  <c r="F477" i="6"/>
  <c r="L476" i="6"/>
  <c r="K476" i="6"/>
  <c r="J476" i="6"/>
  <c r="I476" i="6"/>
  <c r="H476" i="6"/>
  <c r="G476" i="6"/>
  <c r="F476" i="6"/>
  <c r="L475" i="6"/>
  <c r="K475" i="6"/>
  <c r="J475" i="6"/>
  <c r="I475" i="6"/>
  <c r="H475" i="6"/>
  <c r="G475" i="6"/>
  <c r="F475" i="6"/>
  <c r="L474" i="6"/>
  <c r="K474" i="6"/>
  <c r="J474" i="6"/>
  <c r="I474" i="6"/>
  <c r="H474" i="6"/>
  <c r="G474" i="6"/>
  <c r="F474" i="6"/>
  <c r="L473" i="6"/>
  <c r="K473" i="6"/>
  <c r="J473" i="6"/>
  <c r="I473" i="6"/>
  <c r="H473" i="6"/>
  <c r="G473" i="6"/>
  <c r="F473" i="6"/>
  <c r="L472" i="6"/>
  <c r="K472" i="6"/>
  <c r="J472" i="6"/>
  <c r="I472" i="6"/>
  <c r="H472" i="6"/>
  <c r="G472" i="6"/>
  <c r="F472" i="6"/>
  <c r="L471" i="6"/>
  <c r="K471" i="6"/>
  <c r="J471" i="6"/>
  <c r="I471" i="6"/>
  <c r="H471" i="6"/>
  <c r="G471" i="6"/>
  <c r="F471" i="6"/>
  <c r="L470" i="6"/>
  <c r="K470" i="6"/>
  <c r="J470" i="6"/>
  <c r="I470" i="6"/>
  <c r="H470" i="6"/>
  <c r="G470" i="6"/>
  <c r="F470" i="6"/>
  <c r="L469" i="6"/>
  <c r="K469" i="6"/>
  <c r="J469" i="6"/>
  <c r="I469" i="6"/>
  <c r="H469" i="6"/>
  <c r="G469" i="6"/>
  <c r="F469" i="6"/>
  <c r="L468" i="6"/>
  <c r="K468" i="6"/>
  <c r="J468" i="6"/>
  <c r="I468" i="6"/>
  <c r="H468" i="6"/>
  <c r="G468" i="6"/>
  <c r="F468" i="6"/>
  <c r="L467" i="6"/>
  <c r="K467" i="6"/>
  <c r="J467" i="6"/>
  <c r="I467" i="6"/>
  <c r="H467" i="6"/>
  <c r="G467" i="6"/>
  <c r="F467" i="6"/>
  <c r="L466" i="6"/>
  <c r="K466" i="6"/>
  <c r="J466" i="6"/>
  <c r="I466" i="6"/>
  <c r="H466" i="6"/>
  <c r="G466" i="6"/>
  <c r="F466" i="6"/>
  <c r="L465" i="6"/>
  <c r="K465" i="6"/>
  <c r="J465" i="6"/>
  <c r="I465" i="6"/>
  <c r="H465" i="6"/>
  <c r="G465" i="6"/>
  <c r="F465" i="6"/>
  <c r="L464" i="6"/>
  <c r="K464" i="6"/>
  <c r="J464" i="6"/>
  <c r="I464" i="6"/>
  <c r="H464" i="6"/>
  <c r="G464" i="6"/>
  <c r="F464" i="6"/>
  <c r="L463" i="6"/>
  <c r="K463" i="6"/>
  <c r="J463" i="6"/>
  <c r="I463" i="6"/>
  <c r="H463" i="6"/>
  <c r="G463" i="6"/>
  <c r="F463" i="6"/>
  <c r="L462" i="6"/>
  <c r="K462" i="6"/>
  <c r="J462" i="6"/>
  <c r="I462" i="6"/>
  <c r="H462" i="6"/>
  <c r="G462" i="6"/>
  <c r="F462" i="6"/>
  <c r="L461" i="6"/>
  <c r="K461" i="6"/>
  <c r="J461" i="6"/>
  <c r="I461" i="6"/>
  <c r="H461" i="6"/>
  <c r="G461" i="6"/>
  <c r="F461" i="6"/>
  <c r="L460" i="6"/>
  <c r="K460" i="6"/>
  <c r="J460" i="6"/>
  <c r="I460" i="6"/>
  <c r="H460" i="6"/>
  <c r="G460" i="6"/>
  <c r="F460" i="6"/>
  <c r="L459" i="6"/>
  <c r="K459" i="6"/>
  <c r="J459" i="6"/>
  <c r="I459" i="6"/>
  <c r="H459" i="6"/>
  <c r="G459" i="6"/>
  <c r="F459" i="6"/>
  <c r="L458" i="6"/>
  <c r="K458" i="6"/>
  <c r="J458" i="6"/>
  <c r="I458" i="6"/>
  <c r="H458" i="6"/>
  <c r="G458" i="6"/>
  <c r="F458" i="6"/>
  <c r="L457" i="6"/>
  <c r="K457" i="6"/>
  <c r="J457" i="6"/>
  <c r="I457" i="6"/>
  <c r="H457" i="6"/>
  <c r="G457" i="6"/>
  <c r="F457" i="6"/>
  <c r="L456" i="6"/>
  <c r="K456" i="6"/>
  <c r="J456" i="6"/>
  <c r="I456" i="6"/>
  <c r="H456" i="6"/>
  <c r="G456" i="6"/>
  <c r="F456" i="6"/>
  <c r="L455" i="6"/>
  <c r="K455" i="6"/>
  <c r="J455" i="6"/>
  <c r="I455" i="6"/>
  <c r="H455" i="6"/>
  <c r="G455" i="6"/>
  <c r="F455" i="6"/>
  <c r="L448" i="6"/>
  <c r="K448" i="6"/>
  <c r="J448" i="6"/>
  <c r="I448" i="6"/>
  <c r="H448" i="6"/>
  <c r="G448" i="6"/>
  <c r="L447" i="6"/>
  <c r="K447" i="6"/>
  <c r="J447" i="6"/>
  <c r="I447" i="6"/>
  <c r="H447" i="6"/>
  <c r="G447" i="6"/>
  <c r="L446" i="6"/>
  <c r="K446" i="6"/>
  <c r="J446" i="6"/>
  <c r="I446" i="6"/>
  <c r="H446" i="6"/>
  <c r="G446" i="6"/>
  <c r="L445" i="6"/>
  <c r="K445" i="6"/>
  <c r="J445" i="6"/>
  <c r="I445" i="6"/>
  <c r="H445" i="6"/>
  <c r="G445" i="6"/>
  <c r="L444" i="6"/>
  <c r="K444" i="6"/>
  <c r="J444" i="6"/>
  <c r="I444" i="6"/>
  <c r="H444" i="6"/>
  <c r="G444" i="6"/>
  <c r="L443" i="6"/>
  <c r="K443" i="6"/>
  <c r="J443" i="6"/>
  <c r="I443" i="6"/>
  <c r="H443" i="6"/>
  <c r="G443" i="6"/>
  <c r="L442" i="6"/>
  <c r="K442" i="6"/>
  <c r="J442" i="6"/>
  <c r="I442" i="6"/>
  <c r="H442" i="6"/>
  <c r="G442" i="6"/>
  <c r="L441" i="6"/>
  <c r="K441" i="6"/>
  <c r="J441" i="6"/>
  <c r="I441" i="6"/>
  <c r="H441" i="6"/>
  <c r="G441" i="6"/>
  <c r="L440" i="6"/>
  <c r="K440" i="6"/>
  <c r="J440" i="6"/>
  <c r="I440" i="6"/>
  <c r="H440" i="6"/>
  <c r="G440" i="6"/>
  <c r="L438" i="6"/>
  <c r="K438" i="6"/>
  <c r="J438" i="6"/>
  <c r="I438" i="6"/>
  <c r="H438" i="6"/>
  <c r="G438" i="6"/>
  <c r="L437" i="6"/>
  <c r="K437" i="6"/>
  <c r="J437" i="6"/>
  <c r="I437" i="6"/>
  <c r="H437" i="6"/>
  <c r="G437" i="6"/>
  <c r="L436" i="6"/>
  <c r="K436" i="6"/>
  <c r="J436" i="6"/>
  <c r="I436" i="6"/>
  <c r="H436" i="6"/>
  <c r="G436" i="6"/>
  <c r="L435" i="6"/>
  <c r="K435" i="6"/>
  <c r="J435" i="6"/>
  <c r="I435" i="6"/>
  <c r="H435" i="6"/>
  <c r="G435" i="6"/>
  <c r="L434" i="6"/>
  <c r="K434" i="6"/>
  <c r="J434" i="6"/>
  <c r="I434" i="6"/>
  <c r="H434" i="6"/>
  <c r="G434" i="6"/>
  <c r="L433" i="6"/>
  <c r="K433" i="6"/>
  <c r="J433" i="6"/>
  <c r="I433" i="6"/>
  <c r="H433" i="6"/>
  <c r="G433" i="6"/>
  <c r="L432" i="6"/>
  <c r="K432" i="6"/>
  <c r="J432" i="6"/>
  <c r="I432" i="6"/>
  <c r="H432" i="6"/>
  <c r="G432" i="6"/>
  <c r="L431" i="6"/>
  <c r="K431" i="6"/>
  <c r="J431" i="6"/>
  <c r="I431" i="6"/>
  <c r="H431" i="6"/>
  <c r="G431" i="6"/>
  <c r="M430" i="6"/>
  <c r="L430" i="6"/>
  <c r="K430" i="6"/>
  <c r="J430" i="6"/>
  <c r="I430" i="6"/>
  <c r="H430" i="6"/>
  <c r="G430" i="6"/>
  <c r="L428" i="6"/>
  <c r="K428" i="6"/>
  <c r="J428" i="6"/>
  <c r="I428" i="6"/>
  <c r="H428" i="6"/>
  <c r="G428" i="6"/>
  <c r="L427" i="6"/>
  <c r="K427" i="6"/>
  <c r="J427" i="6"/>
  <c r="I427" i="6"/>
  <c r="H427" i="6"/>
  <c r="G427" i="6"/>
  <c r="L426" i="6"/>
  <c r="K426" i="6"/>
  <c r="J426" i="6"/>
  <c r="I426" i="6"/>
  <c r="H426" i="6"/>
  <c r="G426" i="6"/>
  <c r="L425" i="6"/>
  <c r="K425" i="6"/>
  <c r="J425" i="6"/>
  <c r="I425" i="6"/>
  <c r="H425" i="6"/>
  <c r="G425" i="6"/>
  <c r="L424" i="6"/>
  <c r="K424" i="6"/>
  <c r="J424" i="6"/>
  <c r="I424" i="6"/>
  <c r="H424" i="6"/>
  <c r="G424" i="6"/>
  <c r="L423" i="6"/>
  <c r="K423" i="6"/>
  <c r="J423" i="6"/>
  <c r="I423" i="6"/>
  <c r="H423" i="6"/>
  <c r="G423" i="6"/>
  <c r="L422" i="6"/>
  <c r="K422" i="6"/>
  <c r="J422" i="6"/>
  <c r="I422" i="6"/>
  <c r="H422" i="6"/>
  <c r="G422" i="6"/>
  <c r="L421" i="6"/>
  <c r="K421" i="6"/>
  <c r="J421" i="6"/>
  <c r="I421" i="6"/>
  <c r="H421" i="6"/>
  <c r="G421" i="6"/>
  <c r="L420" i="6"/>
  <c r="K420" i="6"/>
  <c r="J420" i="6"/>
  <c r="I420" i="6"/>
  <c r="H420" i="6"/>
  <c r="G420" i="6"/>
  <c r="L419" i="6"/>
  <c r="K419" i="6"/>
  <c r="J419" i="6"/>
  <c r="I419" i="6"/>
  <c r="H419" i="6"/>
  <c r="G419" i="6"/>
  <c r="L418" i="6"/>
  <c r="K418" i="6"/>
  <c r="J418" i="6"/>
  <c r="I418" i="6"/>
  <c r="H418" i="6"/>
  <c r="G418" i="6"/>
  <c r="L417" i="6"/>
  <c r="K417" i="6"/>
  <c r="J417" i="6"/>
  <c r="I417" i="6"/>
  <c r="H417" i="6"/>
  <c r="G417" i="6"/>
  <c r="L416" i="6"/>
  <c r="K416" i="6"/>
  <c r="J416" i="6"/>
  <c r="I416" i="6"/>
  <c r="H416" i="6"/>
  <c r="G416" i="6"/>
  <c r="L415" i="6"/>
  <c r="K415" i="6"/>
  <c r="J415" i="6"/>
  <c r="I415" i="6"/>
  <c r="H415" i="6"/>
  <c r="G415" i="6"/>
  <c r="L414" i="6"/>
  <c r="K414" i="6"/>
  <c r="J414" i="6"/>
  <c r="I414" i="6"/>
  <c r="H414" i="6"/>
  <c r="G414" i="6"/>
  <c r="L413" i="6"/>
  <c r="K413" i="6"/>
  <c r="J413" i="6"/>
  <c r="I413" i="6"/>
  <c r="H413" i="6"/>
  <c r="G413" i="6"/>
  <c r="L412" i="6"/>
  <c r="K412" i="6"/>
  <c r="J412" i="6"/>
  <c r="I412" i="6"/>
  <c r="H412" i="6"/>
  <c r="G412" i="6"/>
  <c r="L408" i="6"/>
  <c r="K408" i="6"/>
  <c r="J408" i="6"/>
  <c r="I408" i="6"/>
  <c r="H408" i="6"/>
  <c r="G408" i="6"/>
  <c r="L407" i="6"/>
  <c r="K407" i="6"/>
  <c r="J407" i="6"/>
  <c r="I407" i="6"/>
  <c r="H407" i="6"/>
  <c r="G407" i="6"/>
  <c r="L406" i="6"/>
  <c r="K406" i="6"/>
  <c r="J406" i="6"/>
  <c r="I406" i="6"/>
  <c r="H406" i="6"/>
  <c r="G406" i="6"/>
  <c r="L405" i="6"/>
  <c r="K405" i="6"/>
  <c r="J405" i="6"/>
  <c r="I405" i="6"/>
  <c r="H405" i="6"/>
  <c r="G405" i="6"/>
  <c r="L404" i="6"/>
  <c r="K404" i="6"/>
  <c r="J404" i="6"/>
  <c r="I404" i="6"/>
  <c r="H404" i="6"/>
  <c r="G404" i="6"/>
  <c r="L403" i="6"/>
  <c r="K403" i="6"/>
  <c r="J403" i="6"/>
  <c r="I403" i="6"/>
  <c r="H403" i="6"/>
  <c r="G403" i="6"/>
  <c r="L402" i="6"/>
  <c r="K402" i="6"/>
  <c r="J402" i="6"/>
  <c r="I402" i="6"/>
  <c r="H402" i="6"/>
  <c r="G402" i="6"/>
  <c r="L401" i="6"/>
  <c r="K401" i="6"/>
  <c r="J401" i="6"/>
  <c r="I401" i="6"/>
  <c r="H401" i="6"/>
  <c r="G401" i="6"/>
  <c r="L400" i="6"/>
  <c r="K400" i="6"/>
  <c r="J400" i="6"/>
  <c r="I400" i="6"/>
  <c r="H400" i="6"/>
  <c r="G400" i="6"/>
  <c r="L399" i="6"/>
  <c r="K399" i="6"/>
  <c r="J399" i="6"/>
  <c r="I399" i="6"/>
  <c r="H399" i="6"/>
  <c r="G399" i="6"/>
  <c r="L398" i="6"/>
  <c r="K398" i="6"/>
  <c r="J398" i="6"/>
  <c r="I398" i="6"/>
  <c r="H398" i="6"/>
  <c r="G398" i="6"/>
  <c r="L397" i="6"/>
  <c r="K397" i="6"/>
  <c r="J397" i="6"/>
  <c r="I397" i="6"/>
  <c r="H397" i="6"/>
  <c r="G397" i="6"/>
  <c r="L396" i="6"/>
  <c r="K396" i="6"/>
  <c r="J396" i="6"/>
  <c r="I396" i="6"/>
  <c r="H396" i="6"/>
  <c r="G396" i="6"/>
  <c r="L395" i="6"/>
  <c r="K395" i="6"/>
  <c r="J395" i="6"/>
  <c r="I395" i="6"/>
  <c r="H395" i="6"/>
  <c r="G395" i="6"/>
  <c r="L394" i="6"/>
  <c r="K394" i="6"/>
  <c r="J394" i="6"/>
  <c r="I394" i="6"/>
  <c r="H394" i="6"/>
  <c r="G394" i="6"/>
  <c r="L393" i="6"/>
  <c r="K393" i="6"/>
  <c r="J393" i="6"/>
  <c r="I393" i="6"/>
  <c r="H393" i="6"/>
  <c r="G393" i="6"/>
  <c r="L392" i="6"/>
  <c r="K392" i="6"/>
  <c r="J392" i="6"/>
  <c r="I392" i="6"/>
  <c r="H392" i="6"/>
  <c r="G392" i="6"/>
  <c r="L391" i="6"/>
  <c r="K391" i="6"/>
  <c r="J391" i="6"/>
  <c r="I391" i="6"/>
  <c r="H391" i="6"/>
  <c r="G391" i="6"/>
  <c r="L390" i="6"/>
  <c r="K390" i="6"/>
  <c r="J390" i="6"/>
  <c r="I390" i="6"/>
  <c r="H390" i="6"/>
  <c r="G390" i="6"/>
  <c r="L389" i="6"/>
  <c r="K389" i="6"/>
  <c r="J389" i="6"/>
  <c r="I389" i="6"/>
  <c r="H389" i="6"/>
  <c r="G389" i="6"/>
  <c r="L388" i="6"/>
  <c r="K388" i="6"/>
  <c r="J388" i="6"/>
  <c r="I388" i="6"/>
  <c r="H388" i="6"/>
  <c r="G388" i="6"/>
  <c r="L387" i="6"/>
  <c r="K387" i="6"/>
  <c r="J387" i="6"/>
  <c r="I387" i="6"/>
  <c r="H387" i="6"/>
  <c r="G387" i="6"/>
  <c r="L382" i="6"/>
  <c r="K382" i="6"/>
  <c r="J382" i="6"/>
  <c r="I382" i="6"/>
  <c r="H382" i="6"/>
  <c r="G382" i="6"/>
  <c r="L381" i="6"/>
  <c r="K381" i="6"/>
  <c r="J381" i="6"/>
  <c r="I381" i="6"/>
  <c r="H381" i="6"/>
  <c r="G381" i="6"/>
  <c r="L380" i="6"/>
  <c r="K380" i="6"/>
  <c r="J380" i="6"/>
  <c r="I380" i="6"/>
  <c r="H380" i="6"/>
  <c r="G380" i="6"/>
  <c r="L379" i="6"/>
  <c r="K379" i="6"/>
  <c r="J379" i="6"/>
  <c r="I379" i="6"/>
  <c r="H379" i="6"/>
  <c r="G379" i="6"/>
  <c r="L378" i="6"/>
  <c r="K378" i="6"/>
  <c r="J378" i="6"/>
  <c r="I378" i="6"/>
  <c r="H378" i="6"/>
  <c r="G378" i="6"/>
  <c r="L377" i="6"/>
  <c r="K377" i="6"/>
  <c r="J377" i="6"/>
  <c r="I377" i="6"/>
  <c r="H377" i="6"/>
  <c r="G377" i="6"/>
  <c r="L376" i="6"/>
  <c r="K376" i="6"/>
  <c r="J376" i="6"/>
  <c r="I376" i="6"/>
  <c r="H376" i="6"/>
  <c r="G376" i="6"/>
  <c r="L375" i="6"/>
  <c r="K375" i="6"/>
  <c r="J375" i="6"/>
  <c r="I375" i="6"/>
  <c r="H375" i="6"/>
  <c r="G375" i="6"/>
  <c r="L372" i="6"/>
  <c r="K372" i="6"/>
  <c r="J372" i="6"/>
  <c r="I372" i="6"/>
  <c r="H372" i="6"/>
  <c r="G372" i="6"/>
  <c r="L371" i="6"/>
  <c r="K371" i="6"/>
  <c r="J371" i="6"/>
  <c r="I371" i="6"/>
  <c r="H371" i="6"/>
  <c r="G371" i="6"/>
  <c r="L370" i="6"/>
  <c r="K370" i="6"/>
  <c r="J370" i="6"/>
  <c r="I370" i="6"/>
  <c r="H370" i="6"/>
  <c r="G370" i="6"/>
  <c r="L369" i="6"/>
  <c r="K369" i="6"/>
  <c r="J369" i="6"/>
  <c r="I369" i="6"/>
  <c r="H369" i="6"/>
  <c r="G369" i="6"/>
  <c r="L368" i="6"/>
  <c r="K368" i="6"/>
  <c r="J368" i="6"/>
  <c r="I368" i="6"/>
  <c r="H368" i="6"/>
  <c r="G368" i="6"/>
  <c r="L367" i="6"/>
  <c r="K367" i="6"/>
  <c r="J367" i="6"/>
  <c r="I367" i="6"/>
  <c r="H367" i="6"/>
  <c r="G367" i="6"/>
  <c r="L366" i="6"/>
  <c r="K366" i="6"/>
  <c r="J366" i="6"/>
  <c r="I366" i="6"/>
  <c r="H366" i="6"/>
  <c r="G366" i="6"/>
  <c r="L365" i="6"/>
  <c r="K365" i="6"/>
  <c r="J365" i="6"/>
  <c r="I365" i="6"/>
  <c r="H365" i="6"/>
  <c r="G365" i="6"/>
  <c r="L364" i="6"/>
  <c r="K364" i="6"/>
  <c r="J364" i="6"/>
  <c r="I364" i="6"/>
  <c r="H364" i="6"/>
  <c r="G364" i="6"/>
  <c r="L363" i="6"/>
  <c r="K363" i="6"/>
  <c r="J363" i="6"/>
  <c r="I363" i="6"/>
  <c r="H363" i="6"/>
  <c r="G363" i="6"/>
  <c r="L362" i="6"/>
  <c r="K362" i="6"/>
  <c r="J362" i="6"/>
  <c r="I362" i="6"/>
  <c r="H362" i="6"/>
  <c r="G362" i="6"/>
  <c r="L361" i="6"/>
  <c r="K361" i="6"/>
  <c r="J361" i="6"/>
  <c r="I361" i="6"/>
  <c r="H361" i="6"/>
  <c r="G361" i="6"/>
  <c r="L360" i="6"/>
  <c r="K360" i="6"/>
  <c r="J360" i="6"/>
  <c r="I360" i="6"/>
  <c r="H360" i="6"/>
  <c r="G360" i="6"/>
  <c r="L359" i="6"/>
  <c r="K359" i="6"/>
  <c r="J359" i="6"/>
  <c r="I359" i="6"/>
  <c r="H359" i="6"/>
  <c r="G359" i="6"/>
  <c r="L358" i="6"/>
  <c r="K358" i="6"/>
  <c r="J358" i="6"/>
  <c r="I358" i="6"/>
  <c r="H358" i="6"/>
  <c r="G358" i="6"/>
  <c r="L357" i="6"/>
  <c r="K357" i="6"/>
  <c r="J357" i="6"/>
  <c r="I357" i="6"/>
  <c r="H357" i="6"/>
  <c r="G357" i="6"/>
  <c r="L356" i="6"/>
  <c r="K356" i="6"/>
  <c r="J356" i="6"/>
  <c r="I356" i="6"/>
  <c r="H356" i="6"/>
  <c r="G356" i="6"/>
  <c r="L355" i="6"/>
  <c r="K355" i="6"/>
  <c r="J355" i="6"/>
  <c r="I355" i="6"/>
  <c r="H355" i="6"/>
  <c r="G355" i="6"/>
  <c r="L354" i="6"/>
  <c r="K354" i="6"/>
  <c r="J354" i="6"/>
  <c r="I354" i="6"/>
  <c r="H354" i="6"/>
  <c r="G354" i="6"/>
  <c r="F40" i="5"/>
  <c r="E133" i="6"/>
  <c r="D133" i="6"/>
  <c r="E132" i="6"/>
  <c r="D132" i="6"/>
  <c r="E131" i="6"/>
  <c r="D131" i="6"/>
  <c r="E130" i="6"/>
  <c r="D130" i="6"/>
  <c r="E129" i="6"/>
  <c r="D129" i="6"/>
  <c r="E128" i="6"/>
  <c r="D128" i="6"/>
  <c r="E127" i="6"/>
  <c r="D127" i="6"/>
  <c r="E126" i="6"/>
  <c r="D126" i="6"/>
  <c r="E125" i="6"/>
  <c r="E134" i="6" s="1"/>
  <c r="D125" i="6"/>
  <c r="E123" i="6"/>
  <c r="D123" i="6"/>
  <c r="E122" i="6"/>
  <c r="D122" i="6"/>
  <c r="E121" i="6"/>
  <c r="D121" i="6"/>
  <c r="E120" i="6"/>
  <c r="D120" i="6"/>
  <c r="E119" i="6"/>
  <c r="D119" i="6"/>
  <c r="E118" i="6"/>
  <c r="D118" i="6"/>
  <c r="E117" i="6"/>
  <c r="D117" i="6"/>
  <c r="E116" i="6"/>
  <c r="D116" i="6"/>
  <c r="E115" i="6"/>
  <c r="D115" i="6"/>
  <c r="E113" i="6"/>
  <c r="D113" i="6"/>
  <c r="E112" i="6"/>
  <c r="D112" i="6"/>
  <c r="E111" i="6"/>
  <c r="D111" i="6"/>
  <c r="E110" i="6"/>
  <c r="D110" i="6"/>
  <c r="E109" i="6"/>
  <c r="D109" i="6"/>
  <c r="E108" i="6"/>
  <c r="D108" i="6"/>
  <c r="E107" i="6"/>
  <c r="D107" i="6"/>
  <c r="E106" i="6"/>
  <c r="D106" i="6"/>
  <c r="E105" i="6"/>
  <c r="D105" i="6"/>
  <c r="E104" i="6"/>
  <c r="D104" i="6"/>
  <c r="E103" i="6"/>
  <c r="D103" i="6"/>
  <c r="E102" i="6"/>
  <c r="D102" i="6"/>
  <c r="E101" i="6"/>
  <c r="D101" i="6"/>
  <c r="E100" i="6"/>
  <c r="D100" i="6"/>
  <c r="E99" i="6"/>
  <c r="D99" i="6"/>
  <c r="E98" i="6"/>
  <c r="D98" i="6"/>
  <c r="E97" i="6"/>
  <c r="D97" i="6"/>
  <c r="D96" i="6"/>
  <c r="D95" i="6"/>
  <c r="D94" i="6"/>
  <c r="E93" i="6"/>
  <c r="D93" i="6"/>
  <c r="E92" i="6"/>
  <c r="D92" i="6"/>
  <c r="E91" i="6"/>
  <c r="D91" i="6"/>
  <c r="E90" i="6"/>
  <c r="D90" i="6"/>
  <c r="E89" i="6"/>
  <c r="D89" i="6"/>
  <c r="E88" i="6"/>
  <c r="D88" i="6"/>
  <c r="E87" i="6"/>
  <c r="D87" i="6"/>
  <c r="E86" i="6"/>
  <c r="D86" i="6"/>
  <c r="E85" i="6"/>
  <c r="D85" i="6"/>
  <c r="E84" i="6"/>
  <c r="D84" i="6"/>
  <c r="E83" i="6"/>
  <c r="D83" i="6"/>
  <c r="E82" i="6"/>
  <c r="D82" i="6"/>
  <c r="E81" i="6"/>
  <c r="D81" i="6"/>
  <c r="E80" i="6"/>
  <c r="D80" i="6"/>
  <c r="E79" i="6"/>
  <c r="D79" i="6"/>
  <c r="E78" i="6"/>
  <c r="D78" i="6"/>
  <c r="E77" i="6"/>
  <c r="D77" i="6"/>
  <c r="E76" i="6"/>
  <c r="D76" i="6"/>
  <c r="E75" i="6"/>
  <c r="D75" i="6"/>
  <c r="E74" i="6"/>
  <c r="D74" i="6"/>
  <c r="E73" i="6"/>
  <c r="D73" i="6"/>
  <c r="E72" i="6"/>
  <c r="D72" i="6"/>
  <c r="D71" i="6"/>
  <c r="D70" i="6"/>
  <c r="D69" i="6"/>
  <c r="D58" i="6"/>
  <c r="C2" i="9"/>
  <c r="C2" i="8"/>
  <c r="C2" i="7"/>
  <c r="C2" i="6"/>
  <c r="H30" i="5"/>
  <c r="H28" i="5"/>
  <c r="H20" i="5"/>
  <c r="F18" i="5"/>
  <c r="F16" i="5"/>
  <c r="H11" i="5"/>
  <c r="B2" i="5"/>
  <c r="B2" i="4"/>
  <c r="B78" i="4" s="1"/>
  <c r="B2" i="3"/>
  <c r="N125" i="9"/>
  <c r="M125" i="9"/>
  <c r="L125" i="9"/>
  <c r="K125" i="9"/>
  <c r="J125" i="9"/>
  <c r="I125" i="9"/>
  <c r="H125" i="9"/>
  <c r="G125" i="9"/>
  <c r="F125" i="9"/>
  <c r="E125" i="9"/>
  <c r="N124" i="9"/>
  <c r="M124" i="9"/>
  <c r="L124" i="9"/>
  <c r="K124" i="9"/>
  <c r="J124" i="9"/>
  <c r="I124" i="9"/>
  <c r="H124" i="9"/>
  <c r="G124" i="9"/>
  <c r="F124" i="9"/>
  <c r="E124" i="9"/>
  <c r="O121" i="9"/>
  <c r="N112" i="9"/>
  <c r="M112" i="9"/>
  <c r="L112" i="9"/>
  <c r="K112" i="9"/>
  <c r="J112" i="9"/>
  <c r="I112" i="9"/>
  <c r="H112" i="9"/>
  <c r="G112" i="9"/>
  <c r="F112" i="9"/>
  <c r="E112" i="9"/>
  <c r="D112" i="9"/>
  <c r="N111" i="9"/>
  <c r="M111" i="9"/>
  <c r="L111" i="9"/>
  <c r="K111" i="9"/>
  <c r="J111" i="9"/>
  <c r="I111" i="9"/>
  <c r="H111" i="9"/>
  <c r="G111" i="9"/>
  <c r="F111" i="9"/>
  <c r="E111" i="9"/>
  <c r="D111" i="9"/>
  <c r="N110" i="9"/>
  <c r="M110" i="9"/>
  <c r="L110" i="9"/>
  <c r="K110" i="9"/>
  <c r="J110" i="9"/>
  <c r="I110" i="9"/>
  <c r="H110" i="9"/>
  <c r="G110" i="9"/>
  <c r="F110" i="9"/>
  <c r="E110" i="9"/>
  <c r="D110" i="9"/>
  <c r="N109" i="9"/>
  <c r="M109" i="9"/>
  <c r="L109" i="9"/>
  <c r="K109" i="9"/>
  <c r="J109" i="9"/>
  <c r="I109" i="9"/>
  <c r="H109" i="9"/>
  <c r="G109" i="9"/>
  <c r="F109" i="9"/>
  <c r="E109" i="9"/>
  <c r="D109" i="9"/>
  <c r="N108" i="9"/>
  <c r="M108" i="9"/>
  <c r="L108" i="9"/>
  <c r="K108" i="9"/>
  <c r="J108" i="9"/>
  <c r="I108" i="9"/>
  <c r="H108" i="9"/>
  <c r="G108" i="9"/>
  <c r="F108" i="9"/>
  <c r="E108" i="9"/>
  <c r="D108" i="9"/>
  <c r="N107" i="9"/>
  <c r="M107" i="9"/>
  <c r="L107" i="9"/>
  <c r="K107" i="9"/>
  <c r="J107" i="9"/>
  <c r="I107" i="9"/>
  <c r="H107" i="9"/>
  <c r="G107" i="9"/>
  <c r="F107" i="9"/>
  <c r="E107" i="9"/>
  <c r="D107" i="9"/>
  <c r="N101" i="9"/>
  <c r="M101" i="9"/>
  <c r="L101" i="9"/>
  <c r="K101" i="9"/>
  <c r="J101" i="9"/>
  <c r="I101" i="9"/>
  <c r="H101" i="9"/>
  <c r="G101" i="9"/>
  <c r="F101" i="9"/>
  <c r="E101" i="9"/>
  <c r="D101" i="9"/>
  <c r="C100" i="9"/>
  <c r="N99" i="9"/>
  <c r="M99" i="9"/>
  <c r="L99" i="9"/>
  <c r="K99" i="9"/>
  <c r="J99" i="9"/>
  <c r="I99" i="9"/>
  <c r="H99" i="9"/>
  <c r="G99" i="9"/>
  <c r="F99" i="9"/>
  <c r="E99" i="9"/>
  <c r="D99" i="9"/>
  <c r="N98" i="9"/>
  <c r="M98" i="9"/>
  <c r="L98" i="9"/>
  <c r="K98" i="9"/>
  <c r="J98" i="9"/>
  <c r="I98" i="9"/>
  <c r="H98" i="9"/>
  <c r="G98" i="9"/>
  <c r="F98" i="9"/>
  <c r="E98" i="9"/>
  <c r="D98" i="9"/>
  <c r="N97" i="9"/>
  <c r="M97" i="9"/>
  <c r="L97" i="9"/>
  <c r="K97" i="9"/>
  <c r="J97" i="9"/>
  <c r="I97" i="9"/>
  <c r="H97" i="9"/>
  <c r="G97" i="9"/>
  <c r="F97" i="9"/>
  <c r="E97" i="9"/>
  <c r="D97" i="9"/>
  <c r="N96" i="9"/>
  <c r="M96" i="9"/>
  <c r="L96" i="9"/>
  <c r="K96" i="9"/>
  <c r="J96" i="9"/>
  <c r="I96" i="9"/>
  <c r="H96" i="9"/>
  <c r="G96" i="9"/>
  <c r="F96" i="9"/>
  <c r="E96" i="9"/>
  <c r="D96" i="9"/>
  <c r="N95" i="9"/>
  <c r="M95" i="9"/>
  <c r="L95" i="9"/>
  <c r="K95" i="9"/>
  <c r="J95" i="9"/>
  <c r="I95" i="9"/>
  <c r="H95" i="9"/>
  <c r="G95" i="9"/>
  <c r="F95" i="9"/>
  <c r="E95" i="9"/>
  <c r="D95" i="9"/>
  <c r="N94" i="9"/>
  <c r="M94" i="9"/>
  <c r="L94" i="9"/>
  <c r="K94" i="9"/>
  <c r="J94" i="9"/>
  <c r="I94" i="9"/>
  <c r="H94" i="9"/>
  <c r="G94" i="9"/>
  <c r="F94" i="9"/>
  <c r="E94" i="9"/>
  <c r="D94" i="9"/>
  <c r="K90" i="9"/>
  <c r="K121" i="9" s="1"/>
  <c r="O84" i="9"/>
  <c r="O118" i="9" s="1"/>
  <c r="N84" i="9"/>
  <c r="N118" i="9" s="1"/>
  <c r="M84" i="9"/>
  <c r="L84" i="9"/>
  <c r="L118" i="9" s="1"/>
  <c r="K84" i="9"/>
  <c r="J84" i="9"/>
  <c r="I84" i="9"/>
  <c r="H84" i="9"/>
  <c r="H118" i="9" s="1"/>
  <c r="G84" i="9"/>
  <c r="F84" i="9"/>
  <c r="F118" i="9" s="1"/>
  <c r="E84" i="9"/>
  <c r="O83" i="9"/>
  <c r="N83" i="9"/>
  <c r="P83" i="9" s="1"/>
  <c r="M83" i="9"/>
  <c r="L83" i="9"/>
  <c r="K83" i="9"/>
  <c r="J83" i="9"/>
  <c r="I83" i="9"/>
  <c r="H83" i="9"/>
  <c r="G83" i="9"/>
  <c r="F83" i="9"/>
  <c r="E83" i="9"/>
  <c r="N79" i="9"/>
  <c r="M79" i="9"/>
  <c r="L79" i="9"/>
  <c r="K79" i="9"/>
  <c r="J79" i="9"/>
  <c r="I79" i="9"/>
  <c r="H79" i="9"/>
  <c r="G79" i="9"/>
  <c r="F79" i="9"/>
  <c r="E79" i="9"/>
  <c r="D79" i="9"/>
  <c r="P78" i="9"/>
  <c r="O78" i="9"/>
  <c r="P77" i="9"/>
  <c r="Q77" i="9" s="1"/>
  <c r="O77" i="9"/>
  <c r="P76" i="9"/>
  <c r="Q76" i="9" s="1"/>
  <c r="O76" i="9"/>
  <c r="P75" i="9"/>
  <c r="Q75" i="9" s="1"/>
  <c r="O75" i="9"/>
  <c r="P74" i="9"/>
  <c r="Q74" i="9" s="1"/>
  <c r="O74" i="9"/>
  <c r="P73" i="9"/>
  <c r="Q73" i="9" s="1"/>
  <c r="O73" i="9"/>
  <c r="N68" i="9"/>
  <c r="N80" i="9" s="1"/>
  <c r="M68" i="9"/>
  <c r="M69" i="9" s="1"/>
  <c r="L68" i="9"/>
  <c r="K68" i="9"/>
  <c r="K80" i="9" s="1"/>
  <c r="J68" i="9"/>
  <c r="J80" i="9" s="1"/>
  <c r="I68" i="9"/>
  <c r="I69" i="9" s="1"/>
  <c r="H68" i="9"/>
  <c r="G68" i="9"/>
  <c r="G80" i="9" s="1"/>
  <c r="F68" i="9"/>
  <c r="F80" i="9" s="1"/>
  <c r="E68" i="9"/>
  <c r="E69" i="9" s="1"/>
  <c r="D68" i="9"/>
  <c r="D69" i="9" s="1"/>
  <c r="P67" i="9"/>
  <c r="O67" i="9"/>
  <c r="C66" i="9"/>
  <c r="P65" i="9"/>
  <c r="Q65" i="9" s="1"/>
  <c r="O65" i="9"/>
  <c r="P64" i="9"/>
  <c r="Q64" i="9" s="1"/>
  <c r="O64" i="9"/>
  <c r="P63" i="9"/>
  <c r="Q63" i="9" s="1"/>
  <c r="O63" i="9"/>
  <c r="P62" i="9"/>
  <c r="Q62" i="9" s="1"/>
  <c r="O62" i="9"/>
  <c r="P61" i="9"/>
  <c r="Q61" i="9" s="1"/>
  <c r="O61" i="9"/>
  <c r="P60" i="9"/>
  <c r="Q60" i="9" s="1"/>
  <c r="O60" i="9"/>
  <c r="P84" i="9" s="1"/>
  <c r="N56" i="9"/>
  <c r="N90" i="9" s="1"/>
  <c r="N121" i="9" s="1"/>
  <c r="M56" i="9"/>
  <c r="M90" i="9" s="1"/>
  <c r="M121" i="9" s="1"/>
  <c r="L56" i="9"/>
  <c r="L90" i="9" s="1"/>
  <c r="L121" i="9" s="1"/>
  <c r="K56" i="9"/>
  <c r="J56" i="9"/>
  <c r="J90" i="9" s="1"/>
  <c r="J121" i="9" s="1"/>
  <c r="I56" i="9"/>
  <c r="I90" i="9" s="1"/>
  <c r="I121" i="9" s="1"/>
  <c r="H56" i="9"/>
  <c r="H90" i="9" s="1"/>
  <c r="H121" i="9" s="1"/>
  <c r="G56" i="9"/>
  <c r="G90" i="9" s="1"/>
  <c r="G121" i="9" s="1"/>
  <c r="F56" i="9"/>
  <c r="F90" i="9" s="1"/>
  <c r="F121" i="9" s="1"/>
  <c r="E56" i="9"/>
  <c r="E90" i="9" s="1"/>
  <c r="E121" i="9" s="1"/>
  <c r="D56" i="9"/>
  <c r="D90" i="9" s="1"/>
  <c r="D121" i="9" s="1"/>
  <c r="K118" i="9"/>
  <c r="J118" i="9"/>
  <c r="G118" i="9"/>
  <c r="N49" i="9"/>
  <c r="N117" i="9" s="1"/>
  <c r="M49" i="9"/>
  <c r="M117" i="9" s="1"/>
  <c r="L49" i="9"/>
  <c r="K49" i="9"/>
  <c r="J49" i="9"/>
  <c r="J117" i="9" s="1"/>
  <c r="I49" i="9"/>
  <c r="H49" i="9"/>
  <c r="G49" i="9"/>
  <c r="F49" i="9"/>
  <c r="F117" i="9" s="1"/>
  <c r="E49" i="9"/>
  <c r="N45" i="9"/>
  <c r="M45" i="9"/>
  <c r="L45" i="9"/>
  <c r="K45" i="9"/>
  <c r="J45" i="9"/>
  <c r="I45" i="9"/>
  <c r="H45" i="9"/>
  <c r="G45" i="9"/>
  <c r="F45" i="9"/>
  <c r="E45" i="9"/>
  <c r="D45" i="9"/>
  <c r="P44" i="9"/>
  <c r="O44" i="9"/>
  <c r="P43" i="9"/>
  <c r="Q43" i="9" s="1"/>
  <c r="O43" i="9"/>
  <c r="P42" i="9"/>
  <c r="Q42" i="9" s="1"/>
  <c r="O42" i="9"/>
  <c r="P41" i="9"/>
  <c r="Q41" i="9" s="1"/>
  <c r="O41" i="9"/>
  <c r="P40" i="9"/>
  <c r="Q40" i="9" s="1"/>
  <c r="O40" i="9"/>
  <c r="P39" i="9"/>
  <c r="Q39" i="9" s="1"/>
  <c r="O39" i="9"/>
  <c r="N34" i="9"/>
  <c r="N35" i="9" s="1"/>
  <c r="M34" i="9"/>
  <c r="L34" i="9"/>
  <c r="K34" i="9"/>
  <c r="J34" i="9"/>
  <c r="J35" i="9" s="1"/>
  <c r="I34" i="9"/>
  <c r="H34" i="9"/>
  <c r="G34" i="9"/>
  <c r="F34" i="9"/>
  <c r="F35" i="9" s="1"/>
  <c r="E34" i="9"/>
  <c r="D34" i="9"/>
  <c r="P33" i="9"/>
  <c r="O33" i="9"/>
  <c r="P31" i="9"/>
  <c r="Q31" i="9" s="1"/>
  <c r="O31" i="9"/>
  <c r="P30" i="9"/>
  <c r="Q30" i="9" s="1"/>
  <c r="O30" i="9"/>
  <c r="P29" i="9"/>
  <c r="Q29" i="9" s="1"/>
  <c r="O29" i="9"/>
  <c r="P28" i="9"/>
  <c r="Q28" i="9" s="1"/>
  <c r="O28" i="9"/>
  <c r="P27" i="9"/>
  <c r="Q27" i="9" s="1"/>
  <c r="O27" i="9"/>
  <c r="P26" i="9"/>
  <c r="O26" i="9"/>
  <c r="P50" i="9" s="1"/>
  <c r="M67" i="8"/>
  <c r="L67" i="8"/>
  <c r="K67" i="8"/>
  <c r="J67" i="8"/>
  <c r="I67" i="8"/>
  <c r="H67" i="8"/>
  <c r="G67" i="8"/>
  <c r="F67" i="8"/>
  <c r="E67" i="8"/>
  <c r="D67" i="8"/>
  <c r="M68" i="8" s="1"/>
  <c r="N66" i="8"/>
  <c r="N65" i="8"/>
  <c r="N64" i="8"/>
  <c r="N63" i="8"/>
  <c r="M49" i="8"/>
  <c r="L49" i="8"/>
  <c r="K49" i="8"/>
  <c r="J49" i="8"/>
  <c r="I49" i="8"/>
  <c r="H49" i="8"/>
  <c r="G49" i="8"/>
  <c r="F49" i="8"/>
  <c r="E49" i="8"/>
  <c r="D49" i="8"/>
  <c r="N48" i="8"/>
  <c r="N47" i="8"/>
  <c r="N46" i="8"/>
  <c r="N45" i="8"/>
  <c r="N44" i="8"/>
  <c r="N43" i="8"/>
  <c r="N42" i="8"/>
  <c r="N41" i="8"/>
  <c r="N40" i="8"/>
  <c r="N39" i="8"/>
  <c r="N38" i="8"/>
  <c r="N37" i="8"/>
  <c r="N36" i="8"/>
  <c r="N35" i="8"/>
  <c r="N34" i="8"/>
  <c r="N33" i="8"/>
  <c r="N32" i="8"/>
  <c r="N31" i="8"/>
  <c r="AS142" i="7"/>
  <c r="AT142" i="7" s="1"/>
  <c r="AR142" i="7"/>
  <c r="AQ142" i="7"/>
  <c r="AO142" i="7"/>
  <c r="AP142" i="7" s="1"/>
  <c r="AN142" i="7"/>
  <c r="AM142" i="7"/>
  <c r="AK142" i="7"/>
  <c r="AL142" i="7" s="1"/>
  <c r="AJ142" i="7"/>
  <c r="AI142" i="7"/>
  <c r="AC142" i="7"/>
  <c r="AB142" i="7"/>
  <c r="AD142" i="7" s="1"/>
  <c r="AA142" i="7"/>
  <c r="Y142" i="7"/>
  <c r="X142" i="7"/>
  <c r="Z142" i="7" s="1"/>
  <c r="W142" i="7"/>
  <c r="U142" i="7"/>
  <c r="T142" i="7"/>
  <c r="V142" i="7" s="1"/>
  <c r="S142" i="7"/>
  <c r="Q142" i="7"/>
  <c r="R142" i="7" s="1"/>
  <c r="D142" i="7"/>
  <c r="AR141" i="7"/>
  <c r="AQ141" i="7"/>
  <c r="AS141" i="7" s="1"/>
  <c r="AT141" i="7" s="1"/>
  <c r="AN141" i="7"/>
  <c r="AM141" i="7"/>
  <c r="AO141" i="7" s="1"/>
  <c r="AP141" i="7" s="1"/>
  <c r="AJ141" i="7"/>
  <c r="AI141" i="7"/>
  <c r="AK141" i="7" s="1"/>
  <c r="AL141" i="7" s="1"/>
  <c r="AA141" i="7"/>
  <c r="AC141" i="7" s="1"/>
  <c r="W141" i="7"/>
  <c r="Y141" i="7" s="1"/>
  <c r="S141" i="7"/>
  <c r="U141" i="7" s="1"/>
  <c r="Q141" i="7"/>
  <c r="R141" i="7" s="1"/>
  <c r="D141" i="7"/>
  <c r="AQ140" i="7"/>
  <c r="AR140" i="7" s="1"/>
  <c r="AM140" i="7"/>
  <c r="AN140" i="7" s="1"/>
  <c r="AI140" i="7"/>
  <c r="AJ140" i="7" s="1"/>
  <c r="AA140" i="7"/>
  <c r="AB140" i="7" s="1"/>
  <c r="AD140" i="7" s="1"/>
  <c r="W140" i="7"/>
  <c r="X140" i="7" s="1"/>
  <c r="Z140" i="7" s="1"/>
  <c r="S140" i="7"/>
  <c r="T140" i="7" s="1"/>
  <c r="V140" i="7" s="1"/>
  <c r="R140" i="7"/>
  <c r="Q140" i="7"/>
  <c r="D140" i="7"/>
  <c r="AT139" i="7"/>
  <c r="AS139" i="7"/>
  <c r="AQ139" i="7"/>
  <c r="AR139" i="7" s="1"/>
  <c r="AP139" i="7"/>
  <c r="AO139" i="7"/>
  <c r="AM139" i="7"/>
  <c r="AN139" i="7" s="1"/>
  <c r="AL139" i="7"/>
  <c r="AK139" i="7"/>
  <c r="AI139" i="7"/>
  <c r="AJ139" i="7" s="1"/>
  <c r="AC139" i="7"/>
  <c r="AA139" i="7"/>
  <c r="AB139" i="7" s="1"/>
  <c r="AD139" i="7" s="1"/>
  <c r="Y139" i="7"/>
  <c r="W139" i="7"/>
  <c r="X139" i="7" s="1"/>
  <c r="Z139" i="7" s="1"/>
  <c r="U139" i="7"/>
  <c r="S139" i="7"/>
  <c r="T139" i="7" s="1"/>
  <c r="V139" i="7" s="1"/>
  <c r="R139" i="7"/>
  <c r="Q139" i="7"/>
  <c r="D139" i="7"/>
  <c r="AS138" i="7"/>
  <c r="AT138" i="7" s="1"/>
  <c r="AR138" i="7"/>
  <c r="AQ138" i="7"/>
  <c r="AO138" i="7"/>
  <c r="AP138" i="7" s="1"/>
  <c r="AN138" i="7"/>
  <c r="AM138" i="7"/>
  <c r="AK138" i="7"/>
  <c r="AL138" i="7" s="1"/>
  <c r="AJ138" i="7"/>
  <c r="AI138" i="7"/>
  <c r="AC138" i="7"/>
  <c r="AB138" i="7"/>
  <c r="AD138" i="7" s="1"/>
  <c r="AA138" i="7"/>
  <c r="Y138" i="7"/>
  <c r="X138" i="7"/>
  <c r="Z138" i="7" s="1"/>
  <c r="W138" i="7"/>
  <c r="U138" i="7"/>
  <c r="T138" i="7"/>
  <c r="V138" i="7" s="1"/>
  <c r="S138" i="7"/>
  <c r="Q138" i="7"/>
  <c r="R138" i="7" s="1"/>
  <c r="D138" i="7"/>
  <c r="AR137" i="7"/>
  <c r="AQ137" i="7"/>
  <c r="AS137" i="7" s="1"/>
  <c r="AT137" i="7" s="1"/>
  <c r="AM137" i="7"/>
  <c r="AO137" i="7" s="1"/>
  <c r="AP137" i="7" s="1"/>
  <c r="AJ137" i="7"/>
  <c r="AI137" i="7"/>
  <c r="AK137" i="7" s="1"/>
  <c r="AL137" i="7" s="1"/>
  <c r="AA137" i="7"/>
  <c r="AC137" i="7" s="1"/>
  <c r="X137" i="7"/>
  <c r="Z137" i="7" s="1"/>
  <c r="W137" i="7"/>
  <c r="Y137" i="7" s="1"/>
  <c r="S137" i="7"/>
  <c r="U137" i="7" s="1"/>
  <c r="Q137" i="7"/>
  <c r="R137" i="7" s="1"/>
  <c r="D137" i="7"/>
  <c r="AQ136" i="7"/>
  <c r="AM136" i="7"/>
  <c r="AI136" i="7"/>
  <c r="AA136" i="7"/>
  <c r="W136" i="7"/>
  <c r="S136" i="7"/>
  <c r="R136" i="7"/>
  <c r="Q136" i="7"/>
  <c r="D136" i="7"/>
  <c r="AS135" i="7"/>
  <c r="AT135" i="7" s="1"/>
  <c r="AQ135" i="7"/>
  <c r="AR135" i="7" s="1"/>
  <c r="AP135" i="7"/>
  <c r="AO135" i="7"/>
  <c r="AM135" i="7"/>
  <c r="AN135" i="7" s="1"/>
  <c r="AL135" i="7"/>
  <c r="AK135" i="7"/>
  <c r="AI135" i="7"/>
  <c r="AJ135" i="7" s="1"/>
  <c r="AC135" i="7"/>
  <c r="AA135" i="7"/>
  <c r="AB135" i="7" s="1"/>
  <c r="AD135" i="7" s="1"/>
  <c r="Y135" i="7"/>
  <c r="W135" i="7"/>
  <c r="X135" i="7" s="1"/>
  <c r="Z135" i="7" s="1"/>
  <c r="V135" i="7"/>
  <c r="U135" i="7"/>
  <c r="S135" i="7"/>
  <c r="T135" i="7" s="1"/>
  <c r="R135" i="7"/>
  <c r="Q135" i="7"/>
  <c r="D135" i="7"/>
  <c r="AS134" i="7"/>
  <c r="AT134" i="7" s="1"/>
  <c r="AR134" i="7"/>
  <c r="AQ134" i="7"/>
  <c r="AO134" i="7"/>
  <c r="AP134" i="7" s="1"/>
  <c r="AN134" i="7"/>
  <c r="AM134" i="7"/>
  <c r="AK134" i="7"/>
  <c r="AL134" i="7" s="1"/>
  <c r="AJ134" i="7"/>
  <c r="AI134" i="7"/>
  <c r="AC134" i="7"/>
  <c r="AB134" i="7"/>
  <c r="AD134" i="7" s="1"/>
  <c r="AA134" i="7"/>
  <c r="Y134" i="7"/>
  <c r="X134" i="7"/>
  <c r="Z134" i="7" s="1"/>
  <c r="W134" i="7"/>
  <c r="U134" i="7"/>
  <c r="T134" i="7"/>
  <c r="V134" i="7" s="1"/>
  <c r="S134" i="7"/>
  <c r="Q134" i="7"/>
  <c r="R134" i="7" s="1"/>
  <c r="D134" i="7"/>
  <c r="AQ133" i="7"/>
  <c r="AS133" i="7" s="1"/>
  <c r="AT133" i="7" s="1"/>
  <c r="AN133" i="7"/>
  <c r="AM133" i="7"/>
  <c r="AO133" i="7" s="1"/>
  <c r="AP133" i="7" s="1"/>
  <c r="AI133" i="7"/>
  <c r="AK133" i="7" s="1"/>
  <c r="AL133" i="7" s="1"/>
  <c r="AB133" i="7"/>
  <c r="AD133" i="7" s="1"/>
  <c r="AA133" i="7"/>
  <c r="AC133" i="7" s="1"/>
  <c r="W133" i="7"/>
  <c r="Y133" i="7" s="1"/>
  <c r="T133" i="7"/>
  <c r="V133" i="7" s="1"/>
  <c r="S133" i="7"/>
  <c r="U133" i="7" s="1"/>
  <c r="Q133" i="7"/>
  <c r="R133" i="7" s="1"/>
  <c r="D133" i="7"/>
  <c r="AQ132" i="7"/>
  <c r="AM132" i="7"/>
  <c r="AI132" i="7"/>
  <c r="AA132" i="7"/>
  <c r="W132" i="7"/>
  <c r="S132" i="7"/>
  <c r="R132" i="7"/>
  <c r="Q132" i="7"/>
  <c r="D132" i="7"/>
  <c r="AT131" i="7"/>
  <c r="AS131" i="7"/>
  <c r="AQ131" i="7"/>
  <c r="AR131" i="7" s="1"/>
  <c r="AO131" i="7"/>
  <c r="AP131" i="7" s="1"/>
  <c r="AM131" i="7"/>
  <c r="AN131" i="7" s="1"/>
  <c r="AK131" i="7"/>
  <c r="AL131" i="7" s="1"/>
  <c r="AI131" i="7"/>
  <c r="AJ131" i="7" s="1"/>
  <c r="AD131" i="7"/>
  <c r="AC131" i="7"/>
  <c r="AA131" i="7"/>
  <c r="AB131" i="7" s="1"/>
  <c r="Z131" i="7"/>
  <c r="Y131" i="7"/>
  <c r="W131" i="7"/>
  <c r="X131" i="7" s="1"/>
  <c r="U131" i="7"/>
  <c r="S131" i="7"/>
  <c r="T131" i="7" s="1"/>
  <c r="V131" i="7" s="1"/>
  <c r="Q131" i="7"/>
  <c r="R131" i="7" s="1"/>
  <c r="D131" i="7"/>
  <c r="AS130" i="7"/>
  <c r="AT130" i="7" s="1"/>
  <c r="AR130" i="7"/>
  <c r="AQ130" i="7"/>
  <c r="AO130" i="7"/>
  <c r="AP130" i="7" s="1"/>
  <c r="AN130" i="7"/>
  <c r="AM130" i="7"/>
  <c r="AK130" i="7"/>
  <c r="AL130" i="7" s="1"/>
  <c r="AJ130" i="7"/>
  <c r="AI130" i="7"/>
  <c r="AC130" i="7"/>
  <c r="AB130" i="7"/>
  <c r="AD130" i="7" s="1"/>
  <c r="AA130" i="7"/>
  <c r="Y130" i="7"/>
  <c r="X130" i="7"/>
  <c r="Z130" i="7" s="1"/>
  <c r="W130" i="7"/>
  <c r="U130" i="7"/>
  <c r="T130" i="7"/>
  <c r="V130" i="7" s="1"/>
  <c r="S130" i="7"/>
  <c r="Q130" i="7"/>
  <c r="R130" i="7" s="1"/>
  <c r="D130" i="7"/>
  <c r="AS129" i="7"/>
  <c r="AT129" i="7" s="1"/>
  <c r="AQ129" i="7"/>
  <c r="AR129" i="7" s="1"/>
  <c r="AO129" i="7"/>
  <c r="AP129" i="7" s="1"/>
  <c r="AN129" i="7"/>
  <c r="AM129" i="7"/>
  <c r="AJ129" i="7"/>
  <c r="AI129" i="7"/>
  <c r="AK129" i="7" s="1"/>
  <c r="AL129" i="7" s="1"/>
  <c r="AA129" i="7"/>
  <c r="Y129" i="7"/>
  <c r="W129" i="7"/>
  <c r="X129" i="7" s="1"/>
  <c r="Z129" i="7" s="1"/>
  <c r="U129" i="7"/>
  <c r="T129" i="7"/>
  <c r="V129" i="7" s="1"/>
  <c r="S129" i="7"/>
  <c r="Q129" i="7"/>
  <c r="R129" i="7" s="1"/>
  <c r="D129" i="7"/>
  <c r="AR122" i="7"/>
  <c r="AQ122" i="7"/>
  <c r="AS122" i="7" s="1"/>
  <c r="AT122" i="7" s="1"/>
  <c r="AM122" i="7"/>
  <c r="AL122" i="7"/>
  <c r="AI122" i="7"/>
  <c r="AK122" i="7" s="1"/>
  <c r="AD122" i="7"/>
  <c r="AB122" i="7"/>
  <c r="AA122" i="7"/>
  <c r="AC122" i="7" s="1"/>
  <c r="X122" i="7"/>
  <c r="Z122" i="7" s="1"/>
  <c r="W122" i="7"/>
  <c r="Y122" i="7" s="1"/>
  <c r="S122" i="7"/>
  <c r="R122" i="7"/>
  <c r="Q122" i="7"/>
  <c r="AS121" i="7"/>
  <c r="AT121" i="7" s="1"/>
  <c r="AR121" i="7"/>
  <c r="AQ121" i="7"/>
  <c r="AO121" i="7"/>
  <c r="AP121" i="7" s="1"/>
  <c r="AN121" i="7"/>
  <c r="AM121" i="7"/>
  <c r="AK121" i="7"/>
  <c r="AL121" i="7" s="1"/>
  <c r="AJ121" i="7"/>
  <c r="AI121" i="7"/>
  <c r="AC121" i="7"/>
  <c r="AB121" i="7"/>
  <c r="AD121" i="7" s="1"/>
  <c r="AA121" i="7"/>
  <c r="Y121" i="7"/>
  <c r="X121" i="7"/>
  <c r="Z121" i="7" s="1"/>
  <c r="W121" i="7"/>
  <c r="U121" i="7"/>
  <c r="T121" i="7"/>
  <c r="V121" i="7" s="1"/>
  <c r="S121" i="7"/>
  <c r="Q121" i="7"/>
  <c r="R121" i="7" s="1"/>
  <c r="AT120" i="7"/>
  <c r="AQ120" i="7"/>
  <c r="AS120" i="7" s="1"/>
  <c r="AP120" i="7"/>
  <c r="AN120" i="7"/>
  <c r="AM120" i="7"/>
  <c r="AO120" i="7" s="1"/>
  <c r="AI120" i="7"/>
  <c r="AK120" i="7" s="1"/>
  <c r="AL120" i="7" s="1"/>
  <c r="AA120" i="7"/>
  <c r="W120" i="7"/>
  <c r="Y120" i="7" s="1"/>
  <c r="T120" i="7"/>
  <c r="V120" i="7" s="1"/>
  <c r="S120" i="7"/>
  <c r="U120" i="7" s="1"/>
  <c r="R120" i="7"/>
  <c r="Q120" i="7"/>
  <c r="AT119" i="7"/>
  <c r="AS119" i="7"/>
  <c r="AR119" i="7"/>
  <c r="AQ119" i="7"/>
  <c r="AP119" i="7"/>
  <c r="AO119" i="7"/>
  <c r="AN119" i="7"/>
  <c r="AM119" i="7"/>
  <c r="AL119" i="7"/>
  <c r="AK119" i="7"/>
  <c r="AJ119" i="7"/>
  <c r="AI119" i="7"/>
  <c r="AD119" i="7"/>
  <c r="AC119" i="7"/>
  <c r="AB119" i="7"/>
  <c r="AA119" i="7"/>
  <c r="Z119" i="7"/>
  <c r="Y119" i="7"/>
  <c r="X119" i="7"/>
  <c r="W119" i="7"/>
  <c r="V119" i="7"/>
  <c r="U119" i="7"/>
  <c r="T119" i="7"/>
  <c r="S119" i="7"/>
  <c r="R119" i="7"/>
  <c r="Q119" i="7"/>
  <c r="AQ118" i="7"/>
  <c r="AS118" i="7" s="1"/>
  <c r="AT118" i="7" s="1"/>
  <c r="AM118" i="7"/>
  <c r="AL118" i="7"/>
  <c r="AI118" i="7"/>
  <c r="AK118" i="7" s="1"/>
  <c r="AB118" i="7"/>
  <c r="AD118" i="7" s="1"/>
  <c r="AA118" i="7"/>
  <c r="AC118" i="7" s="1"/>
  <c r="W118" i="7"/>
  <c r="Y118" i="7" s="1"/>
  <c r="S118" i="7"/>
  <c r="R118" i="7"/>
  <c r="Q118" i="7"/>
  <c r="AS117" i="7"/>
  <c r="AT117" i="7" s="1"/>
  <c r="AR117" i="7"/>
  <c r="AQ117" i="7"/>
  <c r="AO117" i="7"/>
  <c r="AP117" i="7" s="1"/>
  <c r="AN117" i="7"/>
  <c r="AM117" i="7"/>
  <c r="AK117" i="7"/>
  <c r="AL117" i="7" s="1"/>
  <c r="AJ117" i="7"/>
  <c r="AI117" i="7"/>
  <c r="AC117" i="7"/>
  <c r="AB117" i="7"/>
  <c r="AD117" i="7" s="1"/>
  <c r="AA117" i="7"/>
  <c r="Y117" i="7"/>
  <c r="X117" i="7"/>
  <c r="Z117" i="7" s="1"/>
  <c r="W117" i="7"/>
  <c r="U117" i="7"/>
  <c r="T117" i="7"/>
  <c r="V117" i="7" s="1"/>
  <c r="S117" i="7"/>
  <c r="Q117" i="7"/>
  <c r="R117" i="7" s="1"/>
  <c r="AT116" i="7"/>
  <c r="AQ116" i="7"/>
  <c r="AS116" i="7" s="1"/>
  <c r="AP116" i="7"/>
  <c r="AO116" i="7"/>
  <c r="AM116" i="7"/>
  <c r="AN116" i="7" s="1"/>
  <c r="AK116" i="7"/>
  <c r="AL116" i="7" s="1"/>
  <c r="AI116" i="7"/>
  <c r="AJ116" i="7" s="1"/>
  <c r="AC116" i="7"/>
  <c r="AA116" i="7"/>
  <c r="AB116" i="7" s="1"/>
  <c r="AD116" i="7" s="1"/>
  <c r="Z116" i="7"/>
  <c r="Y116" i="7"/>
  <c r="W116" i="7"/>
  <c r="X116" i="7" s="1"/>
  <c r="V116" i="7"/>
  <c r="U116" i="7"/>
  <c r="S116" i="7"/>
  <c r="T116" i="7" s="1"/>
  <c r="Q116" i="7"/>
  <c r="R116" i="7" s="1"/>
  <c r="AR115" i="7"/>
  <c r="AQ115" i="7"/>
  <c r="AS115" i="7" s="1"/>
  <c r="AT115" i="7" s="1"/>
  <c r="AM115" i="7"/>
  <c r="AO115" i="7" s="1"/>
  <c r="AP115" i="7" s="1"/>
  <c r="AJ115" i="7"/>
  <c r="AI115" i="7"/>
  <c r="AK115" i="7" s="1"/>
  <c r="AL115" i="7" s="1"/>
  <c r="AA115" i="7"/>
  <c r="AC115" i="7" s="1"/>
  <c r="X115" i="7"/>
  <c r="Z115" i="7" s="1"/>
  <c r="W115" i="7"/>
  <c r="Y115" i="7" s="1"/>
  <c r="S115" i="7"/>
  <c r="U115" i="7" s="1"/>
  <c r="Q115" i="7"/>
  <c r="R115" i="7" s="1"/>
  <c r="AS114" i="7"/>
  <c r="AT114" i="7" s="1"/>
  <c r="AQ114" i="7"/>
  <c r="AR114" i="7" s="1"/>
  <c r="AP114" i="7"/>
  <c r="AO114" i="7"/>
  <c r="AM114" i="7"/>
  <c r="AN114" i="7" s="1"/>
  <c r="AL114" i="7"/>
  <c r="AK114" i="7"/>
  <c r="AI114" i="7"/>
  <c r="AJ114" i="7" s="1"/>
  <c r="AC114" i="7"/>
  <c r="AA114" i="7"/>
  <c r="AB114" i="7" s="1"/>
  <c r="AD114" i="7" s="1"/>
  <c r="W114" i="7"/>
  <c r="X114" i="7" s="1"/>
  <c r="Z114" i="7" s="1"/>
  <c r="V114" i="7"/>
  <c r="S114" i="7"/>
  <c r="T114" i="7" s="1"/>
  <c r="R114" i="7"/>
  <c r="Q114" i="7"/>
  <c r="AQ113" i="7"/>
  <c r="AR113" i="7" s="1"/>
  <c r="AO113" i="7"/>
  <c r="AP113" i="7" s="1"/>
  <c r="AM113" i="7"/>
  <c r="AN113" i="7" s="1"/>
  <c r="AK113" i="7"/>
  <c r="AL113" i="7" s="1"/>
  <c r="AJ113" i="7"/>
  <c r="AI113" i="7"/>
  <c r="AB113" i="7"/>
  <c r="AD113" i="7" s="1"/>
  <c r="AA113" i="7"/>
  <c r="AC113" i="7" s="1"/>
  <c r="W113" i="7"/>
  <c r="X113" i="7" s="1"/>
  <c r="Z113" i="7" s="1"/>
  <c r="U113" i="7"/>
  <c r="S113" i="7"/>
  <c r="T113" i="7" s="1"/>
  <c r="V113" i="7" s="1"/>
  <c r="Q113" i="7"/>
  <c r="R113" i="7" s="1"/>
  <c r="AQ112" i="7"/>
  <c r="AR112" i="7" s="1"/>
  <c r="AP112" i="7"/>
  <c r="AO112" i="7"/>
  <c r="AM112" i="7"/>
  <c r="AN112" i="7" s="1"/>
  <c r="AK112" i="7"/>
  <c r="AL112" i="7" s="1"/>
  <c r="AI112" i="7"/>
  <c r="AJ112" i="7" s="1"/>
  <c r="AA112" i="7"/>
  <c r="AB112" i="7" s="1"/>
  <c r="AD112" i="7" s="1"/>
  <c r="Z112" i="7"/>
  <c r="W112" i="7"/>
  <c r="X112" i="7" s="1"/>
  <c r="V112" i="7"/>
  <c r="U112" i="7"/>
  <c r="S112" i="7"/>
  <c r="T112" i="7" s="1"/>
  <c r="Q112" i="7"/>
  <c r="R112" i="7" s="1"/>
  <c r="AS111" i="7"/>
  <c r="AT111" i="7" s="1"/>
  <c r="AQ111" i="7"/>
  <c r="AR111" i="7" s="1"/>
  <c r="AO111" i="7"/>
  <c r="AP111" i="7" s="1"/>
  <c r="AN111" i="7"/>
  <c r="AM111" i="7"/>
  <c r="AJ111" i="7"/>
  <c r="AI111" i="7"/>
  <c r="AK111" i="7" s="1"/>
  <c r="AL111" i="7" s="1"/>
  <c r="AA111" i="7"/>
  <c r="AB111" i="7" s="1"/>
  <c r="AD111" i="7" s="1"/>
  <c r="Y111" i="7"/>
  <c r="W111" i="7"/>
  <c r="X111" i="7" s="1"/>
  <c r="Z111" i="7" s="1"/>
  <c r="U111" i="7"/>
  <c r="T111" i="7"/>
  <c r="V111" i="7" s="1"/>
  <c r="S111" i="7"/>
  <c r="Q111" i="7"/>
  <c r="R111" i="7" s="1"/>
  <c r="AT110" i="7"/>
  <c r="AS110" i="7"/>
  <c r="AQ110" i="7"/>
  <c r="AR110" i="7" s="1"/>
  <c r="AO110" i="7"/>
  <c r="AP110" i="7" s="1"/>
  <c r="AM110" i="7"/>
  <c r="AN110" i="7" s="1"/>
  <c r="AI110" i="7"/>
  <c r="AJ110" i="7" s="1"/>
  <c r="AD110" i="7"/>
  <c r="AA110" i="7"/>
  <c r="AB110" i="7" s="1"/>
  <c r="Z110" i="7"/>
  <c r="Y110" i="7"/>
  <c r="W110" i="7"/>
  <c r="X110" i="7" s="1"/>
  <c r="U110" i="7"/>
  <c r="S110" i="7"/>
  <c r="T110" i="7" s="1"/>
  <c r="V110" i="7" s="1"/>
  <c r="Q110" i="7"/>
  <c r="R110" i="7" s="1"/>
  <c r="AS109" i="7"/>
  <c r="AT109" i="7" s="1"/>
  <c r="AR109" i="7"/>
  <c r="AQ109" i="7"/>
  <c r="AN109" i="7"/>
  <c r="AM109" i="7"/>
  <c r="AO109" i="7" s="1"/>
  <c r="AP109" i="7" s="1"/>
  <c r="AI109" i="7"/>
  <c r="AJ109" i="7" s="1"/>
  <c r="AC109" i="7"/>
  <c r="AA109" i="7"/>
  <c r="AB109" i="7" s="1"/>
  <c r="AD109" i="7" s="1"/>
  <c r="Y109" i="7"/>
  <c r="X109" i="7"/>
  <c r="Z109" i="7" s="1"/>
  <c r="W109" i="7"/>
  <c r="T109" i="7"/>
  <c r="V109" i="7" s="1"/>
  <c r="S109" i="7"/>
  <c r="U109" i="7" s="1"/>
  <c r="Q109" i="7"/>
  <c r="R109" i="7" s="1"/>
  <c r="AQ101" i="7"/>
  <c r="AR101" i="7" s="1"/>
  <c r="AM101" i="7"/>
  <c r="AN101" i="7" s="1"/>
  <c r="AI101" i="7"/>
  <c r="AJ101" i="7" s="1"/>
  <c r="AA101" i="7"/>
  <c r="AB101" i="7" s="1"/>
  <c r="W101" i="7"/>
  <c r="X101" i="7" s="1"/>
  <c r="S101" i="7"/>
  <c r="T101" i="7" s="1"/>
  <c r="Q101" i="7"/>
  <c r="R101" i="7" s="1"/>
  <c r="D101" i="7"/>
  <c r="AR100" i="7"/>
  <c r="AQ100" i="7"/>
  <c r="AN100" i="7"/>
  <c r="AM100" i="7"/>
  <c r="AI100" i="7"/>
  <c r="AJ100" i="7" s="1"/>
  <c r="AA100" i="7"/>
  <c r="AB100" i="7" s="1"/>
  <c r="W100" i="7"/>
  <c r="X100" i="7" s="1"/>
  <c r="S100" i="7"/>
  <c r="T100" i="7" s="1"/>
  <c r="R100" i="7"/>
  <c r="Q100" i="7"/>
  <c r="D100" i="7"/>
  <c r="AR99" i="7"/>
  <c r="AQ99" i="7"/>
  <c r="AM99" i="7"/>
  <c r="AN99" i="7" s="1"/>
  <c r="AI99" i="7"/>
  <c r="AJ99" i="7" s="1"/>
  <c r="AA99" i="7"/>
  <c r="X99" i="7"/>
  <c r="W99" i="7"/>
  <c r="S99" i="7"/>
  <c r="T99" i="7" s="1"/>
  <c r="Q99" i="7"/>
  <c r="R99" i="7" s="1"/>
  <c r="D99" i="7"/>
  <c r="AR98" i="7"/>
  <c r="AQ98" i="7"/>
  <c r="AM98" i="7"/>
  <c r="AI98" i="7"/>
  <c r="AA98" i="7"/>
  <c r="X98" i="7"/>
  <c r="W98" i="7"/>
  <c r="S98" i="7"/>
  <c r="R98" i="7"/>
  <c r="Q98" i="7"/>
  <c r="D98" i="7"/>
  <c r="AQ97" i="7"/>
  <c r="AR97" i="7" s="1"/>
  <c r="AM97" i="7"/>
  <c r="AN97" i="7" s="1"/>
  <c r="AI97" i="7"/>
  <c r="AJ97" i="7" s="1"/>
  <c r="AA97" i="7"/>
  <c r="AB97" i="7" s="1"/>
  <c r="W97" i="7"/>
  <c r="X97" i="7" s="1"/>
  <c r="S97" i="7"/>
  <c r="T97" i="7" s="1"/>
  <c r="Q97" i="7"/>
  <c r="R97" i="7" s="1"/>
  <c r="D97" i="7"/>
  <c r="AR96" i="7"/>
  <c r="AQ96" i="7"/>
  <c r="AM96" i="7"/>
  <c r="AI96" i="7"/>
  <c r="AA96" i="7"/>
  <c r="W96" i="7"/>
  <c r="Y96" i="7" s="1"/>
  <c r="S96" i="7"/>
  <c r="U96" i="7" s="1"/>
  <c r="Q96" i="7"/>
  <c r="R96" i="7" s="1"/>
  <c r="D96" i="7"/>
  <c r="AQ95" i="7"/>
  <c r="AR95" i="7" s="1"/>
  <c r="AM95" i="7"/>
  <c r="AI95" i="7"/>
  <c r="AA95" i="7"/>
  <c r="AB95" i="7" s="1"/>
  <c r="X95" i="7"/>
  <c r="W95" i="7"/>
  <c r="S95" i="7"/>
  <c r="Q95" i="7"/>
  <c r="R95" i="7" s="1"/>
  <c r="D95" i="7"/>
  <c r="AQ94" i="7"/>
  <c r="AM94" i="7"/>
  <c r="AI94" i="7"/>
  <c r="AA94" i="7"/>
  <c r="W94" i="7"/>
  <c r="S94" i="7"/>
  <c r="Q94" i="7"/>
  <c r="R94" i="7" s="1"/>
  <c r="D94" i="7"/>
  <c r="AQ93" i="7"/>
  <c r="AR93" i="7" s="1"/>
  <c r="AM93" i="7"/>
  <c r="AN93" i="7" s="1"/>
  <c r="AI93" i="7"/>
  <c r="AJ93" i="7" s="1"/>
  <c r="AA93" i="7"/>
  <c r="W93" i="7"/>
  <c r="X93" i="7" s="1"/>
  <c r="S93" i="7"/>
  <c r="T93" i="7" s="1"/>
  <c r="Q93" i="7"/>
  <c r="R93" i="7" s="1"/>
  <c r="D93" i="7"/>
  <c r="AR92" i="7"/>
  <c r="AQ92" i="7"/>
  <c r="AM92" i="7"/>
  <c r="AI92" i="7"/>
  <c r="AJ92" i="7" s="1"/>
  <c r="AA92" i="7"/>
  <c r="AB92" i="7" s="1"/>
  <c r="X92" i="7"/>
  <c r="W92" i="7"/>
  <c r="S92" i="7"/>
  <c r="U92" i="7" s="1"/>
  <c r="Y92" i="7" s="1"/>
  <c r="AC92" i="7" s="1"/>
  <c r="Q92" i="7"/>
  <c r="R92" i="7" s="1"/>
  <c r="D92" i="7"/>
  <c r="AQ91" i="7"/>
  <c r="AR91" i="7" s="1"/>
  <c r="AM91" i="7"/>
  <c r="AN91" i="7" s="1"/>
  <c r="AI91" i="7"/>
  <c r="AA91" i="7"/>
  <c r="W91" i="7"/>
  <c r="X91" i="7" s="1"/>
  <c r="U91" i="7"/>
  <c r="S91" i="7"/>
  <c r="T91" i="7" s="1"/>
  <c r="V91" i="7" s="1"/>
  <c r="Q91" i="7"/>
  <c r="R91" i="7" s="1"/>
  <c r="D91" i="7"/>
  <c r="AQ90" i="7"/>
  <c r="AN90" i="7"/>
  <c r="AM90" i="7"/>
  <c r="AI90" i="7"/>
  <c r="AA90" i="7"/>
  <c r="W90" i="7"/>
  <c r="S90" i="7"/>
  <c r="T90" i="7" s="1"/>
  <c r="Q90" i="7"/>
  <c r="R90" i="7" s="1"/>
  <c r="D90" i="7"/>
  <c r="AQ89" i="7"/>
  <c r="AM89" i="7"/>
  <c r="AN89" i="7" s="1"/>
  <c r="AI89" i="7"/>
  <c r="AJ89" i="7" s="1"/>
  <c r="AA89" i="7"/>
  <c r="AB89" i="7" s="1"/>
  <c r="W89" i="7"/>
  <c r="S89" i="7"/>
  <c r="T89" i="7" s="1"/>
  <c r="Q89" i="7"/>
  <c r="R89" i="7" s="1"/>
  <c r="D89" i="7"/>
  <c r="AQ88" i="7"/>
  <c r="AM88" i="7"/>
  <c r="AN88" i="7" s="1"/>
  <c r="AI88" i="7"/>
  <c r="AJ88" i="7" s="1"/>
  <c r="AB88" i="7"/>
  <c r="AA88" i="7"/>
  <c r="W88" i="7"/>
  <c r="S88" i="7"/>
  <c r="T88" i="7" s="1"/>
  <c r="Q88" i="7"/>
  <c r="R88" i="7" s="1"/>
  <c r="D88" i="7"/>
  <c r="AQ81" i="7"/>
  <c r="AM81" i="7"/>
  <c r="AN81" i="7" s="1"/>
  <c r="AI81" i="7"/>
  <c r="AA81" i="7"/>
  <c r="AB81" i="7" s="1"/>
  <c r="W81" i="7"/>
  <c r="Y81" i="7" s="1"/>
  <c r="AC81" i="7" s="1"/>
  <c r="S81" i="7"/>
  <c r="U81" i="7" s="1"/>
  <c r="Q81" i="7"/>
  <c r="R81" i="7" s="1"/>
  <c r="AQ80" i="7"/>
  <c r="AR80" i="7" s="1"/>
  <c r="AM80" i="7"/>
  <c r="AI80" i="7"/>
  <c r="AJ80" i="7" s="1"/>
  <c r="AA80" i="7"/>
  <c r="AB80" i="7" s="1"/>
  <c r="W80" i="7"/>
  <c r="X80" i="7" s="1"/>
  <c r="S80" i="7"/>
  <c r="R80" i="7"/>
  <c r="Q80" i="7"/>
  <c r="AQ79" i="7"/>
  <c r="AM79" i="7"/>
  <c r="AI79" i="7"/>
  <c r="AJ79" i="7" s="1"/>
  <c r="AB79" i="7"/>
  <c r="AA79" i="7"/>
  <c r="W79" i="7"/>
  <c r="S79" i="7"/>
  <c r="Q79" i="7"/>
  <c r="R79" i="7" s="1"/>
  <c r="AQ78" i="7"/>
  <c r="AM78" i="7"/>
  <c r="AN78" i="7" s="1"/>
  <c r="AI78" i="7"/>
  <c r="AJ78" i="7" s="1"/>
  <c r="AA78" i="7"/>
  <c r="AB78" i="7" s="1"/>
  <c r="W78" i="7"/>
  <c r="S78" i="7"/>
  <c r="T78" i="7" s="1"/>
  <c r="R78" i="7"/>
  <c r="Q78" i="7"/>
  <c r="AQ77" i="7"/>
  <c r="AM77" i="7"/>
  <c r="AN77" i="7" s="1"/>
  <c r="AJ77" i="7"/>
  <c r="AI77" i="7"/>
  <c r="AA77" i="7"/>
  <c r="AB77" i="7" s="1"/>
  <c r="X77" i="7"/>
  <c r="W77" i="7"/>
  <c r="U77" i="7"/>
  <c r="Y77" i="7" s="1"/>
  <c r="S77" i="7"/>
  <c r="T77" i="7" s="1"/>
  <c r="V77" i="7" s="1"/>
  <c r="Q77" i="7"/>
  <c r="R77" i="7" s="1"/>
  <c r="AQ76" i="7"/>
  <c r="AM76" i="7"/>
  <c r="AI76" i="7"/>
  <c r="AA76" i="7"/>
  <c r="X76" i="7"/>
  <c r="W76" i="7"/>
  <c r="S76" i="7"/>
  <c r="U76" i="7" s="1"/>
  <c r="R76" i="7"/>
  <c r="Q76" i="7"/>
  <c r="AR75" i="7"/>
  <c r="AQ75" i="7"/>
  <c r="AN75" i="7"/>
  <c r="AM75" i="7"/>
  <c r="AJ75" i="7"/>
  <c r="AI75" i="7"/>
  <c r="AB75" i="7"/>
  <c r="AA75" i="7"/>
  <c r="X75" i="7"/>
  <c r="W75" i="7"/>
  <c r="T75" i="7"/>
  <c r="S75" i="7"/>
  <c r="Q75" i="7"/>
  <c r="R75" i="7" s="1"/>
  <c r="AQ74" i="7"/>
  <c r="AM74" i="7"/>
  <c r="AI74" i="7"/>
  <c r="AB74" i="7"/>
  <c r="AA74" i="7"/>
  <c r="W74" i="7"/>
  <c r="S74" i="7"/>
  <c r="U74" i="7" s="1"/>
  <c r="R74" i="7"/>
  <c r="Q74" i="7"/>
  <c r="AR73" i="7"/>
  <c r="AQ73" i="7"/>
  <c r="AM73" i="7"/>
  <c r="AI73" i="7"/>
  <c r="AJ73" i="7" s="1"/>
  <c r="AB73" i="7"/>
  <c r="AA73" i="7"/>
  <c r="X73" i="7"/>
  <c r="W73" i="7"/>
  <c r="S73" i="7"/>
  <c r="U73" i="7" s="1"/>
  <c r="Y73" i="7" s="1"/>
  <c r="AC73" i="7" s="1"/>
  <c r="Q73" i="7"/>
  <c r="R73" i="7" s="1"/>
  <c r="AQ72" i="7"/>
  <c r="AM72" i="7"/>
  <c r="AI72" i="7"/>
  <c r="AA72" i="7"/>
  <c r="W72" i="7"/>
  <c r="T72" i="7"/>
  <c r="S72" i="7"/>
  <c r="Q72" i="7"/>
  <c r="R72" i="7" s="1"/>
  <c r="AQ71" i="7"/>
  <c r="AM71" i="7"/>
  <c r="AI71" i="7"/>
  <c r="AA71" i="7"/>
  <c r="W71" i="7"/>
  <c r="Y71" i="7" s="1"/>
  <c r="S71" i="7"/>
  <c r="U71" i="7" s="1"/>
  <c r="R71" i="7"/>
  <c r="Q71" i="7"/>
  <c r="AQ70" i="7"/>
  <c r="AM70" i="7"/>
  <c r="AI70" i="7"/>
  <c r="AB70" i="7"/>
  <c r="AA70" i="7"/>
  <c r="W70" i="7"/>
  <c r="S70" i="7"/>
  <c r="U70" i="7" s="1"/>
  <c r="R70" i="7"/>
  <c r="Q70" i="7"/>
  <c r="AQ69" i="7"/>
  <c r="AM69" i="7"/>
  <c r="AN69" i="7" s="1"/>
  <c r="AJ69" i="7"/>
  <c r="AI69" i="7"/>
  <c r="AB69" i="7"/>
  <c r="AA69" i="7"/>
  <c r="W69" i="7"/>
  <c r="S69" i="7"/>
  <c r="T69" i="7" s="1"/>
  <c r="Q69" i="7"/>
  <c r="R69" i="7" s="1"/>
  <c r="AQ68" i="7"/>
  <c r="AN68" i="7"/>
  <c r="AM68" i="7"/>
  <c r="AI68" i="7"/>
  <c r="AA68" i="7"/>
  <c r="W68" i="7"/>
  <c r="T68" i="7"/>
  <c r="S68" i="7"/>
  <c r="Q68" i="7"/>
  <c r="R68" i="7" s="1"/>
  <c r="AQ60" i="7"/>
  <c r="AR60" i="7" s="1"/>
  <c r="AM60" i="7"/>
  <c r="AN60" i="7" s="1"/>
  <c r="AI60" i="7"/>
  <c r="AJ60" i="7" s="1"/>
  <c r="AA60" i="7"/>
  <c r="AB60" i="7" s="1"/>
  <c r="W60" i="7"/>
  <c r="X60" i="7" s="1"/>
  <c r="S60" i="7"/>
  <c r="T60" i="7" s="1"/>
  <c r="Q60" i="7"/>
  <c r="R60" i="7" s="1"/>
  <c r="D60" i="7"/>
  <c r="AQ59" i="7"/>
  <c r="AR59" i="7" s="1"/>
  <c r="AM59" i="7"/>
  <c r="AN59" i="7" s="1"/>
  <c r="AI59" i="7"/>
  <c r="AA59" i="7"/>
  <c r="W59" i="7"/>
  <c r="X59" i="7" s="1"/>
  <c r="S59" i="7"/>
  <c r="T59" i="7" s="1"/>
  <c r="Q59" i="7"/>
  <c r="R59" i="7" s="1"/>
  <c r="D59" i="7"/>
  <c r="AQ58" i="7"/>
  <c r="AM58" i="7"/>
  <c r="AI58" i="7"/>
  <c r="AB58" i="7"/>
  <c r="AA58" i="7"/>
  <c r="W58" i="7"/>
  <c r="X58" i="7" s="1"/>
  <c r="S58" i="7"/>
  <c r="U58" i="7" s="1"/>
  <c r="Q58" i="7"/>
  <c r="R58" i="7" s="1"/>
  <c r="D58" i="7"/>
  <c r="AQ57" i="7"/>
  <c r="AR57" i="7" s="1"/>
  <c r="AM57" i="7"/>
  <c r="AN57" i="7" s="1"/>
  <c r="AI57" i="7"/>
  <c r="AJ57" i="7" s="1"/>
  <c r="AA57" i="7"/>
  <c r="AB57" i="7" s="1"/>
  <c r="W57" i="7"/>
  <c r="X57" i="7" s="1"/>
  <c r="S57" i="7"/>
  <c r="T57" i="7" s="1"/>
  <c r="Q57" i="7"/>
  <c r="R57" i="7" s="1"/>
  <c r="D57" i="7"/>
  <c r="AQ56" i="7"/>
  <c r="AR56" i="7" s="1"/>
  <c r="AM56" i="7"/>
  <c r="AN56" i="7" s="1"/>
  <c r="AI56" i="7"/>
  <c r="AJ56" i="7" s="1"/>
  <c r="AB56" i="7"/>
  <c r="AA56" i="7"/>
  <c r="W56" i="7"/>
  <c r="X56" i="7" s="1"/>
  <c r="T56" i="7"/>
  <c r="S56" i="7"/>
  <c r="R56" i="7"/>
  <c r="Q56" i="7"/>
  <c r="U56" i="7" s="1"/>
  <c r="D56" i="7"/>
  <c r="AR55" i="7"/>
  <c r="AQ55" i="7"/>
  <c r="AM55" i="7"/>
  <c r="AN55" i="7" s="1"/>
  <c r="AI55" i="7"/>
  <c r="AJ55" i="7" s="1"/>
  <c r="AA55" i="7"/>
  <c r="X55" i="7"/>
  <c r="W55" i="7"/>
  <c r="S55" i="7"/>
  <c r="T55" i="7" s="1"/>
  <c r="Q55" i="7"/>
  <c r="R55" i="7" s="1"/>
  <c r="D55" i="7"/>
  <c r="AR54" i="7"/>
  <c r="AQ54" i="7"/>
  <c r="AM54" i="7"/>
  <c r="AI54" i="7"/>
  <c r="AA54" i="7"/>
  <c r="X54" i="7"/>
  <c r="W54" i="7"/>
  <c r="T54" i="7"/>
  <c r="S54" i="7"/>
  <c r="R54" i="7"/>
  <c r="Q54" i="7"/>
  <c r="D54" i="7"/>
  <c r="AQ53" i="7"/>
  <c r="AR53" i="7" s="1"/>
  <c r="AM53" i="7"/>
  <c r="AN53" i="7" s="1"/>
  <c r="AI53" i="7"/>
  <c r="AJ53" i="7" s="1"/>
  <c r="AA53" i="7"/>
  <c r="AB53" i="7" s="1"/>
  <c r="W53" i="7"/>
  <c r="X53" i="7" s="1"/>
  <c r="U53" i="7"/>
  <c r="S53" i="7"/>
  <c r="T53" i="7" s="1"/>
  <c r="V53" i="7" s="1"/>
  <c r="Q53" i="7"/>
  <c r="R53" i="7" s="1"/>
  <c r="D53" i="7"/>
  <c r="AR52" i="7"/>
  <c r="AQ52" i="7"/>
  <c r="AN52" i="7"/>
  <c r="AM52" i="7"/>
  <c r="AI52" i="7"/>
  <c r="AJ52" i="7" s="1"/>
  <c r="AB52" i="7"/>
  <c r="AA52" i="7"/>
  <c r="X52" i="7"/>
  <c r="W52" i="7"/>
  <c r="T52" i="7"/>
  <c r="S52" i="7"/>
  <c r="U52" i="7" s="1"/>
  <c r="Y52" i="7" s="1"/>
  <c r="AC52" i="7" s="1"/>
  <c r="Q52" i="7"/>
  <c r="R52" i="7" s="1"/>
  <c r="D52" i="7"/>
  <c r="AQ51" i="7"/>
  <c r="AR51" i="7" s="1"/>
  <c r="AM51" i="7"/>
  <c r="AN51" i="7" s="1"/>
  <c r="AI51" i="7"/>
  <c r="AJ51" i="7" s="1"/>
  <c r="AA51" i="7"/>
  <c r="AB51" i="7" s="1"/>
  <c r="W51" i="7"/>
  <c r="X51" i="7" s="1"/>
  <c r="S51" i="7"/>
  <c r="T51" i="7" s="1"/>
  <c r="R51" i="7"/>
  <c r="Q51" i="7"/>
  <c r="D51" i="7"/>
  <c r="AQ50" i="7"/>
  <c r="AM50" i="7"/>
  <c r="AI50" i="7"/>
  <c r="AA50" i="7"/>
  <c r="W50" i="7"/>
  <c r="S50" i="7"/>
  <c r="Q50" i="7"/>
  <c r="R50" i="7" s="1"/>
  <c r="D50" i="7"/>
  <c r="AQ49" i="7"/>
  <c r="AR49" i="7" s="1"/>
  <c r="AN49" i="7"/>
  <c r="AM49" i="7"/>
  <c r="AJ49" i="7"/>
  <c r="AI49" i="7"/>
  <c r="AB49" i="7"/>
  <c r="AA49" i="7"/>
  <c r="X49" i="7"/>
  <c r="W49" i="7"/>
  <c r="U49" i="7"/>
  <c r="Y49" i="7" s="1"/>
  <c r="AC49" i="7" s="1"/>
  <c r="AK49" i="7" s="1"/>
  <c r="T49" i="7"/>
  <c r="V49" i="7" s="1"/>
  <c r="S49" i="7"/>
  <c r="Q49" i="7"/>
  <c r="R49" i="7" s="1"/>
  <c r="D49" i="7"/>
  <c r="AR48" i="7"/>
  <c r="AQ48" i="7"/>
  <c r="AN48" i="7"/>
  <c r="AM48" i="7"/>
  <c r="AJ48" i="7"/>
  <c r="AI48" i="7"/>
  <c r="AA48" i="7"/>
  <c r="AB48" i="7" s="1"/>
  <c r="X48" i="7"/>
  <c r="W48" i="7"/>
  <c r="U48" i="7"/>
  <c r="Y48" i="7" s="1"/>
  <c r="T48" i="7"/>
  <c r="S48" i="7"/>
  <c r="Q48" i="7"/>
  <c r="R48" i="7" s="1"/>
  <c r="D48" i="7"/>
  <c r="AQ47" i="7"/>
  <c r="AR47" i="7" s="1"/>
  <c r="AM47" i="7"/>
  <c r="AN47" i="7" s="1"/>
  <c r="AI47" i="7"/>
  <c r="AJ47" i="7" s="1"/>
  <c r="AA47" i="7"/>
  <c r="AB47" i="7" s="1"/>
  <c r="W47" i="7"/>
  <c r="X47" i="7" s="1"/>
  <c r="S47" i="7"/>
  <c r="T47" i="7" s="1"/>
  <c r="Q47" i="7"/>
  <c r="R47" i="7" s="1"/>
  <c r="D47" i="7"/>
  <c r="AQ40" i="7"/>
  <c r="AM40" i="7"/>
  <c r="AI40" i="7"/>
  <c r="AA40" i="7"/>
  <c r="W40" i="7"/>
  <c r="S40" i="7"/>
  <c r="U40" i="7" s="1"/>
  <c r="Q40" i="7"/>
  <c r="R40" i="7" s="1"/>
  <c r="AR39" i="7"/>
  <c r="AQ39" i="7"/>
  <c r="AM39" i="7"/>
  <c r="AI39" i="7"/>
  <c r="AA39" i="7"/>
  <c r="AB39" i="7" s="1"/>
  <c r="X39" i="7"/>
  <c r="W39" i="7"/>
  <c r="Y39" i="7" s="1"/>
  <c r="AC39" i="7" s="1"/>
  <c r="S39" i="7"/>
  <c r="U39" i="7" s="1"/>
  <c r="Q39" i="7"/>
  <c r="R39" i="7" s="1"/>
  <c r="AQ38" i="7"/>
  <c r="AM38" i="7"/>
  <c r="AI38" i="7"/>
  <c r="AA38" i="7"/>
  <c r="W38" i="7"/>
  <c r="S38" i="7"/>
  <c r="R38" i="7"/>
  <c r="Q38" i="7"/>
  <c r="AQ37" i="7"/>
  <c r="AM37" i="7"/>
  <c r="AI37" i="7"/>
  <c r="AJ37" i="7" s="1"/>
  <c r="AB37" i="7"/>
  <c r="AA37" i="7"/>
  <c r="W37" i="7"/>
  <c r="Y37" i="7" s="1"/>
  <c r="S37" i="7"/>
  <c r="U37" i="7" s="1"/>
  <c r="Q37" i="7"/>
  <c r="R37" i="7" s="1"/>
  <c r="AQ36" i="7"/>
  <c r="AM36" i="7"/>
  <c r="AI36" i="7"/>
  <c r="AA36" i="7"/>
  <c r="W36" i="7"/>
  <c r="S36" i="7"/>
  <c r="Q36" i="7"/>
  <c r="R36" i="7" s="1"/>
  <c r="AQ35" i="7"/>
  <c r="AM35" i="7"/>
  <c r="AN35" i="7" s="1"/>
  <c r="AJ35" i="7"/>
  <c r="AI35" i="7"/>
  <c r="AA35" i="7"/>
  <c r="W35" i="7"/>
  <c r="Y35" i="7" s="1"/>
  <c r="U35" i="7"/>
  <c r="S35" i="7"/>
  <c r="T35" i="7" s="1"/>
  <c r="V35" i="7" s="1"/>
  <c r="Q35" i="7"/>
  <c r="R35" i="7" s="1"/>
  <c r="AQ34" i="7"/>
  <c r="AM34" i="7"/>
  <c r="AI34" i="7"/>
  <c r="AA34" i="7"/>
  <c r="W34" i="7"/>
  <c r="S34" i="7"/>
  <c r="Q34" i="7"/>
  <c r="R34" i="7" s="1"/>
  <c r="AQ33" i="7"/>
  <c r="AR33" i="7" s="1"/>
  <c r="AN33" i="7"/>
  <c r="AM33" i="7"/>
  <c r="AI33" i="7"/>
  <c r="AA33" i="7"/>
  <c r="W33" i="7"/>
  <c r="X33" i="7" s="1"/>
  <c r="T33" i="7"/>
  <c r="S33" i="7"/>
  <c r="U33" i="7" s="1"/>
  <c r="Y33" i="7" s="1"/>
  <c r="Q33" i="7"/>
  <c r="R33" i="7" s="1"/>
  <c r="AQ32" i="7"/>
  <c r="AM32" i="7"/>
  <c r="AI32" i="7"/>
  <c r="AA32" i="7"/>
  <c r="W32" i="7"/>
  <c r="S32" i="7"/>
  <c r="U32" i="7" s="1"/>
  <c r="Q32" i="7"/>
  <c r="R32" i="7" s="1"/>
  <c r="AR31" i="7"/>
  <c r="AQ31" i="7"/>
  <c r="AM31" i="7"/>
  <c r="AI31" i="7"/>
  <c r="AA31" i="7"/>
  <c r="AB31" i="7" s="1"/>
  <c r="X31" i="7"/>
  <c r="W31" i="7"/>
  <c r="Y31" i="7" s="1"/>
  <c r="AC31" i="7" s="1"/>
  <c r="S31" i="7"/>
  <c r="U31" i="7" s="1"/>
  <c r="Q31" i="7"/>
  <c r="R31" i="7" s="1"/>
  <c r="AQ30" i="7"/>
  <c r="AM30" i="7"/>
  <c r="AI30" i="7"/>
  <c r="AA30" i="7"/>
  <c r="W30" i="7"/>
  <c r="S30" i="7"/>
  <c r="R30" i="7"/>
  <c r="Q30" i="7"/>
  <c r="AQ29" i="7"/>
  <c r="AM29" i="7"/>
  <c r="AI29" i="7"/>
  <c r="AJ29" i="7" s="1"/>
  <c r="AB29" i="7"/>
  <c r="AA29" i="7"/>
  <c r="W29" i="7"/>
  <c r="S29" i="7"/>
  <c r="T29" i="7" s="1"/>
  <c r="Q29" i="7"/>
  <c r="R29" i="7" s="1"/>
  <c r="AQ28" i="7"/>
  <c r="AM28" i="7"/>
  <c r="AI28" i="7"/>
  <c r="AA28" i="7"/>
  <c r="W28" i="7"/>
  <c r="S28" i="7"/>
  <c r="Q28" i="7"/>
  <c r="R28" i="7" s="1"/>
  <c r="AQ27" i="7"/>
  <c r="AM27" i="7"/>
  <c r="AN27" i="7" s="1"/>
  <c r="AJ27" i="7"/>
  <c r="AI27" i="7"/>
  <c r="AA27" i="7"/>
  <c r="W27" i="7"/>
  <c r="X27" i="7" s="1"/>
  <c r="U27" i="7"/>
  <c r="Y27" i="7" s="1"/>
  <c r="T27" i="7"/>
  <c r="S27" i="7"/>
  <c r="Q27" i="7"/>
  <c r="R27" i="7" s="1"/>
  <c r="M551" i="6"/>
  <c r="D551" i="6"/>
  <c r="C550" i="6"/>
  <c r="C549" i="6"/>
  <c r="C548" i="6"/>
  <c r="C547" i="6"/>
  <c r="C546" i="6"/>
  <c r="C545" i="6"/>
  <c r="C544" i="6"/>
  <c r="C543" i="6"/>
  <c r="C542" i="6"/>
  <c r="D541" i="6"/>
  <c r="C540" i="6"/>
  <c r="C539" i="6"/>
  <c r="C538" i="6"/>
  <c r="C537" i="6"/>
  <c r="C536" i="6"/>
  <c r="C535" i="6"/>
  <c r="C534" i="6"/>
  <c r="C533" i="6"/>
  <c r="C532" i="6"/>
  <c r="M531" i="6"/>
  <c r="D531" i="6"/>
  <c r="C530" i="6"/>
  <c r="C529" i="6"/>
  <c r="C528" i="6"/>
  <c r="C527" i="6"/>
  <c r="C526" i="6"/>
  <c r="C525" i="6"/>
  <c r="C524" i="6"/>
  <c r="C523" i="6"/>
  <c r="C522" i="6"/>
  <c r="C521" i="6"/>
  <c r="C520" i="6"/>
  <c r="C519" i="6"/>
  <c r="C518" i="6"/>
  <c r="C517" i="6"/>
  <c r="C516" i="6"/>
  <c r="C515" i="6"/>
  <c r="C514" i="6"/>
  <c r="C513" i="6"/>
  <c r="C512" i="6"/>
  <c r="C511" i="6"/>
  <c r="C510" i="6"/>
  <c r="C509" i="6"/>
  <c r="C508" i="6"/>
  <c r="C507" i="6"/>
  <c r="C506" i="6"/>
  <c r="C505" i="6"/>
  <c r="C504" i="6"/>
  <c r="C503" i="6"/>
  <c r="C502" i="6"/>
  <c r="C501" i="6"/>
  <c r="C500" i="6"/>
  <c r="C499" i="6"/>
  <c r="C498" i="6"/>
  <c r="C497" i="6"/>
  <c r="C496" i="6"/>
  <c r="C495" i="6"/>
  <c r="C494" i="6"/>
  <c r="C493" i="6"/>
  <c r="C492" i="6"/>
  <c r="C491" i="6"/>
  <c r="C490" i="6"/>
  <c r="C489" i="6"/>
  <c r="C488" i="6"/>
  <c r="C487" i="6"/>
  <c r="C486" i="6"/>
  <c r="D485" i="6"/>
  <c r="C484"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C456" i="6"/>
  <c r="C455" i="6"/>
  <c r="D453" i="6"/>
  <c r="C453" i="6"/>
  <c r="C448" i="6"/>
  <c r="C447" i="6"/>
  <c r="C446" i="6"/>
  <c r="C445" i="6"/>
  <c r="C444" i="6"/>
  <c r="C443" i="6"/>
  <c r="C442" i="6"/>
  <c r="C441" i="6"/>
  <c r="C440" i="6"/>
  <c r="C438" i="6"/>
  <c r="C437" i="6"/>
  <c r="C436" i="6"/>
  <c r="C435" i="6"/>
  <c r="C434" i="6"/>
  <c r="C433" i="6"/>
  <c r="C432" i="6"/>
  <c r="C431" i="6"/>
  <c r="C430" i="6"/>
  <c r="C428" i="6"/>
  <c r="C427" i="6"/>
  <c r="C426" i="6"/>
  <c r="C425" i="6"/>
  <c r="C424" i="6"/>
  <c r="C423" i="6"/>
  <c r="C422" i="6"/>
  <c r="C421" i="6"/>
  <c r="C420" i="6"/>
  <c r="C419" i="6"/>
  <c r="C418" i="6"/>
  <c r="C417" i="6"/>
  <c r="C416" i="6"/>
  <c r="C415" i="6"/>
  <c r="C414" i="6"/>
  <c r="C413" i="6"/>
  <c r="C412" i="6"/>
  <c r="C411" i="6"/>
  <c r="C410" i="6"/>
  <c r="C409" i="6"/>
  <c r="C408" i="6"/>
  <c r="C407" i="6"/>
  <c r="C406" i="6"/>
  <c r="C405" i="6"/>
  <c r="C404" i="6"/>
  <c r="C403" i="6"/>
  <c r="C402" i="6"/>
  <c r="C401" i="6"/>
  <c r="C400" i="6"/>
  <c r="C399" i="6"/>
  <c r="C398" i="6"/>
  <c r="C397" i="6"/>
  <c r="C396" i="6"/>
  <c r="C395" i="6"/>
  <c r="C394" i="6"/>
  <c r="C393" i="6"/>
  <c r="C392" i="6"/>
  <c r="C391" i="6"/>
  <c r="C390" i="6"/>
  <c r="C389" i="6"/>
  <c r="C388" i="6"/>
  <c r="C387" i="6"/>
  <c r="C386" i="6"/>
  <c r="C385" i="6"/>
  <c r="C384" i="6"/>
  <c r="C382" i="6"/>
  <c r="C381" i="6"/>
  <c r="C380" i="6"/>
  <c r="C379" i="6"/>
  <c r="C378" i="6"/>
  <c r="C377" i="6"/>
  <c r="C376" i="6"/>
  <c r="C375" i="6"/>
  <c r="C374" i="6"/>
  <c r="C373" i="6"/>
  <c r="C372" i="6"/>
  <c r="C371" i="6"/>
  <c r="C370" i="6"/>
  <c r="C369" i="6"/>
  <c r="C368" i="6"/>
  <c r="C367" i="6"/>
  <c r="C366" i="6"/>
  <c r="C365" i="6"/>
  <c r="C364" i="6"/>
  <c r="C363" i="6"/>
  <c r="C362" i="6"/>
  <c r="C361" i="6"/>
  <c r="C360" i="6"/>
  <c r="C359" i="6"/>
  <c r="C358" i="6"/>
  <c r="C357" i="6"/>
  <c r="C356" i="6"/>
  <c r="C355" i="6"/>
  <c r="C354" i="6"/>
  <c r="C353" i="6"/>
  <c r="D351" i="6"/>
  <c r="C351" i="6"/>
  <c r="AJ344" i="6"/>
  <c r="AL344" i="6" s="1"/>
  <c r="AM344" i="6" s="1"/>
  <c r="AF344" i="6"/>
  <c r="AH344" i="6" s="1"/>
  <c r="AI344" i="6" s="1"/>
  <c r="AB344" i="6"/>
  <c r="X344" i="6"/>
  <c r="T344" i="6"/>
  <c r="P344" i="6"/>
  <c r="N344" i="6"/>
  <c r="O344" i="6" s="1"/>
  <c r="AJ343" i="6"/>
  <c r="AK343" i="6" s="1"/>
  <c r="AF343" i="6"/>
  <c r="AG343" i="6" s="1"/>
  <c r="AD343" i="6"/>
  <c r="AE343" i="6" s="1"/>
  <c r="AB343" i="6"/>
  <c r="AC343" i="6" s="1"/>
  <c r="Z343" i="6"/>
  <c r="AA343" i="6" s="1"/>
  <c r="X343" i="6"/>
  <c r="Y343" i="6" s="1"/>
  <c r="V343" i="6"/>
  <c r="W343" i="6" s="1"/>
  <c r="T343" i="6"/>
  <c r="U343" i="6" s="1"/>
  <c r="P343" i="6"/>
  <c r="Q343" i="6" s="1"/>
  <c r="N343" i="6"/>
  <c r="O343" i="6" s="1"/>
  <c r="AJ342" i="6"/>
  <c r="AL342" i="6" s="1"/>
  <c r="AM342" i="6" s="1"/>
  <c r="AG342" i="6"/>
  <c r="AF342" i="6"/>
  <c r="AH342" i="6" s="1"/>
  <c r="AI342" i="6" s="1"/>
  <c r="AB342" i="6"/>
  <c r="AD342" i="6" s="1"/>
  <c r="AE342" i="6" s="1"/>
  <c r="X342" i="6"/>
  <c r="Z342" i="6" s="1"/>
  <c r="AA342" i="6" s="1"/>
  <c r="T342" i="6"/>
  <c r="V342" i="6" s="1"/>
  <c r="W342" i="6" s="1"/>
  <c r="Q342" i="6"/>
  <c r="P342" i="6"/>
  <c r="R342" i="6" s="1"/>
  <c r="S342" i="6" s="1"/>
  <c r="N342" i="6"/>
  <c r="O342" i="6" s="1"/>
  <c r="AL341" i="6"/>
  <c r="AM341" i="6" s="1"/>
  <c r="AJ341" i="6"/>
  <c r="AK341" i="6" s="1"/>
  <c r="AH341" i="6"/>
  <c r="AI341" i="6" s="1"/>
  <c r="AF341" i="6"/>
  <c r="AG341" i="6" s="1"/>
  <c r="AB341" i="6"/>
  <c r="AC341" i="6" s="1"/>
  <c r="Z341" i="6"/>
  <c r="AA341" i="6" s="1"/>
  <c r="X341" i="6"/>
  <c r="Y341" i="6" s="1"/>
  <c r="T341" i="6"/>
  <c r="U341" i="6" s="1"/>
  <c r="P341" i="6"/>
  <c r="Q341" i="6" s="1"/>
  <c r="N341" i="6"/>
  <c r="O341" i="6" s="1"/>
  <c r="AJ340" i="6"/>
  <c r="AL340" i="6" s="1"/>
  <c r="AM340" i="6" s="1"/>
  <c r="AF340" i="6"/>
  <c r="AH340" i="6" s="1"/>
  <c r="AI340" i="6" s="1"/>
  <c r="AB340" i="6"/>
  <c r="AD340" i="6" s="1"/>
  <c r="AE340" i="6" s="1"/>
  <c r="X340" i="6"/>
  <c r="Z340" i="6" s="1"/>
  <c r="AA340" i="6" s="1"/>
  <c r="T340" i="6"/>
  <c r="V340" i="6" s="1"/>
  <c r="W340" i="6" s="1"/>
  <c r="P340" i="6"/>
  <c r="R340" i="6" s="1"/>
  <c r="S340" i="6" s="1"/>
  <c r="N340" i="6"/>
  <c r="O340" i="6" s="1"/>
  <c r="AJ339" i="6"/>
  <c r="AK339" i="6" s="1"/>
  <c r="AF339" i="6"/>
  <c r="AG339" i="6" s="1"/>
  <c r="AB339" i="6"/>
  <c r="AC339" i="6" s="1"/>
  <c r="Z339" i="6"/>
  <c r="AA339" i="6" s="1"/>
  <c r="X339" i="6"/>
  <c r="Y339" i="6" s="1"/>
  <c r="T339" i="6"/>
  <c r="U339" i="6" s="1"/>
  <c r="P339" i="6"/>
  <c r="Q339" i="6" s="1"/>
  <c r="N339" i="6"/>
  <c r="O339" i="6" s="1"/>
  <c r="AK338" i="6"/>
  <c r="AJ338" i="6"/>
  <c r="AL338" i="6" s="1"/>
  <c r="AM338" i="6" s="1"/>
  <c r="AF338" i="6"/>
  <c r="AH338" i="6" s="1"/>
  <c r="AI338" i="6" s="1"/>
  <c r="AB338" i="6"/>
  <c r="AD338" i="6" s="1"/>
  <c r="AE338" i="6" s="1"/>
  <c r="X338" i="6"/>
  <c r="Z338" i="6" s="1"/>
  <c r="AA338" i="6" s="1"/>
  <c r="U338" i="6"/>
  <c r="T338" i="6"/>
  <c r="V338" i="6" s="1"/>
  <c r="W338" i="6" s="1"/>
  <c r="P338" i="6"/>
  <c r="R338" i="6" s="1"/>
  <c r="S338" i="6" s="1"/>
  <c r="N338" i="6"/>
  <c r="O338" i="6" s="1"/>
  <c r="AJ337" i="6"/>
  <c r="AK337" i="6" s="1"/>
  <c r="AH337" i="6"/>
  <c r="AI337" i="6" s="1"/>
  <c r="AF337" i="6"/>
  <c r="AG337" i="6" s="1"/>
  <c r="AB337" i="6"/>
  <c r="AC337" i="6" s="1"/>
  <c r="X337" i="6"/>
  <c r="Y337" i="6" s="1"/>
  <c r="V337" i="6"/>
  <c r="W337" i="6" s="1"/>
  <c r="T337" i="6"/>
  <c r="U337" i="6" s="1"/>
  <c r="P337" i="6"/>
  <c r="Q337" i="6" s="1"/>
  <c r="N337" i="6"/>
  <c r="O337" i="6" s="1"/>
  <c r="AJ336" i="6"/>
  <c r="AL336" i="6" s="1"/>
  <c r="AM336" i="6" s="1"/>
  <c r="AF336" i="6"/>
  <c r="AH336" i="6" s="1"/>
  <c r="AI336" i="6" s="1"/>
  <c r="AB336" i="6"/>
  <c r="AD336" i="6" s="1"/>
  <c r="AE336" i="6" s="1"/>
  <c r="X336" i="6"/>
  <c r="Z336" i="6" s="1"/>
  <c r="AA336" i="6" s="1"/>
  <c r="T336" i="6"/>
  <c r="V336" i="6" s="1"/>
  <c r="W336" i="6" s="1"/>
  <c r="P336" i="6"/>
  <c r="R336" i="6" s="1"/>
  <c r="S336" i="6" s="1"/>
  <c r="N336" i="6"/>
  <c r="O336" i="6" s="1"/>
  <c r="AL335" i="6"/>
  <c r="AM335" i="6" s="1"/>
  <c r="AJ335" i="6"/>
  <c r="AK335" i="6" s="1"/>
  <c r="AF335" i="6"/>
  <c r="AG335" i="6" s="1"/>
  <c r="AD335" i="6"/>
  <c r="AE335" i="6" s="1"/>
  <c r="AB335" i="6"/>
  <c r="AC335" i="6" s="1"/>
  <c r="Z335" i="6"/>
  <c r="AA335" i="6" s="1"/>
  <c r="X335" i="6"/>
  <c r="Y335" i="6" s="1"/>
  <c r="V335" i="6"/>
  <c r="W335" i="6" s="1"/>
  <c r="T335" i="6"/>
  <c r="U335" i="6" s="1"/>
  <c r="P335" i="6"/>
  <c r="Q335" i="6" s="1"/>
  <c r="N335" i="6"/>
  <c r="O335" i="6" s="1"/>
  <c r="AJ327" i="6"/>
  <c r="AG327" i="6"/>
  <c r="AF327" i="6"/>
  <c r="AH327" i="6" s="1"/>
  <c r="AI327" i="6" s="1"/>
  <c r="AB327" i="6"/>
  <c r="X327" i="6"/>
  <c r="Z327" i="6" s="1"/>
  <c r="AA327" i="6" s="1"/>
  <c r="T327" i="6"/>
  <c r="Q327" i="6"/>
  <c r="P327" i="6"/>
  <c r="R327" i="6" s="1"/>
  <c r="S327" i="6" s="1"/>
  <c r="N327" i="6"/>
  <c r="O327" i="6" s="1"/>
  <c r="AL326" i="6"/>
  <c r="AM326" i="6" s="1"/>
  <c r="AJ326" i="6"/>
  <c r="AK326" i="6" s="1"/>
  <c r="AH326" i="6"/>
  <c r="AI326" i="6" s="1"/>
  <c r="AF326" i="6"/>
  <c r="AG326" i="6" s="1"/>
  <c r="AB326" i="6"/>
  <c r="AC326" i="6" s="1"/>
  <c r="Z326" i="6"/>
  <c r="AA326" i="6" s="1"/>
  <c r="X326" i="6"/>
  <c r="Y326" i="6" s="1"/>
  <c r="T326" i="6"/>
  <c r="U326" i="6" s="1"/>
  <c r="P326" i="6"/>
  <c r="Q326" i="6" s="1"/>
  <c r="O326" i="6"/>
  <c r="N326" i="6"/>
  <c r="AJ325" i="6"/>
  <c r="AL325" i="6" s="1"/>
  <c r="AM325" i="6" s="1"/>
  <c r="AF325" i="6"/>
  <c r="AH325" i="6" s="1"/>
  <c r="AI325" i="6" s="1"/>
  <c r="AB325" i="6"/>
  <c r="Y325" i="6"/>
  <c r="X325" i="6"/>
  <c r="Z325" i="6" s="1"/>
  <c r="AA325" i="6" s="1"/>
  <c r="T325" i="6"/>
  <c r="V325" i="6" s="1"/>
  <c r="W325" i="6" s="1"/>
  <c r="P325" i="6"/>
  <c r="R325" i="6" s="1"/>
  <c r="S325" i="6" s="1"/>
  <c r="N325" i="6"/>
  <c r="O325" i="6" s="1"/>
  <c r="AJ324" i="6"/>
  <c r="AK324" i="6" s="1"/>
  <c r="AF324" i="6"/>
  <c r="AD324" i="6"/>
  <c r="AE324" i="6" s="1"/>
  <c r="AB324" i="6"/>
  <c r="AC324" i="6" s="1"/>
  <c r="X324" i="6"/>
  <c r="Y324" i="6" s="1"/>
  <c r="T324" i="6"/>
  <c r="U324" i="6" s="1"/>
  <c r="P324" i="6"/>
  <c r="N324" i="6"/>
  <c r="O324" i="6" s="1"/>
  <c r="AJ323" i="6"/>
  <c r="AL323" i="6" s="1"/>
  <c r="AM323" i="6" s="1"/>
  <c r="AF323" i="6"/>
  <c r="AB323" i="6"/>
  <c r="AD323" i="6" s="1"/>
  <c r="AE323" i="6" s="1"/>
  <c r="Y323" i="6"/>
  <c r="X323" i="6"/>
  <c r="Z323" i="6" s="1"/>
  <c r="AA323" i="6" s="1"/>
  <c r="U323" i="6"/>
  <c r="T323" i="6"/>
  <c r="V323" i="6" s="1"/>
  <c r="W323" i="6" s="1"/>
  <c r="P323" i="6"/>
  <c r="N323" i="6"/>
  <c r="O323" i="6" s="1"/>
  <c r="AJ322" i="6"/>
  <c r="AH322" i="6"/>
  <c r="AI322" i="6" s="1"/>
  <c r="AF322" i="6"/>
  <c r="AG322" i="6" s="1"/>
  <c r="AB322" i="6"/>
  <c r="AC322" i="6" s="1"/>
  <c r="X322" i="6"/>
  <c r="Y322" i="6" s="1"/>
  <c r="T322" i="6"/>
  <c r="P322" i="6"/>
  <c r="Q322" i="6" s="1"/>
  <c r="N322" i="6"/>
  <c r="O322" i="6" s="1"/>
  <c r="AJ321" i="6"/>
  <c r="AG321" i="6"/>
  <c r="AF321" i="6"/>
  <c r="AH321" i="6" s="1"/>
  <c r="AI321" i="6" s="1"/>
  <c r="AB321" i="6"/>
  <c r="AD321" i="6" s="1"/>
  <c r="AE321" i="6" s="1"/>
  <c r="X321" i="6"/>
  <c r="Z321" i="6" s="1"/>
  <c r="AA321" i="6" s="1"/>
  <c r="T321" i="6"/>
  <c r="Q321" i="6"/>
  <c r="P321" i="6"/>
  <c r="R321" i="6" s="1"/>
  <c r="S321" i="6" s="1"/>
  <c r="N321" i="6"/>
  <c r="O321" i="6" s="1"/>
  <c r="AL320" i="6"/>
  <c r="AM320" i="6" s="1"/>
  <c r="AJ320" i="6"/>
  <c r="AK320" i="6" s="1"/>
  <c r="AF320" i="6"/>
  <c r="AG320" i="6" s="1"/>
  <c r="AB320" i="6"/>
  <c r="AC320" i="6" s="1"/>
  <c r="X320" i="6"/>
  <c r="T320" i="6"/>
  <c r="U320" i="6" s="1"/>
  <c r="P320" i="6"/>
  <c r="Q320" i="6" s="1"/>
  <c r="N320" i="6"/>
  <c r="O320" i="6" s="1"/>
  <c r="AJ319" i="6"/>
  <c r="AL319" i="6" s="1"/>
  <c r="AM319" i="6" s="1"/>
  <c r="AF319" i="6"/>
  <c r="AC319" i="6"/>
  <c r="AB319" i="6"/>
  <c r="AD319" i="6" s="1"/>
  <c r="AE319" i="6" s="1"/>
  <c r="X319" i="6"/>
  <c r="V319" i="6"/>
  <c r="W319" i="6" s="1"/>
  <c r="U319" i="6"/>
  <c r="T319" i="6"/>
  <c r="R319" i="6"/>
  <c r="S319" i="6" s="1"/>
  <c r="P319" i="6"/>
  <c r="Q319" i="6" s="1"/>
  <c r="N319" i="6"/>
  <c r="O319" i="6" s="1"/>
  <c r="AJ318" i="6"/>
  <c r="AK318" i="6" s="1"/>
  <c r="AF318" i="6"/>
  <c r="AB318" i="6"/>
  <c r="X318" i="6"/>
  <c r="Y318" i="6" s="1"/>
  <c r="T318" i="6"/>
  <c r="R318" i="6"/>
  <c r="S318" i="6" s="1"/>
  <c r="P318" i="6"/>
  <c r="Q318" i="6" s="1"/>
  <c r="O318" i="6"/>
  <c r="N318" i="6"/>
  <c r="AJ317" i="6"/>
  <c r="AK317" i="6" s="1"/>
  <c r="AF317" i="6"/>
  <c r="AH317" i="6" s="1"/>
  <c r="AI317" i="6" s="1"/>
  <c r="AB317" i="6"/>
  <c r="AC317" i="6" s="1"/>
  <c r="Z317" i="6"/>
  <c r="AA317" i="6" s="1"/>
  <c r="X317" i="6"/>
  <c r="Y317" i="6" s="1"/>
  <c r="U317" i="6"/>
  <c r="T317" i="6"/>
  <c r="V317" i="6" s="1"/>
  <c r="W317" i="6" s="1"/>
  <c r="P317" i="6"/>
  <c r="R317" i="6" s="1"/>
  <c r="S317" i="6" s="1"/>
  <c r="N317" i="6"/>
  <c r="O317" i="6" s="1"/>
  <c r="AL316" i="6"/>
  <c r="AM316" i="6" s="1"/>
  <c r="AJ316" i="6"/>
  <c r="AK316" i="6" s="1"/>
  <c r="AF316" i="6"/>
  <c r="AD316" i="6"/>
  <c r="AE316" i="6" s="1"/>
  <c r="AB316" i="6"/>
  <c r="AC316" i="6" s="1"/>
  <c r="X316" i="6"/>
  <c r="Y316" i="6" s="1"/>
  <c r="T316" i="6"/>
  <c r="P316" i="6"/>
  <c r="N316" i="6"/>
  <c r="O316" i="6" s="1"/>
  <c r="AK315" i="6"/>
  <c r="AJ315" i="6"/>
  <c r="AL315" i="6" s="1"/>
  <c r="AM315" i="6" s="1"/>
  <c r="AF315" i="6"/>
  <c r="AC315" i="6"/>
  <c r="AB315" i="6"/>
  <c r="AD315" i="6" s="1"/>
  <c r="AE315" i="6" s="1"/>
  <c r="X315" i="6"/>
  <c r="Z315" i="6" s="1"/>
  <c r="AA315" i="6" s="1"/>
  <c r="T315" i="6"/>
  <c r="R315" i="6"/>
  <c r="S315" i="6" s="1"/>
  <c r="P315" i="6"/>
  <c r="Q315" i="6" s="1"/>
  <c r="N315" i="6"/>
  <c r="O315" i="6" s="1"/>
  <c r="AJ314" i="6"/>
  <c r="AH314" i="6"/>
  <c r="AI314" i="6" s="1"/>
  <c r="AF314" i="6"/>
  <c r="AG314" i="6" s="1"/>
  <c r="AB314" i="6"/>
  <c r="X314" i="6"/>
  <c r="Y314" i="6" s="1"/>
  <c r="T314" i="6"/>
  <c r="P314" i="6"/>
  <c r="Q314" i="6" s="1"/>
  <c r="N314" i="6"/>
  <c r="O314" i="6" s="1"/>
  <c r="AL313" i="6"/>
  <c r="AM313" i="6" s="1"/>
  <c r="AJ313" i="6"/>
  <c r="AK313" i="6" s="1"/>
  <c r="AF313" i="6"/>
  <c r="AH313" i="6" s="1"/>
  <c r="AI313" i="6" s="1"/>
  <c r="AB313" i="6"/>
  <c r="AD313" i="6" s="1"/>
  <c r="AE313" i="6" s="1"/>
  <c r="X313" i="6"/>
  <c r="Z313" i="6" s="1"/>
  <c r="AA313" i="6" s="1"/>
  <c r="T313" i="6"/>
  <c r="U313" i="6" s="1"/>
  <c r="Q313" i="6"/>
  <c r="P313" i="6"/>
  <c r="R313" i="6" s="1"/>
  <c r="S313" i="6" s="1"/>
  <c r="N313" i="6"/>
  <c r="O313" i="6" s="1"/>
  <c r="AL312" i="6"/>
  <c r="AM312" i="6" s="1"/>
  <c r="AJ312" i="6"/>
  <c r="AK312" i="6" s="1"/>
  <c r="AF312" i="6"/>
  <c r="AG312" i="6" s="1"/>
  <c r="AB312" i="6"/>
  <c r="AC312" i="6" s="1"/>
  <c r="X312" i="6"/>
  <c r="V312" i="6"/>
  <c r="W312" i="6" s="1"/>
  <c r="T312" i="6"/>
  <c r="U312" i="6" s="1"/>
  <c r="P312" i="6"/>
  <c r="Q312" i="6" s="1"/>
  <c r="N312" i="6"/>
  <c r="O312" i="6" s="1"/>
  <c r="AL311" i="6"/>
  <c r="AM311" i="6" s="1"/>
  <c r="AK311" i="6"/>
  <c r="AJ311" i="6"/>
  <c r="AG311" i="6"/>
  <c r="AF311" i="6"/>
  <c r="AH311" i="6" s="1"/>
  <c r="AI311" i="6" s="1"/>
  <c r="AB311" i="6"/>
  <c r="Y311" i="6"/>
  <c r="X311" i="6"/>
  <c r="Z311" i="6" s="1"/>
  <c r="AA311" i="6" s="1"/>
  <c r="T311" i="6"/>
  <c r="V311" i="6" s="1"/>
  <c r="W311" i="6" s="1"/>
  <c r="P311" i="6"/>
  <c r="R311" i="6" s="1"/>
  <c r="S311" i="6" s="1"/>
  <c r="N311" i="6"/>
  <c r="O311" i="6" s="1"/>
  <c r="AJ310" i="6"/>
  <c r="AK310" i="6" s="1"/>
  <c r="AF310" i="6"/>
  <c r="AB310" i="6"/>
  <c r="AC310" i="6" s="1"/>
  <c r="X310" i="6"/>
  <c r="Y310" i="6" s="1"/>
  <c r="T310" i="6"/>
  <c r="U310" i="6" s="1"/>
  <c r="P310" i="6"/>
  <c r="N310" i="6"/>
  <c r="O310" i="6" s="1"/>
  <c r="AJ309" i="6"/>
  <c r="AL309" i="6" s="1"/>
  <c r="AM309" i="6" s="1"/>
  <c r="AF309" i="6"/>
  <c r="AD309" i="6"/>
  <c r="AE309" i="6" s="1"/>
  <c r="AC309" i="6"/>
  <c r="AB309" i="6"/>
  <c r="Z309" i="6"/>
  <c r="AA309" i="6" s="1"/>
  <c r="X309" i="6"/>
  <c r="Y309" i="6" s="1"/>
  <c r="T309" i="6"/>
  <c r="V309" i="6" s="1"/>
  <c r="W309" i="6" s="1"/>
  <c r="P309" i="6"/>
  <c r="O309" i="6"/>
  <c r="N309" i="6"/>
  <c r="AL308" i="6"/>
  <c r="AM308" i="6" s="1"/>
  <c r="AJ308" i="6"/>
  <c r="AK308" i="6" s="1"/>
  <c r="AG308" i="6"/>
  <c r="AF308" i="6"/>
  <c r="AH308" i="6" s="1"/>
  <c r="AI308" i="6" s="1"/>
  <c r="AB308" i="6"/>
  <c r="AD308" i="6" s="1"/>
  <c r="AE308" i="6" s="1"/>
  <c r="Z308" i="6"/>
  <c r="AA308" i="6" s="1"/>
  <c r="Y308" i="6"/>
  <c r="X308" i="6"/>
  <c r="V308" i="6"/>
  <c r="W308" i="6" s="1"/>
  <c r="T308" i="6"/>
  <c r="U308" i="6" s="1"/>
  <c r="Q308" i="6"/>
  <c r="P308" i="6"/>
  <c r="R308" i="6" s="1"/>
  <c r="S308" i="6" s="1"/>
  <c r="N308" i="6"/>
  <c r="O308" i="6" s="1"/>
  <c r="AJ300" i="6"/>
  <c r="AK300" i="6" s="1"/>
  <c r="AF300" i="6"/>
  <c r="AG300" i="6" s="1"/>
  <c r="AD300" i="6"/>
  <c r="AE300" i="6" s="1"/>
  <c r="AB300" i="6"/>
  <c r="AC300" i="6" s="1"/>
  <c r="Z300" i="6"/>
  <c r="AA300" i="6" s="1"/>
  <c r="X300" i="6"/>
  <c r="Y300" i="6" s="1"/>
  <c r="T300" i="6"/>
  <c r="U300" i="6" s="1"/>
  <c r="P300" i="6"/>
  <c r="Q300" i="6" s="1"/>
  <c r="O300" i="6"/>
  <c r="N300" i="6"/>
  <c r="AJ299" i="6"/>
  <c r="AL299" i="6" s="1"/>
  <c r="AM299" i="6" s="1"/>
  <c r="AF299" i="6"/>
  <c r="AG299" i="6" s="1"/>
  <c r="AD299" i="6"/>
  <c r="AE299" i="6" s="1"/>
  <c r="AB299" i="6"/>
  <c r="AC299" i="6" s="1"/>
  <c r="Y299" i="6"/>
  <c r="X299" i="6"/>
  <c r="Z299" i="6" s="1"/>
  <c r="AA299" i="6" s="1"/>
  <c r="T299" i="6"/>
  <c r="V299" i="6" s="1"/>
  <c r="W299" i="6" s="1"/>
  <c r="P299" i="6"/>
  <c r="Q299" i="6" s="1"/>
  <c r="N299" i="6"/>
  <c r="O299" i="6" s="1"/>
  <c r="AJ298" i="6"/>
  <c r="AK298" i="6" s="1"/>
  <c r="AF298" i="6"/>
  <c r="AB298" i="6"/>
  <c r="AC298" i="6" s="1"/>
  <c r="X298" i="6"/>
  <c r="Y298" i="6" s="1"/>
  <c r="T298" i="6"/>
  <c r="U298" i="6" s="1"/>
  <c r="R298" i="6"/>
  <c r="S298" i="6" s="1"/>
  <c r="P298" i="6"/>
  <c r="Q298" i="6" s="1"/>
  <c r="N298" i="6"/>
  <c r="O298" i="6" s="1"/>
  <c r="AJ297" i="6"/>
  <c r="AK297" i="6" s="1"/>
  <c r="AF297" i="6"/>
  <c r="AD297" i="6"/>
  <c r="AE297" i="6" s="1"/>
  <c r="AC297" i="6"/>
  <c r="AB297" i="6"/>
  <c r="X297" i="6"/>
  <c r="Z297" i="6" s="1"/>
  <c r="AA297" i="6" s="1"/>
  <c r="T297" i="6"/>
  <c r="U297" i="6" s="1"/>
  <c r="P297" i="6"/>
  <c r="N297" i="6"/>
  <c r="O297" i="6" s="1"/>
  <c r="AJ296" i="6"/>
  <c r="AF296" i="6"/>
  <c r="AG296" i="6" s="1"/>
  <c r="AB296" i="6"/>
  <c r="AC296" i="6" s="1"/>
  <c r="X296" i="6"/>
  <c r="Y296" i="6" s="1"/>
  <c r="V296" i="6"/>
  <c r="W296" i="6" s="1"/>
  <c r="T296" i="6"/>
  <c r="U296" i="6" s="1"/>
  <c r="R296" i="6"/>
  <c r="S296" i="6" s="1"/>
  <c r="P296" i="6"/>
  <c r="Q296" i="6" s="1"/>
  <c r="N296" i="6"/>
  <c r="O296" i="6" s="1"/>
  <c r="AK295" i="6"/>
  <c r="AJ295" i="6"/>
  <c r="AL295" i="6" s="1"/>
  <c r="AM295" i="6" s="1"/>
  <c r="AF295" i="6"/>
  <c r="AB295" i="6"/>
  <c r="AD295" i="6" s="1"/>
  <c r="AE295" i="6" s="1"/>
  <c r="X295" i="6"/>
  <c r="Y295" i="6" s="1"/>
  <c r="U295" i="6"/>
  <c r="T295" i="6"/>
  <c r="V295" i="6" s="1"/>
  <c r="W295" i="6" s="1"/>
  <c r="R295" i="6"/>
  <c r="S295" i="6" s="1"/>
  <c r="P295" i="6"/>
  <c r="Q295" i="6" s="1"/>
  <c r="N295" i="6"/>
  <c r="O295" i="6" s="1"/>
  <c r="AL294" i="6"/>
  <c r="AM294" i="6" s="1"/>
  <c r="AJ294" i="6"/>
  <c r="AK294" i="6" s="1"/>
  <c r="AF294" i="6"/>
  <c r="AG294" i="6" s="1"/>
  <c r="AB294" i="6"/>
  <c r="AC294" i="6" s="1"/>
  <c r="X294" i="6"/>
  <c r="T294" i="6"/>
  <c r="P294" i="6"/>
  <c r="Q294" i="6" s="1"/>
  <c r="O294" i="6"/>
  <c r="N294" i="6"/>
  <c r="AL293" i="6"/>
  <c r="AM293" i="6" s="1"/>
  <c r="AJ293" i="6"/>
  <c r="AK293" i="6" s="1"/>
  <c r="AF293" i="6"/>
  <c r="AH293" i="6" s="1"/>
  <c r="AI293" i="6" s="1"/>
  <c r="AB293" i="6"/>
  <c r="AC293" i="6" s="1"/>
  <c r="Y293" i="6"/>
  <c r="X293" i="6"/>
  <c r="Z293" i="6" s="1"/>
  <c r="AA293" i="6" s="1"/>
  <c r="T293" i="6"/>
  <c r="U293" i="6" s="1"/>
  <c r="P293" i="6"/>
  <c r="R293" i="6" s="1"/>
  <c r="S293" i="6" s="1"/>
  <c r="N293" i="6"/>
  <c r="O293" i="6" s="1"/>
  <c r="AJ292" i="6"/>
  <c r="AK292" i="6" s="1"/>
  <c r="AF292" i="6"/>
  <c r="AG292" i="6" s="1"/>
  <c r="AD292" i="6"/>
  <c r="AE292" i="6" s="1"/>
  <c r="AB292" i="6"/>
  <c r="AC292" i="6" s="1"/>
  <c r="Z292" i="6"/>
  <c r="AA292" i="6" s="1"/>
  <c r="X292" i="6"/>
  <c r="Y292" i="6" s="1"/>
  <c r="T292" i="6"/>
  <c r="U292" i="6" s="1"/>
  <c r="P292" i="6"/>
  <c r="Q292" i="6" s="1"/>
  <c r="O292" i="6"/>
  <c r="N292" i="6"/>
  <c r="AJ291" i="6"/>
  <c r="AL291" i="6" s="1"/>
  <c r="AM291" i="6" s="1"/>
  <c r="AF291" i="6"/>
  <c r="AG291" i="6" s="1"/>
  <c r="AB291" i="6"/>
  <c r="AC291" i="6" s="1"/>
  <c r="Y291" i="6"/>
  <c r="X291" i="6"/>
  <c r="Z291" i="6" s="1"/>
  <c r="AA291" i="6" s="1"/>
  <c r="T291" i="6"/>
  <c r="V291" i="6" s="1"/>
  <c r="W291" i="6" s="1"/>
  <c r="P291" i="6"/>
  <c r="Q291" i="6" s="1"/>
  <c r="N291" i="6"/>
  <c r="O291" i="6" s="1"/>
  <c r="AJ290" i="6"/>
  <c r="AK290" i="6" s="1"/>
  <c r="AF290" i="6"/>
  <c r="AB290" i="6"/>
  <c r="X290" i="6"/>
  <c r="Y290" i="6" s="1"/>
  <c r="T290" i="6"/>
  <c r="U290" i="6" s="1"/>
  <c r="R290" i="6"/>
  <c r="S290" i="6" s="1"/>
  <c r="P290" i="6"/>
  <c r="Q290" i="6" s="1"/>
  <c r="N290" i="6"/>
  <c r="O290" i="6" s="1"/>
  <c r="AJ289" i="6"/>
  <c r="AK289" i="6" s="1"/>
  <c r="AH289" i="6"/>
  <c r="AI289" i="6" s="1"/>
  <c r="AF289" i="6"/>
  <c r="AG289" i="6" s="1"/>
  <c r="AD289" i="6"/>
  <c r="AE289" i="6" s="1"/>
  <c r="AC289" i="6"/>
  <c r="AB289" i="6"/>
  <c r="X289" i="6"/>
  <c r="Z289" i="6" s="1"/>
  <c r="AA289" i="6" s="1"/>
  <c r="T289" i="6"/>
  <c r="U289" i="6" s="1"/>
  <c r="P289" i="6"/>
  <c r="Q289" i="6" s="1"/>
  <c r="N289" i="6"/>
  <c r="O289" i="6" s="1"/>
  <c r="AJ288" i="6"/>
  <c r="AF288" i="6"/>
  <c r="AB288" i="6"/>
  <c r="AC288" i="6" s="1"/>
  <c r="X288" i="6"/>
  <c r="Y288" i="6" s="1"/>
  <c r="V288" i="6"/>
  <c r="W288" i="6" s="1"/>
  <c r="T288" i="6"/>
  <c r="U288" i="6" s="1"/>
  <c r="R288" i="6"/>
  <c r="S288" i="6" s="1"/>
  <c r="P288" i="6"/>
  <c r="Q288" i="6" s="1"/>
  <c r="N288" i="6"/>
  <c r="O288" i="6" s="1"/>
  <c r="AK287" i="6"/>
  <c r="AJ287" i="6"/>
  <c r="AL287" i="6" s="1"/>
  <c r="AM287" i="6" s="1"/>
  <c r="AF287" i="6"/>
  <c r="AG287" i="6" s="1"/>
  <c r="AB287" i="6"/>
  <c r="AD287" i="6" s="1"/>
  <c r="AE287" i="6" s="1"/>
  <c r="X287" i="6"/>
  <c r="Y287" i="6" s="1"/>
  <c r="T287" i="6"/>
  <c r="V287" i="6" s="1"/>
  <c r="W287" i="6" s="1"/>
  <c r="R287" i="6"/>
  <c r="S287" i="6" s="1"/>
  <c r="P287" i="6"/>
  <c r="Q287" i="6" s="1"/>
  <c r="N287" i="6"/>
  <c r="O287" i="6" s="1"/>
  <c r="AL286" i="6"/>
  <c r="AM286" i="6" s="1"/>
  <c r="AJ286" i="6"/>
  <c r="AK286" i="6" s="1"/>
  <c r="AF286" i="6"/>
  <c r="AB286" i="6"/>
  <c r="AC286" i="6" s="1"/>
  <c r="X286" i="6"/>
  <c r="V286" i="6"/>
  <c r="W286" i="6" s="1"/>
  <c r="T286" i="6"/>
  <c r="U286" i="6" s="1"/>
  <c r="P286" i="6"/>
  <c r="O286" i="6"/>
  <c r="N286" i="6"/>
  <c r="AJ285" i="6"/>
  <c r="AK285" i="6" s="1"/>
  <c r="AF285" i="6"/>
  <c r="AB285" i="6"/>
  <c r="AC285" i="6" s="1"/>
  <c r="X285" i="6"/>
  <c r="Z285" i="6" s="1"/>
  <c r="AA285" i="6" s="1"/>
  <c r="V285" i="6"/>
  <c r="W285" i="6" s="1"/>
  <c r="T285" i="6"/>
  <c r="U285" i="6" s="1"/>
  <c r="P285" i="6"/>
  <c r="N285" i="6"/>
  <c r="O285" i="6" s="1"/>
  <c r="AJ284" i="6"/>
  <c r="AF284" i="6"/>
  <c r="AG284" i="6" s="1"/>
  <c r="AD284" i="6"/>
  <c r="AE284" i="6" s="1"/>
  <c r="AB284" i="6"/>
  <c r="AC284" i="6" s="1"/>
  <c r="Z284" i="6"/>
  <c r="AA284" i="6" s="1"/>
  <c r="X284" i="6"/>
  <c r="Y284" i="6" s="1"/>
  <c r="T284" i="6"/>
  <c r="P284" i="6"/>
  <c r="Q284" i="6" s="1"/>
  <c r="O284" i="6"/>
  <c r="N284" i="6"/>
  <c r="AJ283" i="6"/>
  <c r="AF283" i="6"/>
  <c r="AG283" i="6" s="1"/>
  <c r="AB283" i="6"/>
  <c r="AD283" i="6" s="1"/>
  <c r="AE283" i="6" s="1"/>
  <c r="X283" i="6"/>
  <c r="Z283" i="6" s="1"/>
  <c r="AA283" i="6" s="1"/>
  <c r="T283" i="6"/>
  <c r="P283" i="6"/>
  <c r="Q283" i="6" s="1"/>
  <c r="N283" i="6"/>
  <c r="O283" i="6" s="1"/>
  <c r="AJ282" i="6"/>
  <c r="AK282" i="6" s="1"/>
  <c r="AF282" i="6"/>
  <c r="AB282" i="6"/>
  <c r="AC282" i="6" s="1"/>
  <c r="X282" i="6"/>
  <c r="T282" i="6"/>
  <c r="U282" i="6" s="1"/>
  <c r="R282" i="6"/>
  <c r="S282" i="6" s="1"/>
  <c r="P282" i="6"/>
  <c r="Q282" i="6" s="1"/>
  <c r="N282" i="6"/>
  <c r="O282" i="6" s="1"/>
  <c r="AJ281" i="6"/>
  <c r="AK281" i="6" s="1"/>
  <c r="AH281" i="6"/>
  <c r="AI281" i="6" s="1"/>
  <c r="AF281" i="6"/>
  <c r="AG281" i="6" s="1"/>
  <c r="AB281" i="6"/>
  <c r="AD281" i="6" s="1"/>
  <c r="AE281" i="6" s="1"/>
  <c r="X281" i="6"/>
  <c r="T281" i="6"/>
  <c r="U281" i="6" s="1"/>
  <c r="R281" i="6"/>
  <c r="S281" i="6" s="1"/>
  <c r="Q281" i="6"/>
  <c r="P281" i="6"/>
  <c r="N281" i="6"/>
  <c r="O281" i="6" s="1"/>
  <c r="AJ273" i="6"/>
  <c r="AF273" i="6"/>
  <c r="AB273" i="6"/>
  <c r="X273" i="6"/>
  <c r="T273" i="6"/>
  <c r="P273" i="6"/>
  <c r="N273" i="6"/>
  <c r="O273" i="6" s="1"/>
  <c r="AL272" i="6"/>
  <c r="AM272" i="6" s="1"/>
  <c r="AK272" i="6"/>
  <c r="AJ272" i="6"/>
  <c r="AF272" i="6"/>
  <c r="AH272" i="6" s="1"/>
  <c r="AI272" i="6" s="1"/>
  <c r="AB272" i="6"/>
  <c r="AC272" i="6" s="1"/>
  <c r="Z272" i="6"/>
  <c r="AA272" i="6" s="1"/>
  <c r="X272" i="6"/>
  <c r="Y272" i="6" s="1"/>
  <c r="V272" i="6"/>
  <c r="W272" i="6" s="1"/>
  <c r="U272" i="6"/>
  <c r="T272" i="6"/>
  <c r="P272" i="6"/>
  <c r="R272" i="6" s="1"/>
  <c r="S272" i="6" s="1"/>
  <c r="N272" i="6"/>
  <c r="O272" i="6" s="1"/>
  <c r="AJ271" i="6"/>
  <c r="AF271" i="6"/>
  <c r="AB271" i="6"/>
  <c r="X271" i="6"/>
  <c r="T271" i="6"/>
  <c r="P271" i="6"/>
  <c r="O271" i="6"/>
  <c r="N271" i="6"/>
  <c r="AJ270" i="6"/>
  <c r="AL270" i="6" s="1"/>
  <c r="AM270" i="6" s="1"/>
  <c r="AF270" i="6"/>
  <c r="AG270" i="6" s="1"/>
  <c r="AD270" i="6"/>
  <c r="AE270" i="6" s="1"/>
  <c r="AB270" i="6"/>
  <c r="AC270" i="6" s="1"/>
  <c r="Z270" i="6"/>
  <c r="AA270" i="6" s="1"/>
  <c r="Y270" i="6"/>
  <c r="X270" i="6"/>
  <c r="T270" i="6"/>
  <c r="V270" i="6" s="1"/>
  <c r="W270" i="6" s="1"/>
  <c r="P270" i="6"/>
  <c r="Q270" i="6" s="1"/>
  <c r="N270" i="6"/>
  <c r="O270" i="6" s="1"/>
  <c r="AJ269" i="6"/>
  <c r="AF269" i="6"/>
  <c r="AB269" i="6"/>
  <c r="X269" i="6"/>
  <c r="T269" i="6"/>
  <c r="P269" i="6"/>
  <c r="N269" i="6"/>
  <c r="O269" i="6" s="1"/>
  <c r="AJ268" i="6"/>
  <c r="AL268" i="6" s="1"/>
  <c r="AM268" i="6" s="1"/>
  <c r="AF268" i="6"/>
  <c r="AH268" i="6" s="1"/>
  <c r="AI268" i="6" s="1"/>
  <c r="AB268" i="6"/>
  <c r="AD268" i="6" s="1"/>
  <c r="AE268" i="6" s="1"/>
  <c r="X268" i="6"/>
  <c r="Z268" i="6" s="1"/>
  <c r="AA268" i="6" s="1"/>
  <c r="T268" i="6"/>
  <c r="V268" i="6" s="1"/>
  <c r="W268" i="6" s="1"/>
  <c r="P268" i="6"/>
  <c r="R268" i="6" s="1"/>
  <c r="S268" i="6" s="1"/>
  <c r="N268" i="6"/>
  <c r="O268" i="6" s="1"/>
  <c r="AJ267" i="6"/>
  <c r="AL267" i="6" s="1"/>
  <c r="AM267" i="6" s="1"/>
  <c r="AG267" i="6"/>
  <c r="AF267" i="6"/>
  <c r="AH267" i="6" s="1"/>
  <c r="AI267" i="6" s="1"/>
  <c r="AB267" i="6"/>
  <c r="AD267" i="6" s="1"/>
  <c r="AE267" i="6" s="1"/>
  <c r="X267" i="6"/>
  <c r="Z267" i="6" s="1"/>
  <c r="AA267" i="6" s="1"/>
  <c r="T267" i="6"/>
  <c r="V267" i="6" s="1"/>
  <c r="W267" i="6" s="1"/>
  <c r="P267" i="6"/>
  <c r="R267" i="6" s="1"/>
  <c r="S267" i="6" s="1"/>
  <c r="O267" i="6"/>
  <c r="N267" i="6"/>
  <c r="AL266" i="6"/>
  <c r="AM266" i="6" s="1"/>
  <c r="AK266" i="6"/>
  <c r="AJ266" i="6"/>
  <c r="AH266" i="6"/>
  <c r="AI266" i="6" s="1"/>
  <c r="AG266" i="6"/>
  <c r="AF266" i="6"/>
  <c r="AD266" i="6"/>
  <c r="AE266" i="6" s="1"/>
  <c r="AC266" i="6"/>
  <c r="AB266" i="6"/>
  <c r="Z266" i="6"/>
  <c r="AA266" i="6" s="1"/>
  <c r="Y266" i="6"/>
  <c r="X266" i="6"/>
  <c r="V266" i="6"/>
  <c r="W266" i="6" s="1"/>
  <c r="U266" i="6"/>
  <c r="T266" i="6"/>
  <c r="R266" i="6"/>
  <c r="S266" i="6" s="1"/>
  <c r="Q266" i="6"/>
  <c r="P266" i="6"/>
  <c r="N266" i="6"/>
  <c r="O266" i="6" s="1"/>
  <c r="AJ265" i="6"/>
  <c r="AL265" i="6" s="1"/>
  <c r="AM265" i="6" s="1"/>
  <c r="AF265" i="6"/>
  <c r="AH265" i="6" s="1"/>
  <c r="AI265" i="6" s="1"/>
  <c r="AB265" i="6"/>
  <c r="AD265" i="6" s="1"/>
  <c r="AE265" i="6" s="1"/>
  <c r="Y265" i="6"/>
  <c r="X265" i="6"/>
  <c r="Z265" i="6" s="1"/>
  <c r="AA265" i="6" s="1"/>
  <c r="T265" i="6"/>
  <c r="V265" i="6" s="1"/>
  <c r="W265" i="6" s="1"/>
  <c r="P265" i="6"/>
  <c r="R265" i="6" s="1"/>
  <c r="S265" i="6" s="1"/>
  <c r="O265" i="6"/>
  <c r="N265" i="6"/>
  <c r="AJ264" i="6"/>
  <c r="AL264" i="6" s="1"/>
  <c r="AM264" i="6" s="1"/>
  <c r="AF264" i="6"/>
  <c r="AG264" i="6" s="1"/>
  <c r="AD264" i="6"/>
  <c r="AE264" i="6" s="1"/>
  <c r="AB264" i="6"/>
  <c r="AC264" i="6" s="1"/>
  <c r="Z264" i="6"/>
  <c r="AA264" i="6" s="1"/>
  <c r="Y264" i="6"/>
  <c r="X264" i="6"/>
  <c r="T264" i="6"/>
  <c r="V264" i="6" s="1"/>
  <c r="W264" i="6" s="1"/>
  <c r="P264" i="6"/>
  <c r="Q264" i="6" s="1"/>
  <c r="O264" i="6"/>
  <c r="N264" i="6"/>
  <c r="AJ263" i="6"/>
  <c r="AL263" i="6" s="1"/>
  <c r="AM263" i="6" s="1"/>
  <c r="AF263" i="6"/>
  <c r="AH263" i="6" s="1"/>
  <c r="AI263" i="6" s="1"/>
  <c r="AB263" i="6"/>
  <c r="AD263" i="6" s="1"/>
  <c r="AE263" i="6" s="1"/>
  <c r="X263" i="6"/>
  <c r="Z263" i="6" s="1"/>
  <c r="AA263" i="6" s="1"/>
  <c r="T263" i="6"/>
  <c r="P263" i="6"/>
  <c r="R263" i="6" s="1"/>
  <c r="S263" i="6" s="1"/>
  <c r="N263" i="6"/>
  <c r="O263" i="6" s="1"/>
  <c r="AL255" i="6"/>
  <c r="AM255" i="6" s="1"/>
  <c r="AJ255" i="6"/>
  <c r="AK255" i="6" s="1"/>
  <c r="AH255" i="6"/>
  <c r="AI255" i="6" s="1"/>
  <c r="AF255" i="6"/>
  <c r="AG255" i="6" s="1"/>
  <c r="AD255" i="6"/>
  <c r="AE255" i="6" s="1"/>
  <c r="AB255" i="6"/>
  <c r="AC255" i="6" s="1"/>
  <c r="Z255" i="6"/>
  <c r="AA255" i="6" s="1"/>
  <c r="X255" i="6"/>
  <c r="Y255" i="6" s="1"/>
  <c r="V255" i="6"/>
  <c r="W255" i="6" s="1"/>
  <c r="T255" i="6"/>
  <c r="U255" i="6" s="1"/>
  <c r="R255" i="6"/>
  <c r="S255" i="6" s="1"/>
  <c r="P255" i="6"/>
  <c r="Q255" i="6" s="1"/>
  <c r="N255" i="6"/>
  <c r="O255" i="6" s="1"/>
  <c r="AJ262" i="6"/>
  <c r="AL262" i="6" s="1"/>
  <c r="AM262" i="6" s="1"/>
  <c r="AF262" i="6"/>
  <c r="AE262" i="6"/>
  <c r="AC262" i="6"/>
  <c r="AB262" i="6"/>
  <c r="AD262" i="6" s="1"/>
  <c r="X262" i="6"/>
  <c r="Z262" i="6" s="1"/>
  <c r="AA262" i="6" s="1"/>
  <c r="T262" i="6"/>
  <c r="V262" i="6" s="1"/>
  <c r="W262" i="6" s="1"/>
  <c r="P262" i="6"/>
  <c r="N262" i="6"/>
  <c r="O262" i="6" s="1"/>
  <c r="AJ261" i="6"/>
  <c r="AK261" i="6" s="1"/>
  <c r="AF261" i="6"/>
  <c r="AB261" i="6"/>
  <c r="X261" i="6"/>
  <c r="Y261" i="6" s="1"/>
  <c r="T261" i="6"/>
  <c r="U261" i="6" s="1"/>
  <c r="P261" i="6"/>
  <c r="R261" i="6" s="1"/>
  <c r="S261" i="6" s="1"/>
  <c r="N261" i="6"/>
  <c r="O261" i="6" s="1"/>
  <c r="AJ260" i="6"/>
  <c r="AF260" i="6"/>
  <c r="AB260" i="6"/>
  <c r="X260" i="6"/>
  <c r="T260" i="6"/>
  <c r="P260" i="6"/>
  <c r="N260" i="6"/>
  <c r="O260" i="6" s="1"/>
  <c r="AJ259" i="6"/>
  <c r="AF259" i="6"/>
  <c r="AG259" i="6" s="1"/>
  <c r="AB259" i="6"/>
  <c r="AC259" i="6" s="1"/>
  <c r="Y259" i="6"/>
  <c r="X259" i="6"/>
  <c r="T259" i="6"/>
  <c r="P259" i="6"/>
  <c r="Q259" i="6" s="1"/>
  <c r="N259" i="6"/>
  <c r="O259" i="6" s="1"/>
  <c r="AJ258" i="6"/>
  <c r="AF258" i="6"/>
  <c r="AB258" i="6"/>
  <c r="X258" i="6"/>
  <c r="T258" i="6"/>
  <c r="P258" i="6"/>
  <c r="N258" i="6"/>
  <c r="O258" i="6" s="1"/>
  <c r="AJ257" i="6"/>
  <c r="AK257" i="6" s="1"/>
  <c r="AF257" i="6"/>
  <c r="AB257" i="6"/>
  <c r="AC257" i="6" s="1"/>
  <c r="X257" i="6"/>
  <c r="Y257" i="6" s="1"/>
  <c r="U257" i="6"/>
  <c r="T257" i="6"/>
  <c r="P257" i="6"/>
  <c r="N257" i="6"/>
  <c r="O257" i="6" s="1"/>
  <c r="AJ256" i="6"/>
  <c r="AF256" i="6"/>
  <c r="AB256" i="6"/>
  <c r="X256" i="6"/>
  <c r="T256" i="6"/>
  <c r="P256" i="6"/>
  <c r="R256" i="6" s="1"/>
  <c r="S256" i="6" s="1"/>
  <c r="N256" i="6"/>
  <c r="O256" i="6" s="1"/>
  <c r="AL254" i="6"/>
  <c r="AM254" i="6" s="1"/>
  <c r="AJ254" i="6"/>
  <c r="AK254" i="6" s="1"/>
  <c r="AH254" i="6"/>
  <c r="AI254" i="6" s="1"/>
  <c r="AG254" i="6"/>
  <c r="AF254" i="6"/>
  <c r="AB254" i="6"/>
  <c r="AD254" i="6" s="1"/>
  <c r="AE254" i="6" s="1"/>
  <c r="X254" i="6"/>
  <c r="Y254" i="6" s="1"/>
  <c r="V254" i="6"/>
  <c r="W254" i="6" s="1"/>
  <c r="T254" i="6"/>
  <c r="U254" i="6" s="1"/>
  <c r="R254" i="6"/>
  <c r="S254" i="6" s="1"/>
  <c r="Q254" i="6"/>
  <c r="P254" i="6"/>
  <c r="N254" i="6"/>
  <c r="O254" i="6" s="1"/>
  <c r="AJ253" i="6"/>
  <c r="AK253" i="6" s="1"/>
  <c r="AF253" i="6"/>
  <c r="AG253" i="6" s="1"/>
  <c r="AB253" i="6"/>
  <c r="X253" i="6"/>
  <c r="T253" i="6"/>
  <c r="U253" i="6" s="1"/>
  <c r="P253" i="6"/>
  <c r="Q253" i="6" s="1"/>
  <c r="N253" i="6"/>
  <c r="O253" i="6" s="1"/>
  <c r="AJ252" i="6"/>
  <c r="AK252" i="6" s="1"/>
  <c r="AF252" i="6"/>
  <c r="AG252" i="6" s="1"/>
  <c r="AB252" i="6"/>
  <c r="AC252" i="6" s="1"/>
  <c r="X252" i="6"/>
  <c r="Y252" i="6" s="1"/>
  <c r="T252" i="6"/>
  <c r="U252" i="6" s="1"/>
  <c r="P252" i="6"/>
  <c r="Q252" i="6" s="1"/>
  <c r="N252" i="6"/>
  <c r="O252" i="6" s="1"/>
  <c r="AJ251" i="6"/>
  <c r="AK251" i="6" s="1"/>
  <c r="AF251" i="6"/>
  <c r="AG251" i="6" s="1"/>
  <c r="AB251" i="6"/>
  <c r="X251" i="6"/>
  <c r="Y251" i="6" s="1"/>
  <c r="T251" i="6"/>
  <c r="U251" i="6" s="1"/>
  <c r="P251" i="6"/>
  <c r="R251" i="6" s="1"/>
  <c r="S251" i="6" s="1"/>
  <c r="N251" i="6"/>
  <c r="O251" i="6" s="1"/>
  <c r="AJ250" i="6"/>
  <c r="AK250" i="6" s="1"/>
  <c r="AF250" i="6"/>
  <c r="AG250" i="6" s="1"/>
  <c r="AB250" i="6"/>
  <c r="AC250" i="6" s="1"/>
  <c r="X250" i="6"/>
  <c r="Y250" i="6" s="1"/>
  <c r="T250" i="6"/>
  <c r="U250" i="6" s="1"/>
  <c r="P250" i="6"/>
  <c r="Q250" i="6" s="1"/>
  <c r="N250" i="6"/>
  <c r="O250" i="6" s="1"/>
  <c r="AJ249" i="6"/>
  <c r="AF249" i="6"/>
  <c r="AB249" i="6"/>
  <c r="AC249" i="6" s="1"/>
  <c r="X249" i="6"/>
  <c r="T249" i="6"/>
  <c r="P249" i="6"/>
  <c r="R249" i="6" s="1"/>
  <c r="S249" i="6" s="1"/>
  <c r="N249" i="6"/>
  <c r="O249" i="6" s="1"/>
  <c r="AJ248" i="6"/>
  <c r="AK248" i="6" s="1"/>
  <c r="AF248" i="6"/>
  <c r="AG248" i="6" s="1"/>
  <c r="AB248" i="6"/>
  <c r="AC248" i="6" s="1"/>
  <c r="X248" i="6"/>
  <c r="Y248" i="6" s="1"/>
  <c r="T248" i="6"/>
  <c r="U248" i="6" s="1"/>
  <c r="P248" i="6"/>
  <c r="Q248" i="6" s="1"/>
  <c r="N248" i="6"/>
  <c r="O248" i="6" s="1"/>
  <c r="AJ239" i="6"/>
  <c r="AK239" i="6" s="1"/>
  <c r="AH239" i="6"/>
  <c r="AI239" i="6" s="1"/>
  <c r="AF239" i="6"/>
  <c r="AG239" i="6" s="1"/>
  <c r="AB239" i="6"/>
  <c r="AD239" i="6" s="1"/>
  <c r="AE239" i="6" s="1"/>
  <c r="X239" i="6"/>
  <c r="Y239" i="6" s="1"/>
  <c r="T239" i="6"/>
  <c r="U239" i="6" s="1"/>
  <c r="R239" i="6"/>
  <c r="S239" i="6" s="1"/>
  <c r="P239" i="6"/>
  <c r="Q239" i="6" s="1"/>
  <c r="N239" i="6"/>
  <c r="O239" i="6" s="1"/>
  <c r="AL237" i="6"/>
  <c r="AM237" i="6" s="1"/>
  <c r="AJ237" i="6"/>
  <c r="AK237" i="6" s="1"/>
  <c r="AF237" i="6"/>
  <c r="AH237" i="6" s="1"/>
  <c r="AI237" i="6" s="1"/>
  <c r="AB237" i="6"/>
  <c r="AC237" i="6" s="1"/>
  <c r="X237" i="6"/>
  <c r="Y237" i="6" s="1"/>
  <c r="V237" i="6"/>
  <c r="W237" i="6" s="1"/>
  <c r="T237" i="6"/>
  <c r="U237" i="6" s="1"/>
  <c r="P237" i="6"/>
  <c r="R237" i="6" s="1"/>
  <c r="S237" i="6" s="1"/>
  <c r="N237" i="6"/>
  <c r="O237" i="6" s="1"/>
  <c r="AJ236" i="6"/>
  <c r="AK236" i="6" s="1"/>
  <c r="AH236" i="6"/>
  <c r="AI236" i="6" s="1"/>
  <c r="AF236" i="6"/>
  <c r="AG236" i="6" s="1"/>
  <c r="AB236" i="6"/>
  <c r="AD236" i="6" s="1"/>
  <c r="AE236" i="6" s="1"/>
  <c r="X236" i="6"/>
  <c r="Y236" i="6" s="1"/>
  <c r="T236" i="6"/>
  <c r="U236" i="6" s="1"/>
  <c r="R236" i="6"/>
  <c r="S236" i="6" s="1"/>
  <c r="P236" i="6"/>
  <c r="Q236" i="6" s="1"/>
  <c r="N236" i="6"/>
  <c r="O236" i="6" s="1"/>
  <c r="AJ235" i="6"/>
  <c r="AK235" i="6" s="1"/>
  <c r="AF235" i="6"/>
  <c r="AG235" i="6" s="1"/>
  <c r="AD235" i="6"/>
  <c r="AE235" i="6" s="1"/>
  <c r="AB235" i="6"/>
  <c r="AC235" i="6" s="1"/>
  <c r="X235" i="6"/>
  <c r="Z235" i="6" s="1"/>
  <c r="AA235" i="6" s="1"/>
  <c r="T235" i="6"/>
  <c r="U235" i="6" s="1"/>
  <c r="P235" i="6"/>
  <c r="Q235" i="6" s="1"/>
  <c r="N235" i="6"/>
  <c r="O235" i="6" s="1"/>
  <c r="AJ234" i="6"/>
  <c r="AL234" i="6" s="1"/>
  <c r="AM234" i="6" s="1"/>
  <c r="AF234" i="6"/>
  <c r="AG234" i="6" s="1"/>
  <c r="AD234" i="6"/>
  <c r="AE234" i="6" s="1"/>
  <c r="AC234" i="6"/>
  <c r="AB234" i="6"/>
  <c r="X234" i="6"/>
  <c r="Z234" i="6" s="1"/>
  <c r="AA234" i="6" s="1"/>
  <c r="T234" i="6"/>
  <c r="V234" i="6" s="1"/>
  <c r="W234" i="6" s="1"/>
  <c r="P234" i="6"/>
  <c r="Q234" i="6" s="1"/>
  <c r="N234" i="6"/>
  <c r="O234" i="6" s="1"/>
  <c r="AL233" i="6"/>
  <c r="AM233" i="6" s="1"/>
  <c r="AJ233" i="6"/>
  <c r="AK233" i="6" s="1"/>
  <c r="AF233" i="6"/>
  <c r="AH233" i="6" s="1"/>
  <c r="AI233" i="6" s="1"/>
  <c r="AB233" i="6"/>
  <c r="AC233" i="6" s="1"/>
  <c r="X233" i="6"/>
  <c r="Y233" i="6" s="1"/>
  <c r="V233" i="6"/>
  <c r="W233" i="6" s="1"/>
  <c r="T233" i="6"/>
  <c r="U233" i="6" s="1"/>
  <c r="P233" i="6"/>
  <c r="R233" i="6" s="1"/>
  <c r="S233" i="6" s="1"/>
  <c r="N233" i="6"/>
  <c r="O233" i="6" s="1"/>
  <c r="AJ232" i="6"/>
  <c r="AK232" i="6" s="1"/>
  <c r="AH232" i="6"/>
  <c r="AI232" i="6" s="1"/>
  <c r="AF232" i="6"/>
  <c r="AG232" i="6" s="1"/>
  <c r="AB232" i="6"/>
  <c r="AD232" i="6" s="1"/>
  <c r="AE232" i="6" s="1"/>
  <c r="X232" i="6"/>
  <c r="Y232" i="6" s="1"/>
  <c r="T232" i="6"/>
  <c r="U232" i="6" s="1"/>
  <c r="R232" i="6"/>
  <c r="S232" i="6" s="1"/>
  <c r="P232" i="6"/>
  <c r="Q232" i="6" s="1"/>
  <c r="N232" i="6"/>
  <c r="O232" i="6" s="1"/>
  <c r="AJ231" i="6"/>
  <c r="AK231" i="6" s="1"/>
  <c r="AF231" i="6"/>
  <c r="AG231" i="6" s="1"/>
  <c r="AD231" i="6"/>
  <c r="AE231" i="6" s="1"/>
  <c r="AB231" i="6"/>
  <c r="AC231" i="6" s="1"/>
  <c r="X231" i="6"/>
  <c r="Z231" i="6" s="1"/>
  <c r="AA231" i="6" s="1"/>
  <c r="T231" i="6"/>
  <c r="U231" i="6" s="1"/>
  <c r="P231" i="6"/>
  <c r="Q231" i="6" s="1"/>
  <c r="N231" i="6"/>
  <c r="O231" i="6" s="1"/>
  <c r="AJ230" i="6"/>
  <c r="AL230" i="6" s="1"/>
  <c r="AM230" i="6" s="1"/>
  <c r="AF230" i="6"/>
  <c r="AG230" i="6" s="1"/>
  <c r="AD230" i="6"/>
  <c r="AE230" i="6" s="1"/>
  <c r="AC230" i="6"/>
  <c r="AB230" i="6"/>
  <c r="X230" i="6"/>
  <c r="T230" i="6"/>
  <c r="V230" i="6" s="1"/>
  <c r="W230" i="6" s="1"/>
  <c r="P230" i="6"/>
  <c r="Q230" i="6" s="1"/>
  <c r="N230" i="6"/>
  <c r="O230" i="6" s="1"/>
  <c r="AL229" i="6"/>
  <c r="AM229" i="6" s="1"/>
  <c r="AJ229" i="6"/>
  <c r="AK229" i="6" s="1"/>
  <c r="AF229" i="6"/>
  <c r="AH229" i="6" s="1"/>
  <c r="AI229" i="6" s="1"/>
  <c r="AB229" i="6"/>
  <c r="AC229" i="6" s="1"/>
  <c r="X229" i="6"/>
  <c r="Y229" i="6" s="1"/>
  <c r="V229" i="6"/>
  <c r="W229" i="6" s="1"/>
  <c r="T229" i="6"/>
  <c r="U229" i="6" s="1"/>
  <c r="P229" i="6"/>
  <c r="R229" i="6" s="1"/>
  <c r="S229" i="6" s="1"/>
  <c r="N229" i="6"/>
  <c r="O229" i="6" s="1"/>
  <c r="AJ227" i="6"/>
  <c r="AK227" i="6" s="1"/>
  <c r="AF227" i="6"/>
  <c r="AG227" i="6" s="1"/>
  <c r="AB227" i="6"/>
  <c r="AC227" i="6" s="1"/>
  <c r="X227" i="6"/>
  <c r="V227" i="6"/>
  <c r="W227" i="6" s="1"/>
  <c r="T227" i="6"/>
  <c r="U227" i="6" s="1"/>
  <c r="P227" i="6"/>
  <c r="Q227" i="6" s="1"/>
  <c r="N227" i="6"/>
  <c r="O227" i="6" s="1"/>
  <c r="AJ226" i="6"/>
  <c r="AK226" i="6" s="1"/>
  <c r="AF226" i="6"/>
  <c r="AG226" i="6" s="1"/>
  <c r="AB226" i="6"/>
  <c r="AC226" i="6" s="1"/>
  <c r="X226" i="6"/>
  <c r="Y226" i="6" s="1"/>
  <c r="T226" i="6"/>
  <c r="U226" i="6" s="1"/>
  <c r="P226" i="6"/>
  <c r="Q226" i="6" s="1"/>
  <c r="N226" i="6"/>
  <c r="O226" i="6" s="1"/>
  <c r="AJ225" i="6"/>
  <c r="AK225" i="6" s="1"/>
  <c r="AF225" i="6"/>
  <c r="AG225" i="6" s="1"/>
  <c r="AB225" i="6"/>
  <c r="AC225" i="6" s="1"/>
  <c r="X225" i="6"/>
  <c r="Y225" i="6" s="1"/>
  <c r="T225" i="6"/>
  <c r="U225" i="6" s="1"/>
  <c r="R225" i="6"/>
  <c r="S225" i="6" s="1"/>
  <c r="P225" i="6"/>
  <c r="Q225" i="6" s="1"/>
  <c r="N225" i="6"/>
  <c r="O225" i="6" s="1"/>
  <c r="AJ224" i="6"/>
  <c r="AK224" i="6" s="1"/>
  <c r="AF224" i="6"/>
  <c r="AG224" i="6" s="1"/>
  <c r="AB224" i="6"/>
  <c r="AC224" i="6" s="1"/>
  <c r="Z224" i="6"/>
  <c r="AA224" i="6" s="1"/>
  <c r="X224" i="6"/>
  <c r="Y224" i="6" s="1"/>
  <c r="T224" i="6"/>
  <c r="U224" i="6" s="1"/>
  <c r="P224" i="6"/>
  <c r="Q224" i="6" s="1"/>
  <c r="N224" i="6"/>
  <c r="O224" i="6" s="1"/>
  <c r="AL223" i="6"/>
  <c r="AM223" i="6" s="1"/>
  <c r="AJ223" i="6"/>
  <c r="AK223" i="6" s="1"/>
  <c r="AF223" i="6"/>
  <c r="AG223" i="6" s="1"/>
  <c r="AB223" i="6"/>
  <c r="AC223" i="6" s="1"/>
  <c r="X223" i="6"/>
  <c r="Y223" i="6" s="1"/>
  <c r="T223" i="6"/>
  <c r="U223" i="6" s="1"/>
  <c r="P223" i="6"/>
  <c r="N223" i="6"/>
  <c r="O223" i="6" s="1"/>
  <c r="AL222" i="6"/>
  <c r="AM222" i="6" s="1"/>
  <c r="AJ222" i="6"/>
  <c r="AK222" i="6" s="1"/>
  <c r="AF222" i="6"/>
  <c r="AB222" i="6"/>
  <c r="X222" i="6"/>
  <c r="Y222" i="6" s="1"/>
  <c r="T222" i="6"/>
  <c r="R222" i="6"/>
  <c r="S222" i="6" s="1"/>
  <c r="P222" i="6"/>
  <c r="Q222" i="6" s="1"/>
  <c r="N222" i="6"/>
  <c r="O222" i="6" s="1"/>
  <c r="AJ221" i="6"/>
  <c r="AK221" i="6" s="1"/>
  <c r="AH221" i="6"/>
  <c r="AI221" i="6" s="1"/>
  <c r="AF221" i="6"/>
  <c r="AG221" i="6" s="1"/>
  <c r="AB221" i="6"/>
  <c r="X221" i="6"/>
  <c r="T221" i="6"/>
  <c r="U221" i="6" s="1"/>
  <c r="P221" i="6"/>
  <c r="Q221" i="6" s="1"/>
  <c r="N221" i="6"/>
  <c r="O221" i="6" s="1"/>
  <c r="AJ220" i="6"/>
  <c r="AF220" i="6"/>
  <c r="AG220" i="6" s="1"/>
  <c r="AD220" i="6"/>
  <c r="AE220" i="6" s="1"/>
  <c r="AB220" i="6"/>
  <c r="AC220" i="6" s="1"/>
  <c r="X220" i="6"/>
  <c r="T220" i="6"/>
  <c r="P220" i="6"/>
  <c r="Q220" i="6" s="1"/>
  <c r="N220" i="6"/>
  <c r="O220" i="6" s="1"/>
  <c r="AL219" i="6"/>
  <c r="AM219" i="6" s="1"/>
  <c r="AJ219" i="6"/>
  <c r="AK219" i="6" s="1"/>
  <c r="AF219" i="6"/>
  <c r="AB219" i="6"/>
  <c r="AC219" i="6" s="1"/>
  <c r="AA219" i="6"/>
  <c r="Z219" i="6"/>
  <c r="X219" i="6"/>
  <c r="Y219" i="6" s="1"/>
  <c r="T219" i="6"/>
  <c r="P219" i="6"/>
  <c r="N219" i="6"/>
  <c r="O219" i="6" s="1"/>
  <c r="AK217" i="6"/>
  <c r="AJ217" i="6"/>
  <c r="AL217" i="6" s="1"/>
  <c r="AM217" i="6" s="1"/>
  <c r="AF217" i="6"/>
  <c r="AB217" i="6"/>
  <c r="X217" i="6"/>
  <c r="Y217" i="6" s="1"/>
  <c r="T217" i="6"/>
  <c r="V217" i="6" s="1"/>
  <c r="W217" i="6" s="1"/>
  <c r="P217" i="6"/>
  <c r="N217" i="6"/>
  <c r="O217" i="6" s="1"/>
  <c r="AJ216" i="6"/>
  <c r="AK216" i="6" s="1"/>
  <c r="AG216" i="6"/>
  <c r="AF216" i="6"/>
  <c r="AH216" i="6" s="1"/>
  <c r="AI216" i="6" s="1"/>
  <c r="AB216" i="6"/>
  <c r="X216" i="6"/>
  <c r="T216" i="6"/>
  <c r="U216" i="6" s="1"/>
  <c r="P216" i="6"/>
  <c r="R216" i="6" s="1"/>
  <c r="S216" i="6" s="1"/>
  <c r="N216" i="6"/>
  <c r="O216" i="6" s="1"/>
  <c r="AJ215" i="6"/>
  <c r="AF215" i="6"/>
  <c r="AG215" i="6" s="1"/>
  <c r="AD215" i="6"/>
  <c r="AE215" i="6" s="1"/>
  <c r="AB215" i="6"/>
  <c r="AC215" i="6" s="1"/>
  <c r="Z215" i="6"/>
  <c r="AA215" i="6" s="1"/>
  <c r="Y215" i="6"/>
  <c r="X215" i="6"/>
  <c r="T215" i="6"/>
  <c r="P215" i="6"/>
  <c r="Q215" i="6" s="1"/>
  <c r="N215" i="6"/>
  <c r="O215" i="6" s="1"/>
  <c r="AJ214" i="6"/>
  <c r="AF214" i="6"/>
  <c r="AB214" i="6"/>
  <c r="AC214" i="6" s="1"/>
  <c r="X214" i="6"/>
  <c r="Z214" i="6" s="1"/>
  <c r="AA214" i="6" s="1"/>
  <c r="T214" i="6"/>
  <c r="Q214" i="6"/>
  <c r="P214" i="6"/>
  <c r="R214" i="6" s="1"/>
  <c r="S214" i="6" s="1"/>
  <c r="N214" i="6"/>
  <c r="O214" i="6" s="1"/>
  <c r="AL213" i="6"/>
  <c r="AM213" i="6" s="1"/>
  <c r="AK213" i="6"/>
  <c r="AJ213" i="6"/>
  <c r="AG213" i="6"/>
  <c r="AF213" i="6"/>
  <c r="AH213" i="6" s="1"/>
  <c r="AI213" i="6" s="1"/>
  <c r="AB213" i="6"/>
  <c r="AD213" i="6" s="1"/>
  <c r="AE213" i="6" s="1"/>
  <c r="X213" i="6"/>
  <c r="V213" i="6"/>
  <c r="W213" i="6" s="1"/>
  <c r="U213" i="6"/>
  <c r="T213" i="6"/>
  <c r="P213" i="6"/>
  <c r="R213" i="6" s="1"/>
  <c r="S213" i="6" s="1"/>
  <c r="N213" i="6"/>
  <c r="O213" i="6" s="1"/>
  <c r="AJ212" i="6"/>
  <c r="AH212" i="6"/>
  <c r="AI212" i="6" s="1"/>
  <c r="AG212" i="6"/>
  <c r="AF212" i="6"/>
  <c r="AB212" i="6"/>
  <c r="AD212" i="6" s="1"/>
  <c r="AE212" i="6" s="1"/>
  <c r="X212" i="6"/>
  <c r="Z212" i="6" s="1"/>
  <c r="AA212" i="6" s="1"/>
  <c r="T212" i="6"/>
  <c r="R212" i="6"/>
  <c r="S212" i="6" s="1"/>
  <c r="Q212" i="6"/>
  <c r="P212" i="6"/>
  <c r="N212" i="6"/>
  <c r="O212" i="6" s="1"/>
  <c r="AJ211" i="6"/>
  <c r="AL211" i="6" s="1"/>
  <c r="AM211" i="6" s="1"/>
  <c r="AF211" i="6"/>
  <c r="AB211" i="6"/>
  <c r="AD211" i="6" s="1"/>
  <c r="AE211" i="6" s="1"/>
  <c r="X211" i="6"/>
  <c r="Y211" i="6" s="1"/>
  <c r="T211" i="6"/>
  <c r="V211" i="6" s="1"/>
  <c r="W211" i="6" s="1"/>
  <c r="P211" i="6"/>
  <c r="N211" i="6"/>
  <c r="O211" i="6" s="1"/>
  <c r="AL210" i="6"/>
  <c r="AM210" i="6" s="1"/>
  <c r="AJ210" i="6"/>
  <c r="AK210" i="6" s="1"/>
  <c r="AF210" i="6"/>
  <c r="AH210" i="6" s="1"/>
  <c r="AI210" i="6" s="1"/>
  <c r="AB210" i="6"/>
  <c r="Z210" i="6"/>
  <c r="AA210" i="6" s="1"/>
  <c r="Y210" i="6"/>
  <c r="X210" i="6"/>
  <c r="V210" i="6"/>
  <c r="W210" i="6" s="1"/>
  <c r="T210" i="6"/>
  <c r="U210" i="6" s="1"/>
  <c r="P210" i="6"/>
  <c r="R210" i="6" s="1"/>
  <c r="S210" i="6" s="1"/>
  <c r="N210" i="6"/>
  <c r="O210" i="6" s="1"/>
  <c r="AL209" i="6"/>
  <c r="AM209" i="6" s="1"/>
  <c r="AK209" i="6"/>
  <c r="AJ209" i="6"/>
  <c r="AH209" i="6"/>
  <c r="AI209" i="6" s="1"/>
  <c r="AF209" i="6"/>
  <c r="AG209" i="6" s="1"/>
  <c r="AB209" i="6"/>
  <c r="X209" i="6"/>
  <c r="T209" i="6"/>
  <c r="U209" i="6" s="1"/>
  <c r="R209" i="6"/>
  <c r="S209" i="6" s="1"/>
  <c r="Q209" i="6"/>
  <c r="P209" i="6"/>
  <c r="N209" i="6"/>
  <c r="O209" i="6" s="1"/>
  <c r="AJ208" i="6"/>
  <c r="AH208" i="6"/>
  <c r="AI208" i="6" s="1"/>
  <c r="AF208" i="6"/>
  <c r="AG208" i="6" s="1"/>
  <c r="AD208" i="6"/>
  <c r="AE208" i="6" s="1"/>
  <c r="AC208" i="6"/>
  <c r="AB208" i="6"/>
  <c r="X208" i="6"/>
  <c r="Z208" i="6" s="1"/>
  <c r="AA208" i="6" s="1"/>
  <c r="T208" i="6"/>
  <c r="Q208" i="6"/>
  <c r="P208" i="6"/>
  <c r="R208" i="6" s="1"/>
  <c r="S208" i="6" s="1"/>
  <c r="N208" i="6"/>
  <c r="O208" i="6" s="1"/>
  <c r="AJ207" i="6"/>
  <c r="AF207" i="6"/>
  <c r="AB207" i="6"/>
  <c r="AC207" i="6" s="1"/>
  <c r="Z207" i="6"/>
  <c r="AA207" i="6" s="1"/>
  <c r="Y207" i="6"/>
  <c r="X207" i="6"/>
  <c r="U207" i="6"/>
  <c r="T207" i="6"/>
  <c r="V207" i="6" s="1"/>
  <c r="W207" i="6" s="1"/>
  <c r="P207" i="6"/>
  <c r="N207" i="6"/>
  <c r="O207" i="6" s="1"/>
  <c r="AJ206" i="6"/>
  <c r="AL206" i="6" s="1"/>
  <c r="AM206" i="6" s="1"/>
  <c r="AF206" i="6"/>
  <c r="AB206" i="6"/>
  <c r="X206" i="6"/>
  <c r="Y206" i="6" s="1"/>
  <c r="V206" i="6"/>
  <c r="W206" i="6" s="1"/>
  <c r="U206" i="6"/>
  <c r="T206" i="6"/>
  <c r="Q206" i="6"/>
  <c r="P206" i="6"/>
  <c r="R206" i="6" s="1"/>
  <c r="S206" i="6" s="1"/>
  <c r="N206" i="6"/>
  <c r="O206" i="6" s="1"/>
  <c r="AJ205" i="6"/>
  <c r="AL205" i="6" s="1"/>
  <c r="AM205" i="6" s="1"/>
  <c r="AF205" i="6"/>
  <c r="AG205" i="6" s="1"/>
  <c r="AB205" i="6"/>
  <c r="AD205" i="6" s="1"/>
  <c r="AE205" i="6" s="1"/>
  <c r="X205" i="6"/>
  <c r="T205" i="6"/>
  <c r="V205" i="6" s="1"/>
  <c r="W205" i="6" s="1"/>
  <c r="P205" i="6"/>
  <c r="Q205" i="6" s="1"/>
  <c r="N205" i="6"/>
  <c r="O205" i="6" s="1"/>
  <c r="AJ204" i="6"/>
  <c r="AF204" i="6"/>
  <c r="AH204" i="6" s="1"/>
  <c r="AI204" i="6" s="1"/>
  <c r="AB204" i="6"/>
  <c r="AC204" i="6" s="1"/>
  <c r="X204" i="6"/>
  <c r="Z204" i="6" s="1"/>
  <c r="AA204" i="6" s="1"/>
  <c r="T204" i="6"/>
  <c r="P204" i="6"/>
  <c r="R204" i="6" s="1"/>
  <c r="S204" i="6" s="1"/>
  <c r="N204" i="6"/>
  <c r="O204" i="6" s="1"/>
  <c r="AJ203" i="6"/>
  <c r="AL203" i="6" s="1"/>
  <c r="AM203" i="6" s="1"/>
  <c r="AF203" i="6"/>
  <c r="AD203" i="6"/>
  <c r="AE203" i="6" s="1"/>
  <c r="AC203" i="6"/>
  <c r="AB203" i="6"/>
  <c r="Z203" i="6"/>
  <c r="AA203" i="6" s="1"/>
  <c r="Y203" i="6"/>
  <c r="X203" i="6"/>
  <c r="T203" i="6"/>
  <c r="V203" i="6" s="1"/>
  <c r="W203" i="6" s="1"/>
  <c r="P203" i="6"/>
  <c r="N203" i="6"/>
  <c r="O203" i="6" s="1"/>
  <c r="AJ202" i="6"/>
  <c r="AK202" i="6" s="1"/>
  <c r="AF202" i="6"/>
  <c r="AH202" i="6" s="1"/>
  <c r="AI202" i="6" s="1"/>
  <c r="AB202" i="6"/>
  <c r="X202" i="6"/>
  <c r="Z202" i="6" s="1"/>
  <c r="AA202" i="6" s="1"/>
  <c r="T202" i="6"/>
  <c r="U202" i="6" s="1"/>
  <c r="P202" i="6"/>
  <c r="R202" i="6" s="1"/>
  <c r="S202" i="6" s="1"/>
  <c r="N202" i="6"/>
  <c r="O202" i="6" s="1"/>
  <c r="AJ201" i="6"/>
  <c r="AL201" i="6" s="1"/>
  <c r="AM201" i="6" s="1"/>
  <c r="AG201" i="6"/>
  <c r="AF201" i="6"/>
  <c r="AH201" i="6" s="1"/>
  <c r="AI201" i="6" s="1"/>
  <c r="AB201" i="6"/>
  <c r="X201" i="6"/>
  <c r="Z201" i="6" s="1"/>
  <c r="AA201" i="6" s="1"/>
  <c r="W201" i="6"/>
  <c r="T201" i="6"/>
  <c r="V201" i="6" s="1"/>
  <c r="Q201" i="6"/>
  <c r="P201" i="6"/>
  <c r="R201" i="6" s="1"/>
  <c r="S201" i="6" s="1"/>
  <c r="O201" i="6"/>
  <c r="N201" i="6"/>
  <c r="AK200" i="6"/>
  <c r="AJ200" i="6"/>
  <c r="AL200" i="6" s="1"/>
  <c r="AM200" i="6" s="1"/>
  <c r="AF200" i="6"/>
  <c r="AH200" i="6" s="1"/>
  <c r="AI200" i="6" s="1"/>
  <c r="AB200" i="6"/>
  <c r="AD200" i="6" s="1"/>
  <c r="AE200" i="6" s="1"/>
  <c r="Y200" i="6"/>
  <c r="X200" i="6"/>
  <c r="Z200" i="6" s="1"/>
  <c r="AA200" i="6" s="1"/>
  <c r="U200" i="6"/>
  <c r="T200" i="6"/>
  <c r="V200" i="6" s="1"/>
  <c r="W200" i="6" s="1"/>
  <c r="P200" i="6"/>
  <c r="R200" i="6" s="1"/>
  <c r="S200" i="6" s="1"/>
  <c r="N200" i="6"/>
  <c r="O200" i="6" s="1"/>
  <c r="AJ199" i="6"/>
  <c r="AF199" i="6"/>
  <c r="AB199" i="6"/>
  <c r="X199" i="6"/>
  <c r="T199" i="6"/>
  <c r="P199" i="6"/>
  <c r="N199" i="6"/>
  <c r="O199" i="6" s="1"/>
  <c r="AJ198" i="6"/>
  <c r="AF198" i="6"/>
  <c r="AB198" i="6"/>
  <c r="X198" i="6"/>
  <c r="U198" i="6"/>
  <c r="T198" i="6"/>
  <c r="P198" i="6"/>
  <c r="N198" i="6"/>
  <c r="O198" i="6" s="1"/>
  <c r="AJ197" i="6"/>
  <c r="AL197" i="6" s="1"/>
  <c r="AM197" i="6" s="1"/>
  <c r="AF197" i="6"/>
  <c r="AB197" i="6"/>
  <c r="AD197" i="6" s="1"/>
  <c r="AE197" i="6" s="1"/>
  <c r="X197" i="6"/>
  <c r="Z197" i="6" s="1"/>
  <c r="AA197" i="6" s="1"/>
  <c r="W197" i="6"/>
  <c r="T197" i="6"/>
  <c r="V197" i="6" s="1"/>
  <c r="Q197" i="6"/>
  <c r="P197" i="6"/>
  <c r="R197" i="6" s="1"/>
  <c r="S197" i="6" s="1"/>
  <c r="O197" i="6"/>
  <c r="N197" i="6"/>
  <c r="AK196" i="6"/>
  <c r="AJ196" i="6"/>
  <c r="AL196" i="6" s="1"/>
  <c r="AM196" i="6" s="1"/>
  <c r="AF196" i="6"/>
  <c r="AH196" i="6" s="1"/>
  <c r="AI196" i="6" s="1"/>
  <c r="AB196" i="6"/>
  <c r="AD196" i="6" s="1"/>
  <c r="AE196" i="6" s="1"/>
  <c r="X196" i="6"/>
  <c r="U196" i="6"/>
  <c r="T196" i="6"/>
  <c r="V196" i="6" s="1"/>
  <c r="W196" i="6" s="1"/>
  <c r="P196" i="6"/>
  <c r="R196" i="6" s="1"/>
  <c r="S196" i="6" s="1"/>
  <c r="N196" i="6"/>
  <c r="O196" i="6" s="1"/>
  <c r="AJ195" i="6"/>
  <c r="AL195" i="6" s="1"/>
  <c r="AM195" i="6" s="1"/>
  <c r="AG195" i="6"/>
  <c r="AF195" i="6"/>
  <c r="AH195" i="6" s="1"/>
  <c r="AI195" i="6" s="1"/>
  <c r="AB195" i="6"/>
  <c r="AD195" i="6" s="1"/>
  <c r="AE195" i="6" s="1"/>
  <c r="X195" i="6"/>
  <c r="Z195" i="6" s="1"/>
  <c r="AA195" i="6" s="1"/>
  <c r="T195" i="6"/>
  <c r="V195" i="6" s="1"/>
  <c r="W195" i="6" s="1"/>
  <c r="P195" i="6"/>
  <c r="R195" i="6" s="1"/>
  <c r="S195" i="6" s="1"/>
  <c r="N195" i="6"/>
  <c r="O195" i="6" s="1"/>
  <c r="AK194" i="6"/>
  <c r="AJ194" i="6"/>
  <c r="AL194" i="6" s="1"/>
  <c r="AM194" i="6" s="1"/>
  <c r="AF194" i="6"/>
  <c r="AH194" i="6" s="1"/>
  <c r="AI194" i="6" s="1"/>
  <c r="AB194" i="6"/>
  <c r="AD194" i="6" s="1"/>
  <c r="AE194" i="6" s="1"/>
  <c r="AA194" i="6"/>
  <c r="Y194" i="6"/>
  <c r="X194" i="6"/>
  <c r="Z194" i="6" s="1"/>
  <c r="T194" i="6"/>
  <c r="V194" i="6" s="1"/>
  <c r="W194" i="6" s="1"/>
  <c r="P194" i="6"/>
  <c r="R194" i="6" s="1"/>
  <c r="S194" i="6" s="1"/>
  <c r="N194" i="6"/>
  <c r="O194" i="6" s="1"/>
  <c r="AJ193" i="6"/>
  <c r="AL193" i="6" s="1"/>
  <c r="AM193" i="6" s="1"/>
  <c r="AG193" i="6"/>
  <c r="AF193" i="6"/>
  <c r="AH193" i="6" s="1"/>
  <c r="AI193" i="6" s="1"/>
  <c r="AB193" i="6"/>
  <c r="X193" i="6"/>
  <c r="Z193" i="6" s="1"/>
  <c r="AA193" i="6" s="1"/>
  <c r="W193" i="6"/>
  <c r="T193" i="6"/>
  <c r="V193" i="6" s="1"/>
  <c r="Q193" i="6"/>
  <c r="P193" i="6"/>
  <c r="R193" i="6" s="1"/>
  <c r="S193" i="6" s="1"/>
  <c r="O193" i="6"/>
  <c r="N193" i="6"/>
  <c r="AK192" i="6"/>
  <c r="AJ192" i="6"/>
  <c r="AL192" i="6" s="1"/>
  <c r="AM192" i="6" s="1"/>
  <c r="AF192" i="6"/>
  <c r="AH192" i="6" s="1"/>
  <c r="AI192" i="6" s="1"/>
  <c r="AB192" i="6"/>
  <c r="AD192" i="6" s="1"/>
  <c r="AE192" i="6" s="1"/>
  <c r="X192" i="6"/>
  <c r="Z192" i="6" s="1"/>
  <c r="AA192" i="6" s="1"/>
  <c r="T192" i="6"/>
  <c r="P192" i="6"/>
  <c r="R192" i="6" s="1"/>
  <c r="S192" i="6" s="1"/>
  <c r="N192" i="6"/>
  <c r="O192" i="6" s="1"/>
  <c r="AJ191" i="6"/>
  <c r="AL191" i="6" s="1"/>
  <c r="AM191" i="6" s="1"/>
  <c r="AF191" i="6"/>
  <c r="AH191" i="6" s="1"/>
  <c r="AI191" i="6" s="1"/>
  <c r="AC191" i="6"/>
  <c r="AB191" i="6"/>
  <c r="AD191" i="6" s="1"/>
  <c r="AE191" i="6" s="1"/>
  <c r="X191" i="6"/>
  <c r="Z191" i="6" s="1"/>
  <c r="AA191" i="6" s="1"/>
  <c r="W191" i="6"/>
  <c r="T191" i="6"/>
  <c r="V191" i="6" s="1"/>
  <c r="P191" i="6"/>
  <c r="N191" i="6"/>
  <c r="O191" i="6" s="1"/>
  <c r="AJ190" i="6"/>
  <c r="AF190" i="6"/>
  <c r="AH190" i="6" s="1"/>
  <c r="AI190" i="6" s="1"/>
  <c r="AB190" i="6"/>
  <c r="AD190" i="6" s="1"/>
  <c r="AE190" i="6" s="1"/>
  <c r="Y190" i="6"/>
  <c r="X190" i="6"/>
  <c r="Z190" i="6" s="1"/>
  <c r="AA190" i="6" s="1"/>
  <c r="U190" i="6"/>
  <c r="T190" i="6"/>
  <c r="V190" i="6" s="1"/>
  <c r="W190" i="6" s="1"/>
  <c r="P190" i="6"/>
  <c r="R190" i="6" s="1"/>
  <c r="S190" i="6" s="1"/>
  <c r="N190" i="6"/>
  <c r="O190" i="6" s="1"/>
  <c r="AJ189" i="6"/>
  <c r="AL189" i="6" s="1"/>
  <c r="AM189" i="6" s="1"/>
  <c r="AF189" i="6"/>
  <c r="AC189" i="6"/>
  <c r="AB189" i="6"/>
  <c r="AD189" i="6" s="1"/>
  <c r="AE189" i="6" s="1"/>
  <c r="X189" i="6"/>
  <c r="Z189" i="6" s="1"/>
  <c r="AA189" i="6" s="1"/>
  <c r="T189" i="6"/>
  <c r="V189" i="6" s="1"/>
  <c r="W189" i="6" s="1"/>
  <c r="Q189" i="6"/>
  <c r="P189" i="6"/>
  <c r="R189" i="6" s="1"/>
  <c r="S189" i="6" s="1"/>
  <c r="N189" i="6"/>
  <c r="O189" i="6" s="1"/>
  <c r="AJ188" i="6"/>
  <c r="AL188" i="6" s="1"/>
  <c r="AM188" i="6" s="1"/>
  <c r="AF188" i="6"/>
  <c r="AH188" i="6" s="1"/>
  <c r="AI188" i="6" s="1"/>
  <c r="AB188" i="6"/>
  <c r="AD188" i="6" s="1"/>
  <c r="AE188" i="6" s="1"/>
  <c r="Y188" i="6"/>
  <c r="X188" i="6"/>
  <c r="Z188" i="6" s="1"/>
  <c r="AA188" i="6" s="1"/>
  <c r="U188" i="6"/>
  <c r="T188" i="6"/>
  <c r="V188" i="6" s="1"/>
  <c r="W188" i="6" s="1"/>
  <c r="P188" i="6"/>
  <c r="R188" i="6" s="1"/>
  <c r="S188" i="6" s="1"/>
  <c r="N188" i="6"/>
  <c r="O188" i="6" s="1"/>
  <c r="AM187" i="6"/>
  <c r="AJ187" i="6"/>
  <c r="AL187" i="6" s="1"/>
  <c r="AG187" i="6"/>
  <c r="AF187" i="6"/>
  <c r="AH187" i="6" s="1"/>
  <c r="AI187" i="6" s="1"/>
  <c r="AC187" i="6"/>
  <c r="AB187" i="6"/>
  <c r="AD187" i="6" s="1"/>
  <c r="AE187" i="6" s="1"/>
  <c r="X187" i="6"/>
  <c r="Z187" i="6" s="1"/>
  <c r="AA187" i="6" s="1"/>
  <c r="T187" i="6"/>
  <c r="V187" i="6" s="1"/>
  <c r="W187" i="6" s="1"/>
  <c r="P187" i="6"/>
  <c r="R187" i="6" s="1"/>
  <c r="S187" i="6" s="1"/>
  <c r="N187" i="6"/>
  <c r="O187" i="6" s="1"/>
  <c r="AJ186" i="6"/>
  <c r="AL186" i="6" s="1"/>
  <c r="AM186" i="6" s="1"/>
  <c r="AF186" i="6"/>
  <c r="AH186" i="6" s="1"/>
  <c r="AI186" i="6" s="1"/>
  <c r="AB186" i="6"/>
  <c r="AD186" i="6" s="1"/>
  <c r="AE186" i="6" s="1"/>
  <c r="Y186" i="6"/>
  <c r="X186" i="6"/>
  <c r="Z186" i="6" s="1"/>
  <c r="AA186" i="6" s="1"/>
  <c r="U186" i="6"/>
  <c r="T186" i="6"/>
  <c r="V186" i="6" s="1"/>
  <c r="W186" i="6" s="1"/>
  <c r="P186" i="6"/>
  <c r="R186" i="6" s="1"/>
  <c r="S186" i="6" s="1"/>
  <c r="N186" i="6"/>
  <c r="O186" i="6" s="1"/>
  <c r="AM185" i="6"/>
  <c r="AJ185" i="6"/>
  <c r="AL185" i="6" s="1"/>
  <c r="AG185" i="6"/>
  <c r="AF185" i="6"/>
  <c r="AH185" i="6" s="1"/>
  <c r="AI185" i="6" s="1"/>
  <c r="AC185" i="6"/>
  <c r="AB185" i="6"/>
  <c r="AD185" i="6" s="1"/>
  <c r="AE185" i="6" s="1"/>
  <c r="X185" i="6"/>
  <c r="Z185" i="6" s="1"/>
  <c r="AA185" i="6" s="1"/>
  <c r="T185" i="6"/>
  <c r="V185" i="6" s="1"/>
  <c r="W185" i="6" s="1"/>
  <c r="P185" i="6"/>
  <c r="R185" i="6" s="1"/>
  <c r="S185" i="6" s="1"/>
  <c r="N185" i="6"/>
  <c r="O185" i="6" s="1"/>
  <c r="AJ184" i="6"/>
  <c r="AL184" i="6" s="1"/>
  <c r="AM184" i="6" s="1"/>
  <c r="AF184" i="6"/>
  <c r="AH184" i="6" s="1"/>
  <c r="AI184" i="6" s="1"/>
  <c r="AB184" i="6"/>
  <c r="AD184" i="6" s="1"/>
  <c r="AE184" i="6" s="1"/>
  <c r="Y184" i="6"/>
  <c r="X184" i="6"/>
  <c r="Z184" i="6" s="1"/>
  <c r="AA184" i="6" s="1"/>
  <c r="U184" i="6"/>
  <c r="T184" i="6"/>
  <c r="V184" i="6" s="1"/>
  <c r="W184" i="6" s="1"/>
  <c r="P184" i="6"/>
  <c r="R184" i="6" s="1"/>
  <c r="S184" i="6" s="1"/>
  <c r="N184" i="6"/>
  <c r="O184" i="6" s="1"/>
  <c r="AM183" i="6"/>
  <c r="AJ183" i="6"/>
  <c r="AL183" i="6" s="1"/>
  <c r="AG183" i="6"/>
  <c r="AF183" i="6"/>
  <c r="AH183" i="6" s="1"/>
  <c r="AI183" i="6" s="1"/>
  <c r="AB183" i="6"/>
  <c r="AD183" i="6" s="1"/>
  <c r="AE183" i="6" s="1"/>
  <c r="X183" i="6"/>
  <c r="Z183" i="6" s="1"/>
  <c r="AA183" i="6" s="1"/>
  <c r="W183" i="6"/>
  <c r="T183" i="6"/>
  <c r="V183" i="6" s="1"/>
  <c r="Q183" i="6"/>
  <c r="P183" i="6"/>
  <c r="R183" i="6" s="1"/>
  <c r="S183" i="6" s="1"/>
  <c r="O183" i="6"/>
  <c r="N183" i="6"/>
  <c r="AJ182" i="6"/>
  <c r="AL182" i="6" s="1"/>
  <c r="AM182" i="6" s="1"/>
  <c r="AF182" i="6"/>
  <c r="AH182" i="6" s="1"/>
  <c r="AI182" i="6" s="1"/>
  <c r="AE182" i="6"/>
  <c r="AB182" i="6"/>
  <c r="AD182" i="6" s="1"/>
  <c r="Y182" i="6"/>
  <c r="X182" i="6"/>
  <c r="Z182" i="6" s="1"/>
  <c r="AA182" i="6" s="1"/>
  <c r="T182" i="6"/>
  <c r="V182" i="6" s="1"/>
  <c r="W182" i="6" s="1"/>
  <c r="P182" i="6"/>
  <c r="R182" i="6" s="1"/>
  <c r="S182" i="6" s="1"/>
  <c r="O182" i="6"/>
  <c r="N182" i="6"/>
  <c r="AM181" i="6"/>
  <c r="AJ181" i="6"/>
  <c r="AL181" i="6" s="1"/>
  <c r="AF181" i="6"/>
  <c r="AH181" i="6" s="1"/>
  <c r="AI181" i="6" s="1"/>
  <c r="AB181" i="6"/>
  <c r="AD181" i="6" s="1"/>
  <c r="AE181" i="6" s="1"/>
  <c r="X181" i="6"/>
  <c r="Z181" i="6" s="1"/>
  <c r="AA181" i="6" s="1"/>
  <c r="T181" i="6"/>
  <c r="V181" i="6" s="1"/>
  <c r="W181" i="6" s="1"/>
  <c r="P181" i="6"/>
  <c r="R181" i="6" s="1"/>
  <c r="S181" i="6" s="1"/>
  <c r="N181" i="6"/>
  <c r="O181" i="6" s="1"/>
  <c r="AJ180" i="6"/>
  <c r="AL180" i="6" s="1"/>
  <c r="AM180" i="6" s="1"/>
  <c r="AF180" i="6"/>
  <c r="AH180" i="6" s="1"/>
  <c r="AI180" i="6" s="1"/>
  <c r="AB180" i="6"/>
  <c r="AD180" i="6" s="1"/>
  <c r="AE180" i="6" s="1"/>
  <c r="AA180" i="6"/>
  <c r="Y180" i="6"/>
  <c r="X180" i="6"/>
  <c r="Z180" i="6" s="1"/>
  <c r="T180" i="6"/>
  <c r="V180" i="6" s="1"/>
  <c r="W180" i="6" s="1"/>
  <c r="P180" i="6"/>
  <c r="R180" i="6" s="1"/>
  <c r="S180" i="6" s="1"/>
  <c r="O180" i="6"/>
  <c r="N180" i="6"/>
  <c r="AJ179" i="6"/>
  <c r="AL179" i="6" s="1"/>
  <c r="AM179" i="6" s="1"/>
  <c r="AI179" i="6"/>
  <c r="AG179" i="6"/>
  <c r="AF179" i="6"/>
  <c r="AH179" i="6" s="1"/>
  <c r="AB179" i="6"/>
  <c r="AD179" i="6" s="1"/>
  <c r="AE179" i="6" s="1"/>
  <c r="X179" i="6"/>
  <c r="Z179" i="6" s="1"/>
  <c r="AA179" i="6" s="1"/>
  <c r="W179" i="6"/>
  <c r="T179" i="6"/>
  <c r="V179" i="6" s="1"/>
  <c r="S179" i="6"/>
  <c r="P179" i="6"/>
  <c r="R179" i="6" s="1"/>
  <c r="N179" i="6"/>
  <c r="O179" i="6" s="1"/>
  <c r="AJ178" i="6"/>
  <c r="AL178" i="6" s="1"/>
  <c r="AM178" i="6" s="1"/>
  <c r="AF178" i="6"/>
  <c r="AH178" i="6" s="1"/>
  <c r="AI178" i="6" s="1"/>
  <c r="AB178" i="6"/>
  <c r="AD178" i="6" s="1"/>
  <c r="AE178" i="6" s="1"/>
  <c r="Y178" i="6"/>
  <c r="X178" i="6"/>
  <c r="Z178" i="6" s="1"/>
  <c r="AA178" i="6" s="1"/>
  <c r="T178" i="6"/>
  <c r="V178" i="6" s="1"/>
  <c r="W178" i="6" s="1"/>
  <c r="P178" i="6"/>
  <c r="R178" i="6" s="1"/>
  <c r="S178" i="6" s="1"/>
  <c r="O178" i="6"/>
  <c r="N178" i="6"/>
  <c r="AM177" i="6"/>
  <c r="AJ177" i="6"/>
  <c r="AL177" i="6" s="1"/>
  <c r="AG177" i="6"/>
  <c r="AF177" i="6"/>
  <c r="AH177" i="6" s="1"/>
  <c r="AI177" i="6" s="1"/>
  <c r="AB177" i="6"/>
  <c r="AD177" i="6" s="1"/>
  <c r="AE177" i="6" s="1"/>
  <c r="X177" i="6"/>
  <c r="Z177" i="6" s="1"/>
  <c r="AA177" i="6" s="1"/>
  <c r="T177" i="6"/>
  <c r="V177" i="6" s="1"/>
  <c r="W177" i="6" s="1"/>
  <c r="S177" i="6"/>
  <c r="Q177" i="6"/>
  <c r="P177" i="6"/>
  <c r="R177" i="6" s="1"/>
  <c r="O177" i="6"/>
  <c r="N177" i="6"/>
  <c r="AJ176" i="6"/>
  <c r="AL176" i="6" s="1"/>
  <c r="AM176" i="6" s="1"/>
  <c r="AF176" i="6"/>
  <c r="AH176" i="6" s="1"/>
  <c r="AI176" i="6" s="1"/>
  <c r="AE176" i="6"/>
  <c r="AB176" i="6"/>
  <c r="AD176" i="6" s="1"/>
  <c r="Y176" i="6"/>
  <c r="X176" i="6"/>
  <c r="Z176" i="6" s="1"/>
  <c r="AA176" i="6" s="1"/>
  <c r="T176" i="6"/>
  <c r="V176" i="6" s="1"/>
  <c r="W176" i="6" s="1"/>
  <c r="P176" i="6"/>
  <c r="R176" i="6" s="1"/>
  <c r="S176" i="6" s="1"/>
  <c r="N176" i="6"/>
  <c r="O176" i="6" s="1"/>
  <c r="AJ175" i="6"/>
  <c r="AF175" i="6"/>
  <c r="AB175" i="6"/>
  <c r="X175" i="6"/>
  <c r="T175" i="6"/>
  <c r="P175" i="6"/>
  <c r="R175" i="6" s="1"/>
  <c r="S175" i="6" s="1"/>
  <c r="N175" i="6"/>
  <c r="O175" i="6" s="1"/>
  <c r="AJ174" i="6"/>
  <c r="AF174" i="6"/>
  <c r="AB174" i="6"/>
  <c r="X174" i="6"/>
  <c r="T174" i="6"/>
  <c r="V174" i="6" s="1"/>
  <c r="W174" i="6" s="1"/>
  <c r="P174" i="6"/>
  <c r="R174" i="6" s="1"/>
  <c r="S174" i="6" s="1"/>
  <c r="N174" i="6"/>
  <c r="O174" i="6" s="1"/>
  <c r="AJ173" i="6"/>
  <c r="AF173" i="6"/>
  <c r="AB173" i="6"/>
  <c r="X173" i="6"/>
  <c r="T173" i="6"/>
  <c r="V173" i="6" s="1"/>
  <c r="W173" i="6" s="1"/>
  <c r="Q173" i="6"/>
  <c r="P173" i="6"/>
  <c r="R173" i="6" s="1"/>
  <c r="S173" i="6" s="1"/>
  <c r="N173" i="6"/>
  <c r="O173" i="6" s="1"/>
  <c r="AJ171" i="6"/>
  <c r="AK171" i="6" s="1"/>
  <c r="AF171" i="6"/>
  <c r="AG171" i="6" s="1"/>
  <c r="AB171" i="6"/>
  <c r="AC171" i="6" s="1"/>
  <c r="X171" i="6"/>
  <c r="Y171" i="6" s="1"/>
  <c r="T171" i="6"/>
  <c r="U171" i="6" s="1"/>
  <c r="P171" i="6"/>
  <c r="Q171" i="6" s="1"/>
  <c r="N171" i="6"/>
  <c r="O171" i="6" s="1"/>
  <c r="AJ170" i="6"/>
  <c r="AK170" i="6" s="1"/>
  <c r="AF170" i="6"/>
  <c r="AG170" i="6" s="1"/>
  <c r="AB170" i="6"/>
  <c r="AC170" i="6" s="1"/>
  <c r="X170" i="6"/>
  <c r="Y170" i="6" s="1"/>
  <c r="T170" i="6"/>
  <c r="U170" i="6" s="1"/>
  <c r="P170" i="6"/>
  <c r="Q170" i="6" s="1"/>
  <c r="N170" i="6"/>
  <c r="O170" i="6" s="1"/>
  <c r="AJ169" i="6"/>
  <c r="AK169" i="6" s="1"/>
  <c r="AF169" i="6"/>
  <c r="AG169" i="6" s="1"/>
  <c r="AB169" i="6"/>
  <c r="AC169" i="6" s="1"/>
  <c r="X169" i="6"/>
  <c r="Y169" i="6" s="1"/>
  <c r="T169" i="6"/>
  <c r="U169" i="6" s="1"/>
  <c r="P169" i="6"/>
  <c r="Q169" i="6" s="1"/>
  <c r="N169" i="6"/>
  <c r="O169" i="6" s="1"/>
  <c r="AJ168" i="6"/>
  <c r="AK168" i="6" s="1"/>
  <c r="AF168" i="6"/>
  <c r="AG168" i="6" s="1"/>
  <c r="AB168" i="6"/>
  <c r="AC168" i="6" s="1"/>
  <c r="X168" i="6"/>
  <c r="Y168" i="6" s="1"/>
  <c r="T168" i="6"/>
  <c r="U168" i="6" s="1"/>
  <c r="P168" i="6"/>
  <c r="Q168" i="6" s="1"/>
  <c r="N168" i="6"/>
  <c r="O168" i="6" s="1"/>
  <c r="AJ167" i="6"/>
  <c r="AK167" i="6" s="1"/>
  <c r="AF167" i="6"/>
  <c r="AG167" i="6" s="1"/>
  <c r="AB167" i="6"/>
  <c r="AC167" i="6" s="1"/>
  <c r="X167" i="6"/>
  <c r="Y167" i="6" s="1"/>
  <c r="T167" i="6"/>
  <c r="U167" i="6" s="1"/>
  <c r="P167" i="6"/>
  <c r="Q167" i="6" s="1"/>
  <c r="N167" i="6"/>
  <c r="O167" i="6" s="1"/>
  <c r="AJ166" i="6"/>
  <c r="AK166" i="6" s="1"/>
  <c r="AF166" i="6"/>
  <c r="AG166" i="6" s="1"/>
  <c r="AB166" i="6"/>
  <c r="AC166" i="6" s="1"/>
  <c r="X166" i="6"/>
  <c r="Y166" i="6" s="1"/>
  <c r="T166" i="6"/>
  <c r="P166" i="6"/>
  <c r="N166" i="6"/>
  <c r="O166" i="6" s="1"/>
  <c r="AJ165" i="6"/>
  <c r="AF165" i="6"/>
  <c r="AB165" i="6"/>
  <c r="X165" i="6"/>
  <c r="T165" i="6"/>
  <c r="P165" i="6"/>
  <c r="N165" i="6"/>
  <c r="O165" i="6" s="1"/>
  <c r="AJ164" i="6"/>
  <c r="AF164" i="6"/>
  <c r="AB164" i="6"/>
  <c r="X164" i="6"/>
  <c r="T164" i="6"/>
  <c r="P164" i="6"/>
  <c r="N164" i="6"/>
  <c r="O164" i="6" s="1"/>
  <c r="AJ163" i="6"/>
  <c r="AF163" i="6"/>
  <c r="AB163" i="6"/>
  <c r="X163" i="6"/>
  <c r="T163" i="6"/>
  <c r="P163" i="6"/>
  <c r="N163" i="6"/>
  <c r="O163" i="6" s="1"/>
  <c r="AJ162" i="6"/>
  <c r="AF162" i="6"/>
  <c r="AB162" i="6"/>
  <c r="X162" i="6"/>
  <c r="T162" i="6"/>
  <c r="P162" i="6"/>
  <c r="N162" i="6"/>
  <c r="O162" i="6" s="1"/>
  <c r="AJ161" i="6"/>
  <c r="AF161" i="6"/>
  <c r="AB161" i="6"/>
  <c r="X161" i="6"/>
  <c r="T161" i="6"/>
  <c r="P161" i="6"/>
  <c r="N161" i="6"/>
  <c r="O161" i="6" s="1"/>
  <c r="AJ160" i="6"/>
  <c r="AF160" i="6"/>
  <c r="AB160" i="6"/>
  <c r="X160" i="6"/>
  <c r="T160" i="6"/>
  <c r="P160" i="6"/>
  <c r="N160" i="6"/>
  <c r="O160" i="6" s="1"/>
  <c r="AJ159" i="6"/>
  <c r="AF159" i="6"/>
  <c r="AB159" i="6"/>
  <c r="X159" i="6"/>
  <c r="T159" i="6"/>
  <c r="P159" i="6"/>
  <c r="N159" i="6"/>
  <c r="O159" i="6" s="1"/>
  <c r="AJ158" i="6"/>
  <c r="AF158" i="6"/>
  <c r="AB158" i="6"/>
  <c r="X158" i="6"/>
  <c r="T158" i="6"/>
  <c r="P158" i="6"/>
  <c r="N158" i="6"/>
  <c r="O158" i="6" s="1"/>
  <c r="AJ157" i="6"/>
  <c r="AF157" i="6"/>
  <c r="AB157" i="6"/>
  <c r="X157" i="6"/>
  <c r="T157" i="6"/>
  <c r="P157" i="6"/>
  <c r="N157" i="6"/>
  <c r="O157" i="6" s="1"/>
  <c r="AJ156" i="6"/>
  <c r="AF156" i="6"/>
  <c r="AB156" i="6"/>
  <c r="X156" i="6"/>
  <c r="T156" i="6"/>
  <c r="P156" i="6"/>
  <c r="N156" i="6"/>
  <c r="O156" i="6" s="1"/>
  <c r="AJ155" i="6"/>
  <c r="AF155" i="6"/>
  <c r="AB155" i="6"/>
  <c r="X155" i="6"/>
  <c r="T155" i="6"/>
  <c r="P155" i="6"/>
  <c r="N155" i="6"/>
  <c r="O155" i="6" s="1"/>
  <c r="AJ154" i="6"/>
  <c r="AF154" i="6"/>
  <c r="AB154" i="6"/>
  <c r="X154" i="6"/>
  <c r="T154" i="6"/>
  <c r="P154" i="6"/>
  <c r="N154" i="6"/>
  <c r="O154" i="6" s="1"/>
  <c r="AJ153" i="6"/>
  <c r="AF153" i="6"/>
  <c r="AB153" i="6"/>
  <c r="X153" i="6"/>
  <c r="T153" i="6"/>
  <c r="P153" i="6"/>
  <c r="N153" i="6"/>
  <c r="O153" i="6" s="1"/>
  <c r="AJ152" i="6"/>
  <c r="AF152" i="6"/>
  <c r="AB152" i="6"/>
  <c r="X152" i="6"/>
  <c r="T152" i="6"/>
  <c r="P152" i="6"/>
  <c r="N152" i="6"/>
  <c r="O152" i="6" s="1"/>
  <c r="AJ151" i="6"/>
  <c r="AF151" i="6"/>
  <c r="AB151" i="6"/>
  <c r="X151" i="6"/>
  <c r="T151" i="6"/>
  <c r="P151" i="6"/>
  <c r="N151" i="6"/>
  <c r="O151" i="6" s="1"/>
  <c r="AJ150" i="6"/>
  <c r="AF150" i="6"/>
  <c r="AB150" i="6"/>
  <c r="X150" i="6"/>
  <c r="T150" i="6"/>
  <c r="P150" i="6"/>
  <c r="N150" i="6"/>
  <c r="O150" i="6" s="1"/>
  <c r="AJ149" i="6"/>
  <c r="AF149" i="6"/>
  <c r="AB149" i="6"/>
  <c r="X149" i="6"/>
  <c r="T149" i="6"/>
  <c r="P149" i="6"/>
  <c r="N149" i="6"/>
  <c r="O149" i="6" s="1"/>
  <c r="AJ148" i="6"/>
  <c r="AF148" i="6"/>
  <c r="AB148" i="6"/>
  <c r="X148" i="6"/>
  <c r="T148" i="6"/>
  <c r="P148" i="6"/>
  <c r="N148" i="6"/>
  <c r="O148" i="6" s="1"/>
  <c r="AJ147" i="6"/>
  <c r="AF147" i="6"/>
  <c r="AB147" i="6"/>
  <c r="X147" i="6"/>
  <c r="T147" i="6"/>
  <c r="P147" i="6"/>
  <c r="N147" i="6"/>
  <c r="O147" i="6" s="1"/>
  <c r="AJ146" i="6"/>
  <c r="AF146" i="6"/>
  <c r="AB146" i="6"/>
  <c r="X146" i="6"/>
  <c r="T146" i="6"/>
  <c r="P146" i="6"/>
  <c r="N146" i="6"/>
  <c r="O146" i="6" s="1"/>
  <c r="AJ145" i="6"/>
  <c r="AF145" i="6"/>
  <c r="AB145" i="6"/>
  <c r="X145" i="6"/>
  <c r="T145" i="6"/>
  <c r="P145" i="6"/>
  <c r="N145" i="6"/>
  <c r="O145" i="6" s="1"/>
  <c r="AJ144" i="6"/>
  <c r="AF144" i="6"/>
  <c r="AB144" i="6"/>
  <c r="X144" i="6"/>
  <c r="T144" i="6"/>
  <c r="P144" i="6"/>
  <c r="N144" i="6"/>
  <c r="O144" i="6" s="1"/>
  <c r="AJ143" i="6"/>
  <c r="AF143" i="6"/>
  <c r="AB143" i="6"/>
  <c r="X143" i="6"/>
  <c r="T143" i="6"/>
  <c r="P143" i="6"/>
  <c r="N143" i="6"/>
  <c r="O143" i="6" s="1"/>
  <c r="AJ142" i="6"/>
  <c r="AF142" i="6"/>
  <c r="AB142" i="6"/>
  <c r="X142" i="6"/>
  <c r="T142" i="6"/>
  <c r="P142" i="6"/>
  <c r="N142" i="6"/>
  <c r="O142" i="6" s="1"/>
  <c r="AJ135" i="6"/>
  <c r="AF135" i="6"/>
  <c r="AB135" i="6"/>
  <c r="X135" i="6"/>
  <c r="T135" i="6"/>
  <c r="P135" i="6"/>
  <c r="N135" i="6"/>
  <c r="O135" i="6" s="1"/>
  <c r="E238" i="6"/>
  <c r="AJ133" i="6"/>
  <c r="AF133" i="6"/>
  <c r="AB133" i="6"/>
  <c r="X133" i="6"/>
  <c r="T133" i="6"/>
  <c r="P133" i="6"/>
  <c r="E237" i="6"/>
  <c r="AK132" i="6"/>
  <c r="AJ132" i="6"/>
  <c r="AL132" i="6" s="1"/>
  <c r="AM132" i="6" s="1"/>
  <c r="AF132" i="6"/>
  <c r="AH132" i="6" s="1"/>
  <c r="AI132" i="6" s="1"/>
  <c r="AB132" i="6"/>
  <c r="AD132" i="6" s="1"/>
  <c r="AE132" i="6" s="1"/>
  <c r="X132" i="6"/>
  <c r="Z132" i="6" s="1"/>
  <c r="AA132" i="6" s="1"/>
  <c r="T132" i="6"/>
  <c r="V132" i="6" s="1"/>
  <c r="W132" i="6" s="1"/>
  <c r="P132" i="6"/>
  <c r="R132" i="6" s="1"/>
  <c r="S132" i="6" s="1"/>
  <c r="E236" i="6"/>
  <c r="AJ131" i="6"/>
  <c r="AK131" i="6" s="1"/>
  <c r="AF131" i="6"/>
  <c r="AH131" i="6" s="1"/>
  <c r="AI131" i="6" s="1"/>
  <c r="AB131" i="6"/>
  <c r="AD131" i="6" s="1"/>
  <c r="AE131" i="6" s="1"/>
  <c r="X131" i="6"/>
  <c r="Z131" i="6" s="1"/>
  <c r="AA131" i="6" s="1"/>
  <c r="T131" i="6"/>
  <c r="U131" i="6" s="1"/>
  <c r="P131" i="6"/>
  <c r="Q131" i="6" s="1"/>
  <c r="E235" i="6"/>
  <c r="AJ130" i="6"/>
  <c r="AK130" i="6" s="1"/>
  <c r="AF130" i="6"/>
  <c r="AG130" i="6" s="1"/>
  <c r="AB130" i="6"/>
  <c r="AC130" i="6" s="1"/>
  <c r="X130" i="6"/>
  <c r="Y130" i="6" s="1"/>
  <c r="T130" i="6"/>
  <c r="U130" i="6" s="1"/>
  <c r="P130" i="6"/>
  <c r="Q130" i="6" s="1"/>
  <c r="E234" i="6"/>
  <c r="AJ129" i="6"/>
  <c r="AF129" i="6"/>
  <c r="AB129" i="6"/>
  <c r="X129" i="6"/>
  <c r="T129" i="6"/>
  <c r="P129" i="6"/>
  <c r="E233" i="6"/>
  <c r="AJ128" i="6"/>
  <c r="AL128" i="6" s="1"/>
  <c r="AM128" i="6" s="1"/>
  <c r="AF128" i="6"/>
  <c r="AH128" i="6" s="1"/>
  <c r="AI128" i="6" s="1"/>
  <c r="AB128" i="6"/>
  <c r="AD128" i="6" s="1"/>
  <c r="AE128" i="6" s="1"/>
  <c r="X128" i="6"/>
  <c r="Z128" i="6" s="1"/>
  <c r="AA128" i="6" s="1"/>
  <c r="T128" i="6"/>
  <c r="V128" i="6" s="1"/>
  <c r="W128" i="6" s="1"/>
  <c r="P128" i="6"/>
  <c r="R128" i="6" s="1"/>
  <c r="S128" i="6" s="1"/>
  <c r="E232" i="6"/>
  <c r="AJ127" i="6"/>
  <c r="AL127" i="6" s="1"/>
  <c r="AM127" i="6" s="1"/>
  <c r="AF127" i="6"/>
  <c r="AH127" i="6" s="1"/>
  <c r="AI127" i="6" s="1"/>
  <c r="AB127" i="6"/>
  <c r="AD127" i="6" s="1"/>
  <c r="AE127" i="6" s="1"/>
  <c r="Z127" i="6"/>
  <c r="AA127" i="6" s="1"/>
  <c r="X127" i="6"/>
  <c r="Y127" i="6" s="1"/>
  <c r="T127" i="6"/>
  <c r="V127" i="6" s="1"/>
  <c r="W127" i="6" s="1"/>
  <c r="P127" i="6"/>
  <c r="R127" i="6" s="1"/>
  <c r="S127" i="6" s="1"/>
  <c r="E231" i="6"/>
  <c r="AJ126" i="6"/>
  <c r="AK126" i="6" s="1"/>
  <c r="AH126" i="6"/>
  <c r="AI126" i="6" s="1"/>
  <c r="AF126" i="6"/>
  <c r="AG126" i="6" s="1"/>
  <c r="AB126" i="6"/>
  <c r="AC126" i="6" s="1"/>
  <c r="Z126" i="6"/>
  <c r="AA126" i="6" s="1"/>
  <c r="X126" i="6"/>
  <c r="Y126" i="6" s="1"/>
  <c r="T126" i="6"/>
  <c r="U126" i="6" s="1"/>
  <c r="P126" i="6"/>
  <c r="Q126" i="6" s="1"/>
  <c r="E230" i="6"/>
  <c r="AJ125" i="6"/>
  <c r="AF125" i="6"/>
  <c r="AB125" i="6"/>
  <c r="X125" i="6"/>
  <c r="T125" i="6"/>
  <c r="P125" i="6"/>
  <c r="E229" i="6"/>
  <c r="AJ123" i="6"/>
  <c r="AK123" i="6" s="1"/>
  <c r="AF123" i="6"/>
  <c r="AG123" i="6" s="1"/>
  <c r="AB123" i="6"/>
  <c r="AC123" i="6" s="1"/>
  <c r="X123" i="6"/>
  <c r="Y123" i="6" s="1"/>
  <c r="T123" i="6"/>
  <c r="U123" i="6" s="1"/>
  <c r="P123" i="6"/>
  <c r="Q123" i="6" s="1"/>
  <c r="E227" i="6"/>
  <c r="AJ122" i="6"/>
  <c r="AF122" i="6"/>
  <c r="AB122" i="6"/>
  <c r="X122" i="6"/>
  <c r="T122" i="6"/>
  <c r="P122" i="6"/>
  <c r="E226" i="6"/>
  <c r="AJ121" i="6"/>
  <c r="AL121" i="6" s="1"/>
  <c r="AM121" i="6" s="1"/>
  <c r="AF121" i="6"/>
  <c r="AH121" i="6" s="1"/>
  <c r="AI121" i="6" s="1"/>
  <c r="AB121" i="6"/>
  <c r="AD121" i="6" s="1"/>
  <c r="AE121" i="6" s="1"/>
  <c r="X121" i="6"/>
  <c r="Z121" i="6" s="1"/>
  <c r="AA121" i="6" s="1"/>
  <c r="T121" i="6"/>
  <c r="V121" i="6" s="1"/>
  <c r="W121" i="6" s="1"/>
  <c r="P121" i="6"/>
  <c r="R121" i="6" s="1"/>
  <c r="S121" i="6" s="1"/>
  <c r="E225" i="6"/>
  <c r="AJ120" i="6"/>
  <c r="AL120" i="6" s="1"/>
  <c r="AM120" i="6" s="1"/>
  <c r="AF120" i="6"/>
  <c r="AH120" i="6" s="1"/>
  <c r="AI120" i="6" s="1"/>
  <c r="AB120" i="6"/>
  <c r="AC120" i="6" s="1"/>
  <c r="X120" i="6"/>
  <c r="Z120" i="6" s="1"/>
  <c r="AA120" i="6" s="1"/>
  <c r="T120" i="6"/>
  <c r="V120" i="6" s="1"/>
  <c r="W120" i="6" s="1"/>
  <c r="P120" i="6"/>
  <c r="R120" i="6" s="1"/>
  <c r="S120" i="6" s="1"/>
  <c r="E224" i="6"/>
  <c r="AJ119" i="6"/>
  <c r="AK119" i="6" s="1"/>
  <c r="AF119" i="6"/>
  <c r="AG119" i="6" s="1"/>
  <c r="AD119" i="6"/>
  <c r="AE119" i="6" s="1"/>
  <c r="AB119" i="6"/>
  <c r="AC119" i="6" s="1"/>
  <c r="Z119" i="6"/>
  <c r="AA119" i="6" s="1"/>
  <c r="X119" i="6"/>
  <c r="Y119" i="6" s="1"/>
  <c r="V119" i="6"/>
  <c r="W119" i="6" s="1"/>
  <c r="T119" i="6"/>
  <c r="U119" i="6" s="1"/>
  <c r="P119" i="6"/>
  <c r="Q119" i="6" s="1"/>
  <c r="E223" i="6"/>
  <c r="AJ118" i="6"/>
  <c r="AF118" i="6"/>
  <c r="AB118" i="6"/>
  <c r="X118" i="6"/>
  <c r="T118" i="6"/>
  <c r="P118" i="6"/>
  <c r="E222" i="6"/>
  <c r="AJ117" i="6"/>
  <c r="AL117" i="6" s="1"/>
  <c r="AM117" i="6" s="1"/>
  <c r="AF117" i="6"/>
  <c r="AH117" i="6" s="1"/>
  <c r="AI117" i="6" s="1"/>
  <c r="AB117" i="6"/>
  <c r="AD117" i="6" s="1"/>
  <c r="AE117" i="6" s="1"/>
  <c r="Y117" i="6"/>
  <c r="X117" i="6"/>
  <c r="Z117" i="6" s="1"/>
  <c r="AA117" i="6" s="1"/>
  <c r="T117" i="6"/>
  <c r="V117" i="6" s="1"/>
  <c r="W117" i="6" s="1"/>
  <c r="P117" i="6"/>
  <c r="R117" i="6" s="1"/>
  <c r="S117" i="6" s="1"/>
  <c r="E221" i="6"/>
  <c r="AK116" i="6"/>
  <c r="AJ116" i="6"/>
  <c r="AL116" i="6" s="1"/>
  <c r="AM116" i="6" s="1"/>
  <c r="AH116" i="6"/>
  <c r="AI116" i="6" s="1"/>
  <c r="AF116" i="6"/>
  <c r="AG116" i="6" s="1"/>
  <c r="AC116" i="6"/>
  <c r="AB116" i="6"/>
  <c r="AD116" i="6" s="1"/>
  <c r="AE116" i="6" s="1"/>
  <c r="X116" i="6"/>
  <c r="Z116" i="6" s="1"/>
  <c r="AA116" i="6" s="1"/>
  <c r="U116" i="6"/>
  <c r="T116" i="6"/>
  <c r="V116" i="6" s="1"/>
  <c r="W116" i="6" s="1"/>
  <c r="P116" i="6"/>
  <c r="R116" i="6" s="1"/>
  <c r="S116" i="6" s="1"/>
  <c r="E220" i="6"/>
  <c r="AL115" i="6"/>
  <c r="AM115" i="6" s="1"/>
  <c r="AJ115" i="6"/>
  <c r="AK115" i="6" s="1"/>
  <c r="AH115" i="6"/>
  <c r="AI115" i="6" s="1"/>
  <c r="AF115" i="6"/>
  <c r="AG115" i="6" s="1"/>
  <c r="AD115" i="6"/>
  <c r="AE115" i="6" s="1"/>
  <c r="AB115" i="6"/>
  <c r="AC115" i="6" s="1"/>
  <c r="Z115" i="6"/>
  <c r="AA115" i="6" s="1"/>
  <c r="X115" i="6"/>
  <c r="Y115" i="6" s="1"/>
  <c r="V115" i="6"/>
  <c r="W115" i="6" s="1"/>
  <c r="T115" i="6"/>
  <c r="U115" i="6" s="1"/>
  <c r="P115" i="6"/>
  <c r="Q115" i="6" s="1"/>
  <c r="E219" i="6"/>
  <c r="AJ113" i="6"/>
  <c r="AL113" i="6" s="1"/>
  <c r="AM113" i="6" s="1"/>
  <c r="AF113" i="6"/>
  <c r="AH113" i="6" s="1"/>
  <c r="AI113" i="6" s="1"/>
  <c r="AD113" i="6"/>
  <c r="AE113" i="6" s="1"/>
  <c r="AB113" i="6"/>
  <c r="AC113" i="6" s="1"/>
  <c r="X113" i="6"/>
  <c r="Z113" i="6" s="1"/>
  <c r="AA113" i="6" s="1"/>
  <c r="T113" i="6"/>
  <c r="P113" i="6"/>
  <c r="R113" i="6" s="1"/>
  <c r="S113" i="6" s="1"/>
  <c r="E217" i="6"/>
  <c r="D428" i="6"/>
  <c r="AL112" i="6"/>
  <c r="AM112" i="6" s="1"/>
  <c r="AJ112" i="6"/>
  <c r="AK112" i="6" s="1"/>
  <c r="AF112" i="6"/>
  <c r="AG112" i="6" s="1"/>
  <c r="AD112" i="6"/>
  <c r="AE112" i="6" s="1"/>
  <c r="AB112" i="6"/>
  <c r="AC112" i="6" s="1"/>
  <c r="X112" i="6"/>
  <c r="Y112" i="6" s="1"/>
  <c r="V112" i="6"/>
  <c r="W112" i="6" s="1"/>
  <c r="T112" i="6"/>
  <c r="U112" i="6" s="1"/>
  <c r="P112" i="6"/>
  <c r="Q112" i="6" s="1"/>
  <c r="E216" i="6"/>
  <c r="AJ111" i="6"/>
  <c r="AF111" i="6"/>
  <c r="AB111" i="6"/>
  <c r="X111" i="6"/>
  <c r="T111" i="6"/>
  <c r="P111" i="6"/>
  <c r="E215" i="6"/>
  <c r="AJ110" i="6"/>
  <c r="AL110" i="6" s="1"/>
  <c r="AM110" i="6" s="1"/>
  <c r="AF110" i="6"/>
  <c r="AH110" i="6" s="1"/>
  <c r="AI110" i="6" s="1"/>
  <c r="AB110" i="6"/>
  <c r="AD110" i="6" s="1"/>
  <c r="AE110" i="6" s="1"/>
  <c r="X110" i="6"/>
  <c r="T110" i="6"/>
  <c r="V110" i="6" s="1"/>
  <c r="W110" i="6" s="1"/>
  <c r="P110" i="6"/>
  <c r="R110" i="6" s="1"/>
  <c r="S110" i="6" s="1"/>
  <c r="E214" i="6"/>
  <c r="D425" i="6"/>
  <c r="AL109" i="6"/>
  <c r="AM109" i="6" s="1"/>
  <c r="AK109" i="6"/>
  <c r="AJ109" i="6"/>
  <c r="AF109" i="6"/>
  <c r="AG109" i="6" s="1"/>
  <c r="AB109" i="6"/>
  <c r="AD109" i="6" s="1"/>
  <c r="AE109" i="6" s="1"/>
  <c r="X109" i="6"/>
  <c r="Y109" i="6" s="1"/>
  <c r="V109" i="6"/>
  <c r="W109" i="6" s="1"/>
  <c r="U109" i="6"/>
  <c r="T109" i="6"/>
  <c r="P109" i="6"/>
  <c r="R109" i="6" s="1"/>
  <c r="S109" i="6" s="1"/>
  <c r="E213" i="6"/>
  <c r="D424" i="6"/>
  <c r="AJ108" i="6"/>
  <c r="AF108" i="6"/>
  <c r="AG108" i="6" s="1"/>
  <c r="AB108" i="6"/>
  <c r="X108" i="6"/>
  <c r="Y108" i="6" s="1"/>
  <c r="T108" i="6"/>
  <c r="P108" i="6"/>
  <c r="Q108" i="6" s="1"/>
  <c r="E212" i="6"/>
  <c r="AJ107" i="6"/>
  <c r="AF107" i="6"/>
  <c r="AH107" i="6" s="1"/>
  <c r="AI107" i="6" s="1"/>
  <c r="AC107" i="6"/>
  <c r="AB107" i="6"/>
  <c r="AD107" i="6" s="1"/>
  <c r="AE107" i="6" s="1"/>
  <c r="X107" i="6"/>
  <c r="Z107" i="6" s="1"/>
  <c r="AA107" i="6" s="1"/>
  <c r="U107" i="6"/>
  <c r="T107" i="6"/>
  <c r="V107" i="6" s="1"/>
  <c r="W107" i="6" s="1"/>
  <c r="P107" i="6"/>
  <c r="R107" i="6" s="1"/>
  <c r="S107" i="6" s="1"/>
  <c r="E211" i="6"/>
  <c r="AJ106" i="6"/>
  <c r="AK106" i="6" s="1"/>
  <c r="AF106" i="6"/>
  <c r="AG106" i="6" s="1"/>
  <c r="AC106" i="6"/>
  <c r="AB106" i="6"/>
  <c r="AD106" i="6" s="1"/>
  <c r="AE106" i="6" s="1"/>
  <c r="X106" i="6"/>
  <c r="Y106" i="6" s="1"/>
  <c r="T106" i="6"/>
  <c r="V106" i="6" s="1"/>
  <c r="W106" i="6" s="1"/>
  <c r="P106" i="6"/>
  <c r="R106" i="6" s="1"/>
  <c r="S106" i="6" s="1"/>
  <c r="E210" i="6"/>
  <c r="D421" i="6"/>
  <c r="AL105" i="6"/>
  <c r="AM105" i="6" s="1"/>
  <c r="AK105" i="6"/>
  <c r="AJ105" i="6"/>
  <c r="AF105" i="6"/>
  <c r="AH105" i="6" s="1"/>
  <c r="AI105" i="6" s="1"/>
  <c r="AB105" i="6"/>
  <c r="AD105" i="6" s="1"/>
  <c r="AE105" i="6" s="1"/>
  <c r="X105" i="6"/>
  <c r="Y105" i="6" s="1"/>
  <c r="V105" i="6"/>
  <c r="W105" i="6" s="1"/>
  <c r="U105" i="6"/>
  <c r="T105" i="6"/>
  <c r="P105" i="6"/>
  <c r="E209" i="6"/>
  <c r="AL104" i="6"/>
  <c r="AM104" i="6" s="1"/>
  <c r="AJ104" i="6"/>
  <c r="AK104" i="6" s="1"/>
  <c r="AF104" i="6"/>
  <c r="AG104" i="6" s="1"/>
  <c r="AB104" i="6"/>
  <c r="AC104" i="6" s="1"/>
  <c r="X104" i="6"/>
  <c r="T104" i="6"/>
  <c r="U104" i="6" s="1"/>
  <c r="P104" i="6"/>
  <c r="E208" i="6"/>
  <c r="AJ103" i="6"/>
  <c r="AL103" i="6" s="1"/>
  <c r="AM103" i="6" s="1"/>
  <c r="AF103" i="6"/>
  <c r="AH103" i="6" s="1"/>
  <c r="AI103" i="6" s="1"/>
  <c r="AB103" i="6"/>
  <c r="AD103" i="6" s="1"/>
  <c r="AE103" i="6" s="1"/>
  <c r="X103" i="6"/>
  <c r="Z103" i="6" s="1"/>
  <c r="AA103" i="6" s="1"/>
  <c r="T103" i="6"/>
  <c r="V103" i="6" s="1"/>
  <c r="W103" i="6" s="1"/>
  <c r="P103" i="6"/>
  <c r="R103" i="6" s="1"/>
  <c r="S103" i="6" s="1"/>
  <c r="E207" i="6"/>
  <c r="AL102" i="6"/>
  <c r="AM102" i="6" s="1"/>
  <c r="AK102" i="6"/>
  <c r="AJ102" i="6"/>
  <c r="AF102" i="6"/>
  <c r="AH102" i="6" s="1"/>
  <c r="AI102" i="6" s="1"/>
  <c r="AC102" i="6"/>
  <c r="AB102" i="6"/>
  <c r="AD102" i="6" s="1"/>
  <c r="AE102" i="6" s="1"/>
  <c r="X102" i="6"/>
  <c r="Y102" i="6" s="1"/>
  <c r="U102" i="6"/>
  <c r="T102" i="6"/>
  <c r="V102" i="6" s="1"/>
  <c r="W102" i="6" s="1"/>
  <c r="P102" i="6"/>
  <c r="R102" i="6" s="1"/>
  <c r="S102" i="6" s="1"/>
  <c r="E206" i="6"/>
  <c r="AL101" i="6"/>
  <c r="AM101" i="6" s="1"/>
  <c r="AJ101" i="6"/>
  <c r="AK101" i="6" s="1"/>
  <c r="AF101" i="6"/>
  <c r="AG101" i="6" s="1"/>
  <c r="AB101" i="6"/>
  <c r="AC101" i="6" s="1"/>
  <c r="X101" i="6"/>
  <c r="Z101" i="6" s="1"/>
  <c r="AA101" i="6" s="1"/>
  <c r="T101" i="6"/>
  <c r="U101" i="6" s="1"/>
  <c r="P101" i="6"/>
  <c r="R101" i="6" s="1"/>
  <c r="S101" i="6" s="1"/>
  <c r="E205" i="6"/>
  <c r="AJ100" i="6"/>
  <c r="AL100" i="6" s="1"/>
  <c r="AM100" i="6" s="1"/>
  <c r="AH100" i="6"/>
  <c r="AI100" i="6" s="1"/>
  <c r="AF100" i="6"/>
  <c r="AG100" i="6" s="1"/>
  <c r="AB100" i="6"/>
  <c r="AC100" i="6" s="1"/>
  <c r="X100" i="6"/>
  <c r="Y100" i="6" s="1"/>
  <c r="T100" i="6"/>
  <c r="V100" i="6" s="1"/>
  <c r="W100" i="6" s="1"/>
  <c r="P100" i="6"/>
  <c r="R100" i="6" s="1"/>
  <c r="S100" i="6" s="1"/>
  <c r="E204" i="6"/>
  <c r="AJ99" i="6"/>
  <c r="AK99" i="6" s="1"/>
  <c r="AF99" i="6"/>
  <c r="AG99" i="6" s="1"/>
  <c r="AB99" i="6"/>
  <c r="AC99" i="6" s="1"/>
  <c r="X99" i="6"/>
  <c r="Y99" i="6" s="1"/>
  <c r="T99" i="6"/>
  <c r="U99" i="6" s="1"/>
  <c r="P99" i="6"/>
  <c r="Q99" i="6" s="1"/>
  <c r="E203" i="6"/>
  <c r="AJ98" i="6"/>
  <c r="AF98" i="6"/>
  <c r="AH98" i="6" s="1"/>
  <c r="AI98" i="6" s="1"/>
  <c r="AB98" i="6"/>
  <c r="X98" i="6"/>
  <c r="Z98" i="6" s="1"/>
  <c r="AA98" i="6" s="1"/>
  <c r="T98" i="6"/>
  <c r="P98" i="6"/>
  <c r="R98" i="6" s="1"/>
  <c r="S98" i="6" s="1"/>
  <c r="E202" i="6"/>
  <c r="AK97" i="6"/>
  <c r="AJ97" i="6"/>
  <c r="AL97" i="6" s="1"/>
  <c r="AM97" i="6" s="1"/>
  <c r="AF97" i="6"/>
  <c r="AG97" i="6" s="1"/>
  <c r="AD97" i="6"/>
  <c r="AE97" i="6" s="1"/>
  <c r="AB97" i="6"/>
  <c r="AC97" i="6" s="1"/>
  <c r="X97" i="6"/>
  <c r="Y97" i="6" s="1"/>
  <c r="T97" i="6"/>
  <c r="V97" i="6" s="1"/>
  <c r="W97" i="6" s="1"/>
  <c r="P97" i="6"/>
  <c r="R97" i="6" s="1"/>
  <c r="S97" i="6" s="1"/>
  <c r="E201" i="6"/>
  <c r="AJ93" i="6"/>
  <c r="AK93" i="6" s="1"/>
  <c r="AH93" i="6"/>
  <c r="AI93" i="6" s="1"/>
  <c r="AF93" i="6"/>
  <c r="AG93" i="6" s="1"/>
  <c r="AB93" i="6"/>
  <c r="AD93" i="6" s="1"/>
  <c r="AE93" i="6" s="1"/>
  <c r="X93" i="6"/>
  <c r="Y93" i="6" s="1"/>
  <c r="T93" i="6"/>
  <c r="U93" i="6" s="1"/>
  <c r="P93" i="6"/>
  <c r="R93" i="6" s="1"/>
  <c r="S93" i="6" s="1"/>
  <c r="E197" i="6"/>
  <c r="AJ92" i="6"/>
  <c r="AK92" i="6" s="1"/>
  <c r="AF92" i="6"/>
  <c r="AG92" i="6" s="1"/>
  <c r="AD92" i="6"/>
  <c r="AE92" i="6" s="1"/>
  <c r="AB92" i="6"/>
  <c r="AC92" i="6" s="1"/>
  <c r="X92" i="6"/>
  <c r="Z92" i="6" s="1"/>
  <c r="AA92" i="6" s="1"/>
  <c r="T92" i="6"/>
  <c r="U92" i="6" s="1"/>
  <c r="P92" i="6"/>
  <c r="Q92" i="6" s="1"/>
  <c r="E196" i="6"/>
  <c r="AJ91" i="6"/>
  <c r="AK91" i="6" s="1"/>
  <c r="AF91" i="6"/>
  <c r="AG91" i="6" s="1"/>
  <c r="AB91" i="6"/>
  <c r="AC91" i="6" s="1"/>
  <c r="X91" i="6"/>
  <c r="Y91" i="6" s="1"/>
  <c r="T91" i="6"/>
  <c r="U91" i="6" s="1"/>
  <c r="P91" i="6"/>
  <c r="Q91" i="6" s="1"/>
  <c r="E195" i="6"/>
  <c r="AJ90" i="6"/>
  <c r="AL90" i="6" s="1"/>
  <c r="AM90" i="6" s="1"/>
  <c r="AF90" i="6"/>
  <c r="AH90" i="6" s="1"/>
  <c r="AI90" i="6" s="1"/>
  <c r="AB90" i="6"/>
  <c r="AD90" i="6" s="1"/>
  <c r="AE90" i="6" s="1"/>
  <c r="X90" i="6"/>
  <c r="Z90" i="6" s="1"/>
  <c r="AA90" i="6" s="1"/>
  <c r="T90" i="6"/>
  <c r="V90" i="6" s="1"/>
  <c r="W90" i="6" s="1"/>
  <c r="P90" i="6"/>
  <c r="R90" i="6" s="1"/>
  <c r="S90" i="6" s="1"/>
  <c r="E194" i="6"/>
  <c r="AJ89" i="6"/>
  <c r="AK89" i="6" s="1"/>
  <c r="AF89" i="6"/>
  <c r="AG89" i="6" s="1"/>
  <c r="AD89" i="6"/>
  <c r="AE89" i="6" s="1"/>
  <c r="AB89" i="6"/>
  <c r="AC89" i="6" s="1"/>
  <c r="X89" i="6"/>
  <c r="Z89" i="6" s="1"/>
  <c r="AA89" i="6" s="1"/>
  <c r="T89" i="6"/>
  <c r="U89" i="6" s="1"/>
  <c r="P89" i="6"/>
  <c r="R89" i="6" s="1"/>
  <c r="S89" i="6" s="1"/>
  <c r="E193" i="6"/>
  <c r="AJ88" i="6"/>
  <c r="AL88" i="6" s="1"/>
  <c r="AM88" i="6" s="1"/>
  <c r="AF88" i="6"/>
  <c r="AG88" i="6" s="1"/>
  <c r="AB88" i="6"/>
  <c r="AC88" i="6" s="1"/>
  <c r="Z88" i="6"/>
  <c r="AA88" i="6" s="1"/>
  <c r="Y88" i="6"/>
  <c r="X88" i="6"/>
  <c r="T88" i="6"/>
  <c r="V88" i="6" s="1"/>
  <c r="W88" i="6" s="1"/>
  <c r="P88" i="6"/>
  <c r="R88" i="6" s="1"/>
  <c r="S88" i="6" s="1"/>
  <c r="E192" i="6"/>
  <c r="AJ87" i="6"/>
  <c r="AK87" i="6" s="1"/>
  <c r="AF87" i="6"/>
  <c r="AG87" i="6" s="1"/>
  <c r="AB87" i="6"/>
  <c r="AC87" i="6" s="1"/>
  <c r="X87" i="6"/>
  <c r="Y87" i="6" s="1"/>
  <c r="T87" i="6"/>
  <c r="U87" i="6" s="1"/>
  <c r="P87" i="6"/>
  <c r="Q87" i="6" s="1"/>
  <c r="E191" i="6"/>
  <c r="AJ86" i="6"/>
  <c r="AL86" i="6" s="1"/>
  <c r="AM86" i="6" s="1"/>
  <c r="AF86" i="6"/>
  <c r="AH86" i="6" s="1"/>
  <c r="AI86" i="6" s="1"/>
  <c r="AB86" i="6"/>
  <c r="AD86" i="6" s="1"/>
  <c r="AE86" i="6" s="1"/>
  <c r="Y86" i="6"/>
  <c r="X86" i="6"/>
  <c r="Z86" i="6" s="1"/>
  <c r="AA86" i="6" s="1"/>
  <c r="T86" i="6"/>
  <c r="V86" i="6" s="1"/>
  <c r="W86" i="6" s="1"/>
  <c r="P86" i="6"/>
  <c r="R86" i="6" s="1"/>
  <c r="S86" i="6" s="1"/>
  <c r="E190" i="6"/>
  <c r="AJ85" i="6"/>
  <c r="AL85" i="6" s="1"/>
  <c r="AM85" i="6" s="1"/>
  <c r="AF85" i="6"/>
  <c r="AG85" i="6" s="1"/>
  <c r="AD85" i="6"/>
  <c r="AE85" i="6" s="1"/>
  <c r="AB85" i="6"/>
  <c r="AC85" i="6" s="1"/>
  <c r="X85" i="6"/>
  <c r="Y85" i="6" s="1"/>
  <c r="T85" i="6"/>
  <c r="V85" i="6" s="1"/>
  <c r="W85" i="6" s="1"/>
  <c r="P85" i="6"/>
  <c r="R85" i="6" s="1"/>
  <c r="S85" i="6" s="1"/>
  <c r="E189" i="6"/>
  <c r="AL84" i="6"/>
  <c r="AM84" i="6" s="1"/>
  <c r="AK84" i="6"/>
  <c r="AJ84" i="6"/>
  <c r="AF84" i="6"/>
  <c r="AH84" i="6" s="1"/>
  <c r="AI84" i="6" s="1"/>
  <c r="AB84" i="6"/>
  <c r="AC84" i="6" s="1"/>
  <c r="Z84" i="6"/>
  <c r="AA84" i="6" s="1"/>
  <c r="X84" i="6"/>
  <c r="Y84" i="6" s="1"/>
  <c r="U84" i="6"/>
  <c r="T84" i="6"/>
  <c r="V84" i="6" s="1"/>
  <c r="W84" i="6" s="1"/>
  <c r="P84" i="6"/>
  <c r="R84" i="6" s="1"/>
  <c r="S84" i="6" s="1"/>
  <c r="E188" i="6"/>
  <c r="AJ83" i="6"/>
  <c r="AK83" i="6" s="1"/>
  <c r="AF83" i="6"/>
  <c r="AG83" i="6" s="1"/>
  <c r="AB83" i="6"/>
  <c r="AC83" i="6" s="1"/>
  <c r="X83" i="6"/>
  <c r="Y83" i="6" s="1"/>
  <c r="T83" i="6"/>
  <c r="U83" i="6" s="1"/>
  <c r="P83" i="6"/>
  <c r="Q83" i="6" s="1"/>
  <c r="E187" i="6"/>
  <c r="AJ82" i="6"/>
  <c r="AL82" i="6" s="1"/>
  <c r="AM82" i="6" s="1"/>
  <c r="AF82" i="6"/>
  <c r="AH82" i="6" s="1"/>
  <c r="AI82" i="6" s="1"/>
  <c r="AB82" i="6"/>
  <c r="AD82" i="6" s="1"/>
  <c r="AE82" i="6" s="1"/>
  <c r="X82" i="6"/>
  <c r="Z82" i="6" s="1"/>
  <c r="AA82" i="6" s="1"/>
  <c r="T82" i="6"/>
  <c r="V82" i="6" s="1"/>
  <c r="W82" i="6" s="1"/>
  <c r="P82" i="6"/>
  <c r="R82" i="6" s="1"/>
  <c r="S82" i="6" s="1"/>
  <c r="E186" i="6"/>
  <c r="AJ81" i="6"/>
  <c r="AK81" i="6" s="1"/>
  <c r="AF81" i="6"/>
  <c r="AH81" i="6" s="1"/>
  <c r="AI81" i="6" s="1"/>
  <c r="AB81" i="6"/>
  <c r="AC81" i="6" s="1"/>
  <c r="X81" i="6"/>
  <c r="Y81" i="6" s="1"/>
  <c r="V81" i="6"/>
  <c r="W81" i="6" s="1"/>
  <c r="T81" i="6"/>
  <c r="U81" i="6" s="1"/>
  <c r="P81" i="6"/>
  <c r="R81" i="6" s="1"/>
  <c r="S81" i="6" s="1"/>
  <c r="E185" i="6"/>
  <c r="AJ80" i="6"/>
  <c r="AK80" i="6" s="1"/>
  <c r="AH80" i="6"/>
  <c r="AI80" i="6" s="1"/>
  <c r="AG80" i="6"/>
  <c r="AF80" i="6"/>
  <c r="AB80" i="6"/>
  <c r="AD80" i="6" s="1"/>
  <c r="AE80" i="6" s="1"/>
  <c r="X80" i="6"/>
  <c r="Y80" i="6" s="1"/>
  <c r="V80" i="6"/>
  <c r="W80" i="6" s="1"/>
  <c r="T80" i="6"/>
  <c r="U80" i="6" s="1"/>
  <c r="P80" i="6"/>
  <c r="R80" i="6" s="1"/>
  <c r="S80" i="6" s="1"/>
  <c r="E184" i="6"/>
  <c r="AJ79" i="6"/>
  <c r="AK79" i="6" s="1"/>
  <c r="AF79" i="6"/>
  <c r="AG79" i="6" s="1"/>
  <c r="AB79" i="6"/>
  <c r="AC79" i="6" s="1"/>
  <c r="X79" i="6"/>
  <c r="Y79" i="6" s="1"/>
  <c r="T79" i="6"/>
  <c r="U79" i="6" s="1"/>
  <c r="P79" i="6"/>
  <c r="Q79" i="6" s="1"/>
  <c r="E183" i="6"/>
  <c r="AK78" i="6"/>
  <c r="AJ78" i="6"/>
  <c r="AL78" i="6" s="1"/>
  <c r="AM78" i="6" s="1"/>
  <c r="AF78" i="6"/>
  <c r="AH78" i="6" s="1"/>
  <c r="AI78" i="6" s="1"/>
  <c r="AB78" i="6"/>
  <c r="AD78" i="6" s="1"/>
  <c r="AE78" i="6" s="1"/>
  <c r="X78" i="6"/>
  <c r="Z78" i="6" s="1"/>
  <c r="AA78" i="6" s="1"/>
  <c r="T78" i="6"/>
  <c r="V78" i="6" s="1"/>
  <c r="W78" i="6" s="1"/>
  <c r="P78" i="6"/>
  <c r="R78" i="6" s="1"/>
  <c r="S78" i="6" s="1"/>
  <c r="E182" i="6"/>
  <c r="AJ77" i="6"/>
  <c r="AK77" i="6" s="1"/>
  <c r="AH77" i="6"/>
  <c r="AI77" i="6" s="1"/>
  <c r="AG77" i="6"/>
  <c r="AF77" i="6"/>
  <c r="AB77" i="6"/>
  <c r="AD77" i="6" s="1"/>
  <c r="AE77" i="6" s="1"/>
  <c r="X77" i="6"/>
  <c r="Y77" i="6" s="1"/>
  <c r="V77" i="6"/>
  <c r="W77" i="6" s="1"/>
  <c r="T77" i="6"/>
  <c r="U77" i="6" s="1"/>
  <c r="P77" i="6"/>
  <c r="R77" i="6" s="1"/>
  <c r="S77" i="6" s="1"/>
  <c r="E181" i="6"/>
  <c r="AJ76" i="6"/>
  <c r="AK76" i="6" s="1"/>
  <c r="AF76" i="6"/>
  <c r="AG76" i="6" s="1"/>
  <c r="AD76" i="6"/>
  <c r="AE76" i="6" s="1"/>
  <c r="AC76" i="6"/>
  <c r="AB76" i="6"/>
  <c r="X76" i="6"/>
  <c r="Z76" i="6" s="1"/>
  <c r="AA76" i="6" s="1"/>
  <c r="T76" i="6"/>
  <c r="U76" i="6" s="1"/>
  <c r="P76" i="6"/>
  <c r="R76" i="6" s="1"/>
  <c r="S76" i="6" s="1"/>
  <c r="E180" i="6"/>
  <c r="AJ75" i="6"/>
  <c r="AK75" i="6" s="1"/>
  <c r="AF75" i="6"/>
  <c r="AG75" i="6" s="1"/>
  <c r="AB75" i="6"/>
  <c r="AC75" i="6" s="1"/>
  <c r="X75" i="6"/>
  <c r="Y75" i="6" s="1"/>
  <c r="T75" i="6"/>
  <c r="U75" i="6" s="1"/>
  <c r="P75" i="6"/>
  <c r="Q75" i="6" s="1"/>
  <c r="E179" i="6"/>
  <c r="AJ74" i="6"/>
  <c r="AL74" i="6" s="1"/>
  <c r="AM74" i="6" s="1"/>
  <c r="AF74" i="6"/>
  <c r="AH74" i="6" s="1"/>
  <c r="AI74" i="6" s="1"/>
  <c r="AB74" i="6"/>
  <c r="AD74" i="6" s="1"/>
  <c r="AE74" i="6" s="1"/>
  <c r="X74" i="6"/>
  <c r="Z74" i="6" s="1"/>
  <c r="AA74" i="6" s="1"/>
  <c r="T74" i="6"/>
  <c r="V74" i="6" s="1"/>
  <c r="W74" i="6" s="1"/>
  <c r="P74" i="6"/>
  <c r="R74" i="6" s="1"/>
  <c r="S74" i="6" s="1"/>
  <c r="E178" i="6"/>
  <c r="AJ73" i="6"/>
  <c r="AK73" i="6" s="1"/>
  <c r="AF73" i="6"/>
  <c r="AG73" i="6" s="1"/>
  <c r="AD73" i="6"/>
  <c r="AE73" i="6" s="1"/>
  <c r="AC73" i="6"/>
  <c r="AB73" i="6"/>
  <c r="X73" i="6"/>
  <c r="Z73" i="6" s="1"/>
  <c r="AA73" i="6" s="1"/>
  <c r="T73" i="6"/>
  <c r="U73" i="6" s="1"/>
  <c r="P73" i="6"/>
  <c r="R73" i="6" s="1"/>
  <c r="S73" i="6" s="1"/>
  <c r="E177" i="6"/>
  <c r="AJ72" i="6"/>
  <c r="AL72" i="6" s="1"/>
  <c r="AM72" i="6" s="1"/>
  <c r="AF72" i="6"/>
  <c r="AG72" i="6" s="1"/>
  <c r="AD72" i="6"/>
  <c r="AE72" i="6" s="1"/>
  <c r="AB72" i="6"/>
  <c r="AC72" i="6" s="1"/>
  <c r="Y72" i="6"/>
  <c r="X72" i="6"/>
  <c r="Z72" i="6" s="1"/>
  <c r="AA72" i="6" s="1"/>
  <c r="T72" i="6"/>
  <c r="V72" i="6" s="1"/>
  <c r="W72" i="6" s="1"/>
  <c r="P72" i="6"/>
  <c r="R72" i="6" s="1"/>
  <c r="S72" i="6" s="1"/>
  <c r="E176" i="6"/>
  <c r="AJ67" i="6"/>
  <c r="AL67" i="6" s="1"/>
  <c r="AM67" i="6" s="1"/>
  <c r="AF67" i="6"/>
  <c r="AH67" i="6" s="1"/>
  <c r="AI67" i="6" s="1"/>
  <c r="AB67" i="6"/>
  <c r="AD67" i="6" s="1"/>
  <c r="AE67" i="6" s="1"/>
  <c r="X67" i="6"/>
  <c r="Z67" i="6" s="1"/>
  <c r="AA67" i="6" s="1"/>
  <c r="U67" i="6"/>
  <c r="T67" i="6"/>
  <c r="V67" i="6" s="1"/>
  <c r="W67" i="6" s="1"/>
  <c r="P67" i="6"/>
  <c r="R67" i="6" s="1"/>
  <c r="S67" i="6" s="1"/>
  <c r="E171" i="6"/>
  <c r="AL66" i="6"/>
  <c r="AM66" i="6" s="1"/>
  <c r="AJ66" i="6"/>
  <c r="AK66" i="6" s="1"/>
  <c r="AF66" i="6"/>
  <c r="AH66" i="6" s="1"/>
  <c r="AI66" i="6" s="1"/>
  <c r="AB66" i="6"/>
  <c r="AD66" i="6" s="1"/>
  <c r="AE66" i="6" s="1"/>
  <c r="X66" i="6"/>
  <c r="Y66" i="6" s="1"/>
  <c r="T66" i="6"/>
  <c r="U66" i="6" s="1"/>
  <c r="P66" i="6"/>
  <c r="R66" i="6" s="1"/>
  <c r="S66" i="6" s="1"/>
  <c r="E170" i="6"/>
  <c r="AJ65" i="6"/>
  <c r="AK65" i="6" s="1"/>
  <c r="AF65" i="6"/>
  <c r="AG65" i="6" s="1"/>
  <c r="AC65" i="6"/>
  <c r="AB65" i="6"/>
  <c r="AD65" i="6" s="1"/>
  <c r="AE65" i="6" s="1"/>
  <c r="X65" i="6"/>
  <c r="Z65" i="6" s="1"/>
  <c r="AA65" i="6" s="1"/>
  <c r="T65" i="6"/>
  <c r="U65" i="6" s="1"/>
  <c r="P65" i="6"/>
  <c r="R65" i="6" s="1"/>
  <c r="S65" i="6" s="1"/>
  <c r="E169" i="6"/>
  <c r="AJ64" i="6"/>
  <c r="AK64" i="6" s="1"/>
  <c r="AF64" i="6"/>
  <c r="AG64" i="6" s="1"/>
  <c r="AB64" i="6"/>
  <c r="AC64" i="6" s="1"/>
  <c r="X64" i="6"/>
  <c r="Y64" i="6" s="1"/>
  <c r="T64" i="6"/>
  <c r="U64" i="6" s="1"/>
  <c r="P64" i="6"/>
  <c r="Q64" i="6" s="1"/>
  <c r="E168" i="6"/>
  <c r="AJ63" i="6"/>
  <c r="AL63" i="6" s="1"/>
  <c r="AM63" i="6" s="1"/>
  <c r="AF63" i="6"/>
  <c r="AH63" i="6" s="1"/>
  <c r="AI63" i="6" s="1"/>
  <c r="AB63" i="6"/>
  <c r="AD63" i="6" s="1"/>
  <c r="AE63" i="6" s="1"/>
  <c r="X63" i="6"/>
  <c r="Z63" i="6" s="1"/>
  <c r="AA63" i="6" s="1"/>
  <c r="T63" i="6"/>
  <c r="V63" i="6" s="1"/>
  <c r="W63" i="6" s="1"/>
  <c r="P63" i="6"/>
  <c r="R63" i="6" s="1"/>
  <c r="S63" i="6" s="1"/>
  <c r="E167" i="6"/>
  <c r="AJ62" i="6"/>
  <c r="AK62" i="6" s="1"/>
  <c r="AF62" i="6"/>
  <c r="AG62" i="6" s="1"/>
  <c r="AC62" i="6"/>
  <c r="AB62" i="6"/>
  <c r="AD62" i="6" s="1"/>
  <c r="AE62" i="6" s="1"/>
  <c r="X62" i="6"/>
  <c r="Z62" i="6" s="1"/>
  <c r="AA62" i="6" s="1"/>
  <c r="T62" i="6"/>
  <c r="U62" i="6" s="1"/>
  <c r="P62" i="6"/>
  <c r="Q62" i="6" s="1"/>
  <c r="E166" i="6"/>
  <c r="D377" i="6"/>
  <c r="AK61" i="6"/>
  <c r="AJ61" i="6"/>
  <c r="AL61" i="6" s="1"/>
  <c r="AM61" i="6" s="1"/>
  <c r="AF61" i="6"/>
  <c r="AH61" i="6" s="1"/>
  <c r="AI61" i="6" s="1"/>
  <c r="AB61" i="6"/>
  <c r="AC61" i="6" s="1"/>
  <c r="Z61" i="6"/>
  <c r="AA61" i="6" s="1"/>
  <c r="X61" i="6"/>
  <c r="Y61" i="6" s="1"/>
  <c r="V61" i="6"/>
  <c r="W61" i="6" s="1"/>
  <c r="T61" i="6"/>
  <c r="U61" i="6" s="1"/>
  <c r="P61" i="6"/>
  <c r="R61" i="6" s="1"/>
  <c r="S61" i="6" s="1"/>
  <c r="E165" i="6"/>
  <c r="D376" i="6"/>
  <c r="AJ60" i="6"/>
  <c r="AK60" i="6" s="1"/>
  <c r="AF60" i="6"/>
  <c r="AG60" i="6" s="1"/>
  <c r="AB60" i="6"/>
  <c r="AC60" i="6" s="1"/>
  <c r="X60" i="6"/>
  <c r="Y60" i="6" s="1"/>
  <c r="T60" i="6"/>
  <c r="U60" i="6" s="1"/>
  <c r="P60" i="6"/>
  <c r="Q60" i="6" s="1"/>
  <c r="E164" i="6"/>
  <c r="D375" i="6"/>
  <c r="D374" i="6"/>
  <c r="D373" i="6"/>
  <c r="AJ57" i="6"/>
  <c r="AL57" i="6" s="1"/>
  <c r="AM57" i="6" s="1"/>
  <c r="AF57" i="6"/>
  <c r="AG57" i="6" s="1"/>
  <c r="AB57" i="6"/>
  <c r="AC57" i="6" s="1"/>
  <c r="Z57" i="6"/>
  <c r="AA57" i="6" s="1"/>
  <c r="Y57" i="6"/>
  <c r="X57" i="6"/>
  <c r="T57" i="6"/>
  <c r="V57" i="6" s="1"/>
  <c r="W57" i="6" s="1"/>
  <c r="P57" i="6"/>
  <c r="Q57" i="6" s="1"/>
  <c r="E161" i="6"/>
  <c r="D372" i="6"/>
  <c r="AJ56" i="6"/>
  <c r="AK56" i="6" s="1"/>
  <c r="AF56" i="6"/>
  <c r="AG56" i="6" s="1"/>
  <c r="AB56" i="6"/>
  <c r="AC56" i="6" s="1"/>
  <c r="X56" i="6"/>
  <c r="Y56" i="6" s="1"/>
  <c r="T56" i="6"/>
  <c r="U56" i="6" s="1"/>
  <c r="P56" i="6"/>
  <c r="Q56" i="6" s="1"/>
  <c r="E160" i="6"/>
  <c r="D371" i="6"/>
  <c r="AJ55" i="6"/>
  <c r="AL55" i="6" s="1"/>
  <c r="AM55" i="6" s="1"/>
  <c r="AF55" i="6"/>
  <c r="AH55" i="6" s="1"/>
  <c r="AI55" i="6" s="1"/>
  <c r="AB55" i="6"/>
  <c r="AD55" i="6" s="1"/>
  <c r="AE55" i="6" s="1"/>
  <c r="X55" i="6"/>
  <c r="Z55" i="6" s="1"/>
  <c r="AA55" i="6" s="1"/>
  <c r="U55" i="6"/>
  <c r="T55" i="6"/>
  <c r="V55" i="6" s="1"/>
  <c r="W55" i="6" s="1"/>
  <c r="P55" i="6"/>
  <c r="R55" i="6" s="1"/>
  <c r="S55" i="6" s="1"/>
  <c r="E159" i="6"/>
  <c r="D370" i="6"/>
  <c r="AJ54" i="6"/>
  <c r="AK54" i="6" s="1"/>
  <c r="AF54" i="6"/>
  <c r="AG54" i="6" s="1"/>
  <c r="AB54" i="6"/>
  <c r="AD54" i="6" s="1"/>
  <c r="AE54" i="6" s="1"/>
  <c r="X54" i="6"/>
  <c r="Z54" i="6" s="1"/>
  <c r="AA54" i="6" s="1"/>
  <c r="T54" i="6"/>
  <c r="U54" i="6" s="1"/>
  <c r="P54" i="6"/>
  <c r="R54" i="6" s="1"/>
  <c r="S54" i="6" s="1"/>
  <c r="E158" i="6"/>
  <c r="D369" i="6"/>
  <c r="AJ53" i="6"/>
  <c r="AL53" i="6" s="1"/>
  <c r="AM53" i="6" s="1"/>
  <c r="AF53" i="6"/>
  <c r="AH53" i="6" s="1"/>
  <c r="AI53" i="6" s="1"/>
  <c r="AB53" i="6"/>
  <c r="AC53" i="6" s="1"/>
  <c r="X53" i="6"/>
  <c r="Y53" i="6" s="1"/>
  <c r="V53" i="6"/>
  <c r="W53" i="6" s="1"/>
  <c r="U53" i="6"/>
  <c r="T53" i="6"/>
  <c r="P53" i="6"/>
  <c r="R53" i="6" s="1"/>
  <c r="S53" i="6" s="1"/>
  <c r="E157" i="6"/>
  <c r="AJ52" i="6"/>
  <c r="AF52" i="6"/>
  <c r="AB52" i="6"/>
  <c r="X52" i="6"/>
  <c r="T52" i="6"/>
  <c r="P52" i="6"/>
  <c r="E156" i="6"/>
  <c r="D367" i="6"/>
  <c r="AK51" i="6"/>
  <c r="AJ51" i="6"/>
  <c r="AL51" i="6" s="1"/>
  <c r="AM51" i="6" s="1"/>
  <c r="AF51" i="6"/>
  <c r="AH51" i="6" s="1"/>
  <c r="AI51" i="6" s="1"/>
  <c r="AC51" i="6"/>
  <c r="AB51" i="6"/>
  <c r="AD51" i="6" s="1"/>
  <c r="AE51" i="6" s="1"/>
  <c r="X51" i="6"/>
  <c r="Z51" i="6" s="1"/>
  <c r="AA51" i="6" s="1"/>
  <c r="T51" i="6"/>
  <c r="V51" i="6" s="1"/>
  <c r="W51" i="6" s="1"/>
  <c r="P51" i="6"/>
  <c r="R51" i="6" s="1"/>
  <c r="S51" i="6" s="1"/>
  <c r="E155" i="6"/>
  <c r="D366" i="6"/>
  <c r="AJ50" i="6"/>
  <c r="AK50" i="6" s="1"/>
  <c r="AH50" i="6"/>
  <c r="AI50" i="6" s="1"/>
  <c r="AF50" i="6"/>
  <c r="AG50" i="6" s="1"/>
  <c r="AC50" i="6"/>
  <c r="AB50" i="6"/>
  <c r="AD50" i="6" s="1"/>
  <c r="AE50" i="6" s="1"/>
  <c r="X50" i="6"/>
  <c r="Z50" i="6" s="1"/>
  <c r="AA50" i="6" s="1"/>
  <c r="T50" i="6"/>
  <c r="U50" i="6" s="1"/>
  <c r="P50" i="6"/>
  <c r="R50" i="6" s="1"/>
  <c r="S50" i="6" s="1"/>
  <c r="E154" i="6"/>
  <c r="D365" i="6"/>
  <c r="AL49" i="6"/>
  <c r="AM49" i="6" s="1"/>
  <c r="AK49" i="6"/>
  <c r="AJ49" i="6"/>
  <c r="AF49" i="6"/>
  <c r="AH49" i="6" s="1"/>
  <c r="AI49" i="6" s="1"/>
  <c r="AB49" i="6"/>
  <c r="AC49" i="6" s="1"/>
  <c r="Z49" i="6"/>
  <c r="AA49" i="6" s="1"/>
  <c r="X49" i="6"/>
  <c r="Y49" i="6" s="1"/>
  <c r="T49" i="6"/>
  <c r="V49" i="6" s="1"/>
  <c r="W49" i="6" s="1"/>
  <c r="P49" i="6"/>
  <c r="R49" i="6" s="1"/>
  <c r="S49" i="6" s="1"/>
  <c r="E153" i="6"/>
  <c r="AJ48" i="6"/>
  <c r="AF48" i="6"/>
  <c r="AB48" i="6"/>
  <c r="X48" i="6"/>
  <c r="T48" i="6"/>
  <c r="P48" i="6"/>
  <c r="E152" i="6"/>
  <c r="D363" i="6"/>
  <c r="AJ47" i="6"/>
  <c r="AL47" i="6" s="1"/>
  <c r="AM47" i="6" s="1"/>
  <c r="AF47" i="6"/>
  <c r="AH47" i="6" s="1"/>
  <c r="AI47" i="6" s="1"/>
  <c r="AC47" i="6"/>
  <c r="AB47" i="6"/>
  <c r="AD47" i="6" s="1"/>
  <c r="AE47" i="6" s="1"/>
  <c r="X47" i="6"/>
  <c r="Z47" i="6" s="1"/>
  <c r="AA47" i="6" s="1"/>
  <c r="U47" i="6"/>
  <c r="T47" i="6"/>
  <c r="V47" i="6" s="1"/>
  <c r="W47" i="6" s="1"/>
  <c r="P47" i="6"/>
  <c r="R47" i="6" s="1"/>
  <c r="S47" i="6" s="1"/>
  <c r="E151" i="6"/>
  <c r="D362" i="6"/>
  <c r="AJ46" i="6"/>
  <c r="AK46" i="6" s="1"/>
  <c r="AF46" i="6"/>
  <c r="AG46" i="6" s="1"/>
  <c r="AD46" i="6"/>
  <c r="AE46" i="6" s="1"/>
  <c r="AC46" i="6"/>
  <c r="AB46" i="6"/>
  <c r="X46" i="6"/>
  <c r="Z46" i="6" s="1"/>
  <c r="AA46" i="6" s="1"/>
  <c r="T46" i="6"/>
  <c r="U46" i="6" s="1"/>
  <c r="P46" i="6"/>
  <c r="R46" i="6" s="1"/>
  <c r="S46" i="6" s="1"/>
  <c r="E150" i="6"/>
  <c r="D361" i="6"/>
  <c r="AL45" i="6"/>
  <c r="AM45" i="6" s="1"/>
  <c r="AK45" i="6"/>
  <c r="AJ45" i="6"/>
  <c r="AF45" i="6"/>
  <c r="AH45" i="6" s="1"/>
  <c r="AI45" i="6" s="1"/>
  <c r="AB45" i="6"/>
  <c r="AC45" i="6" s="1"/>
  <c r="Z45" i="6"/>
  <c r="AA45" i="6" s="1"/>
  <c r="X45" i="6"/>
  <c r="Y45" i="6" s="1"/>
  <c r="V45" i="6"/>
  <c r="W45" i="6" s="1"/>
  <c r="U45" i="6"/>
  <c r="T45" i="6"/>
  <c r="P45" i="6"/>
  <c r="Q45" i="6" s="1"/>
  <c r="E149" i="6"/>
  <c r="AJ44" i="6"/>
  <c r="AF44" i="6"/>
  <c r="AB44" i="6"/>
  <c r="X44" i="6"/>
  <c r="T44" i="6"/>
  <c r="P44" i="6"/>
  <c r="E148" i="6"/>
  <c r="AJ43" i="6"/>
  <c r="AL43" i="6" s="1"/>
  <c r="AM43" i="6" s="1"/>
  <c r="AF43" i="6"/>
  <c r="AH43" i="6" s="1"/>
  <c r="AI43" i="6" s="1"/>
  <c r="AB43" i="6"/>
  <c r="AD43" i="6" s="1"/>
  <c r="AE43" i="6" s="1"/>
  <c r="X43" i="6"/>
  <c r="Z43" i="6" s="1"/>
  <c r="AA43" i="6" s="1"/>
  <c r="T43" i="6"/>
  <c r="V43" i="6" s="1"/>
  <c r="W43" i="6" s="1"/>
  <c r="P43" i="6"/>
  <c r="R43" i="6" s="1"/>
  <c r="S43" i="6" s="1"/>
  <c r="E147" i="6"/>
  <c r="D358" i="6"/>
  <c r="AJ42" i="6"/>
  <c r="AL42" i="6" s="1"/>
  <c r="AM42" i="6" s="1"/>
  <c r="AF42" i="6"/>
  <c r="AG42" i="6" s="1"/>
  <c r="AD42" i="6"/>
  <c r="AE42" i="6" s="1"/>
  <c r="AB42" i="6"/>
  <c r="AC42" i="6" s="1"/>
  <c r="Z42" i="6"/>
  <c r="AA42" i="6" s="1"/>
  <c r="Y42" i="6"/>
  <c r="X42" i="6"/>
  <c r="T42" i="6"/>
  <c r="V42" i="6" s="1"/>
  <c r="W42" i="6" s="1"/>
  <c r="P42" i="6"/>
  <c r="R42" i="6" s="1"/>
  <c r="S42" i="6" s="1"/>
  <c r="E146" i="6"/>
  <c r="D357" i="6"/>
  <c r="AJ41" i="6"/>
  <c r="AK41" i="6" s="1"/>
  <c r="AH41" i="6"/>
  <c r="AI41" i="6" s="1"/>
  <c r="AG41" i="6"/>
  <c r="AF41" i="6"/>
  <c r="AB41" i="6"/>
  <c r="AD41" i="6" s="1"/>
  <c r="AE41" i="6" s="1"/>
  <c r="X41" i="6"/>
  <c r="Y41" i="6" s="1"/>
  <c r="T41" i="6"/>
  <c r="U41" i="6" s="1"/>
  <c r="P41" i="6"/>
  <c r="R41" i="6" s="1"/>
  <c r="S41" i="6" s="1"/>
  <c r="E145" i="6"/>
  <c r="AJ40" i="6"/>
  <c r="AF40" i="6"/>
  <c r="AB40" i="6"/>
  <c r="X40" i="6"/>
  <c r="T40" i="6"/>
  <c r="P40" i="6"/>
  <c r="E144" i="6"/>
  <c r="AJ39" i="6"/>
  <c r="AL39" i="6" s="1"/>
  <c r="AM39" i="6" s="1"/>
  <c r="AF39" i="6"/>
  <c r="AH39" i="6" s="1"/>
  <c r="AI39" i="6" s="1"/>
  <c r="AB39" i="6"/>
  <c r="AD39" i="6" s="1"/>
  <c r="AE39" i="6" s="1"/>
  <c r="X39" i="6"/>
  <c r="Z39" i="6" s="1"/>
  <c r="AA39" i="6" s="1"/>
  <c r="T39" i="6"/>
  <c r="V39" i="6" s="1"/>
  <c r="W39" i="6" s="1"/>
  <c r="P39" i="6"/>
  <c r="R39" i="6" s="1"/>
  <c r="S39" i="6" s="1"/>
  <c r="E143" i="6"/>
  <c r="D354" i="6"/>
  <c r="D353" i="6"/>
  <c r="AL31" i="6"/>
  <c r="AM31" i="6" s="1"/>
  <c r="AK31" i="6"/>
  <c r="AJ31" i="6"/>
  <c r="AH31" i="6"/>
  <c r="AI31" i="6" s="1"/>
  <c r="AG31" i="6"/>
  <c r="AF31" i="6"/>
  <c r="AD31" i="6"/>
  <c r="AE31" i="6" s="1"/>
  <c r="AC31" i="6"/>
  <c r="AB31" i="6"/>
  <c r="Z31" i="6"/>
  <c r="AA31" i="6" s="1"/>
  <c r="Y31" i="6"/>
  <c r="X31" i="6"/>
  <c r="V31" i="6"/>
  <c r="W31" i="6" s="1"/>
  <c r="U31" i="6"/>
  <c r="T31" i="6"/>
  <c r="R31" i="6"/>
  <c r="S31" i="6" s="1"/>
  <c r="Q31" i="6"/>
  <c r="P31" i="6"/>
  <c r="N31" i="6"/>
  <c r="O31" i="6" s="1"/>
  <c r="AJ30" i="6"/>
  <c r="AL30" i="6" s="1"/>
  <c r="AM30" i="6" s="1"/>
  <c r="AF30" i="6"/>
  <c r="AH30" i="6" s="1"/>
  <c r="AI30" i="6" s="1"/>
  <c r="AB30" i="6"/>
  <c r="AD30" i="6" s="1"/>
  <c r="AE30" i="6" s="1"/>
  <c r="Y30" i="6"/>
  <c r="X30" i="6"/>
  <c r="Z30" i="6" s="1"/>
  <c r="AA30" i="6" s="1"/>
  <c r="T30" i="6"/>
  <c r="V30" i="6" s="1"/>
  <c r="W30" i="6" s="1"/>
  <c r="P30" i="6"/>
  <c r="R30" i="6" s="1"/>
  <c r="S30" i="6" s="1"/>
  <c r="N30" i="6"/>
  <c r="O30" i="6" s="1"/>
  <c r="AL29" i="6"/>
  <c r="AM29" i="6" s="1"/>
  <c r="AJ29" i="6"/>
  <c r="AK29" i="6" s="1"/>
  <c r="AH29" i="6"/>
  <c r="AI29" i="6" s="1"/>
  <c r="AF29" i="6"/>
  <c r="AG29" i="6" s="1"/>
  <c r="AD29" i="6"/>
  <c r="AE29" i="6" s="1"/>
  <c r="AB29" i="6"/>
  <c r="AC29" i="6" s="1"/>
  <c r="Z29" i="6"/>
  <c r="AA29" i="6" s="1"/>
  <c r="X29" i="6"/>
  <c r="Y29" i="6" s="1"/>
  <c r="V29" i="6"/>
  <c r="W29" i="6" s="1"/>
  <c r="T29" i="6"/>
  <c r="U29" i="6" s="1"/>
  <c r="R29" i="6"/>
  <c r="S29" i="6" s="1"/>
  <c r="P29" i="6"/>
  <c r="Q29" i="6" s="1"/>
  <c r="N29" i="6"/>
  <c r="O29" i="6" s="1"/>
  <c r="AJ28" i="6"/>
  <c r="AL28" i="6" s="1"/>
  <c r="AM28" i="6" s="1"/>
  <c r="AF28" i="6"/>
  <c r="AH28" i="6" s="1"/>
  <c r="AI28" i="6" s="1"/>
  <c r="AB28" i="6"/>
  <c r="AD28" i="6" s="1"/>
  <c r="AE28" i="6" s="1"/>
  <c r="X28" i="6"/>
  <c r="Z28" i="6" s="1"/>
  <c r="AA28" i="6" s="1"/>
  <c r="T28" i="6"/>
  <c r="V28" i="6" s="1"/>
  <c r="W28" i="6" s="1"/>
  <c r="Q28" i="6"/>
  <c r="P28" i="6"/>
  <c r="R28" i="6" s="1"/>
  <c r="S28" i="6" s="1"/>
  <c r="N28" i="6"/>
  <c r="O28" i="6" s="1"/>
  <c r="AJ27" i="6"/>
  <c r="AL27" i="6" s="1"/>
  <c r="AM27" i="6" s="1"/>
  <c r="AF27" i="6"/>
  <c r="AH27" i="6" s="1"/>
  <c r="AI27" i="6" s="1"/>
  <c r="AB27" i="6"/>
  <c r="AD27" i="6" s="1"/>
  <c r="AE27" i="6" s="1"/>
  <c r="X27" i="6"/>
  <c r="Z27" i="6" s="1"/>
  <c r="AA27" i="6" s="1"/>
  <c r="T27" i="6"/>
  <c r="V27" i="6" s="1"/>
  <c r="W27" i="6" s="1"/>
  <c r="P27" i="6"/>
  <c r="R27" i="6" s="1"/>
  <c r="S27" i="6" s="1"/>
  <c r="O27" i="6"/>
  <c r="N27" i="6"/>
  <c r="AJ26" i="6"/>
  <c r="AL26" i="6" s="1"/>
  <c r="AM26" i="6" s="1"/>
  <c r="AF26" i="6"/>
  <c r="AH26" i="6" s="1"/>
  <c r="AI26" i="6" s="1"/>
  <c r="AB26" i="6"/>
  <c r="AD26" i="6" s="1"/>
  <c r="AE26" i="6" s="1"/>
  <c r="X26" i="6"/>
  <c r="Z26" i="6" s="1"/>
  <c r="AA26" i="6" s="1"/>
  <c r="T26" i="6"/>
  <c r="V26" i="6" s="1"/>
  <c r="W26" i="6" s="1"/>
  <c r="P26" i="6"/>
  <c r="R26" i="6" s="1"/>
  <c r="S26" i="6" s="1"/>
  <c r="N26" i="6"/>
  <c r="O26" i="6" s="1"/>
  <c r="AJ25" i="6"/>
  <c r="AK25" i="6" s="1"/>
  <c r="AF25" i="6"/>
  <c r="AG25" i="6" s="1"/>
  <c r="AB25" i="6"/>
  <c r="AC25" i="6" s="1"/>
  <c r="X25" i="6"/>
  <c r="Y25" i="6" s="1"/>
  <c r="T25" i="6"/>
  <c r="U25" i="6" s="1"/>
  <c r="P25" i="6"/>
  <c r="Q25" i="6" s="1"/>
  <c r="N25" i="6"/>
  <c r="O25" i="6" s="1"/>
  <c r="AJ24" i="6"/>
  <c r="AL24" i="6" s="1"/>
  <c r="AM24" i="6" s="1"/>
  <c r="AG24" i="6"/>
  <c r="AF24" i="6"/>
  <c r="AH24" i="6" s="1"/>
  <c r="AI24" i="6" s="1"/>
  <c r="AB24" i="6"/>
  <c r="AD24" i="6" s="1"/>
  <c r="AE24" i="6" s="1"/>
  <c r="X24" i="6"/>
  <c r="Z24" i="6" s="1"/>
  <c r="AA24" i="6" s="1"/>
  <c r="T24" i="6"/>
  <c r="V24" i="6" s="1"/>
  <c r="W24" i="6" s="1"/>
  <c r="P24" i="6"/>
  <c r="R24" i="6" s="1"/>
  <c r="S24" i="6" s="1"/>
  <c r="O24" i="6"/>
  <c r="N24" i="6"/>
  <c r="AJ23" i="6"/>
  <c r="AF23" i="6"/>
  <c r="AH23" i="6" s="1"/>
  <c r="AI23" i="6" s="1"/>
  <c r="AD23" i="6"/>
  <c r="AE23" i="6" s="1"/>
  <c r="AB23" i="6"/>
  <c r="AC23" i="6" s="1"/>
  <c r="Z23" i="6"/>
  <c r="AA23" i="6" s="1"/>
  <c r="Y23" i="6"/>
  <c r="X23" i="6"/>
  <c r="T23" i="6"/>
  <c r="V23" i="6" s="1"/>
  <c r="W23" i="6" s="1"/>
  <c r="P23" i="6"/>
  <c r="R23" i="6" s="1"/>
  <c r="S23" i="6" s="1"/>
  <c r="N23" i="6"/>
  <c r="O23" i="6" s="1"/>
  <c r="AJ22" i="6"/>
  <c r="AF22" i="6"/>
  <c r="AB22" i="6"/>
  <c r="X22" i="6"/>
  <c r="Y22" i="6" s="1"/>
  <c r="T22" i="6"/>
  <c r="V22" i="6" s="1"/>
  <c r="W22" i="6" s="1"/>
  <c r="P22" i="6"/>
  <c r="R22" i="6" s="1"/>
  <c r="S22" i="6" s="1"/>
  <c r="N22" i="6"/>
  <c r="O22" i="6" s="1"/>
  <c r="H33" i="5"/>
  <c r="I71" i="2" s="1"/>
  <c r="L135" i="4"/>
  <c r="L134" i="4"/>
  <c r="L133" i="4"/>
  <c r="L132" i="4"/>
  <c r="L131" i="4"/>
  <c r="L130" i="4"/>
  <c r="L129" i="4"/>
  <c r="L128" i="4"/>
  <c r="L120" i="4"/>
  <c r="F133" i="6" s="1"/>
  <c r="N133" i="6" s="1"/>
  <c r="O133" i="6" s="1"/>
  <c r="G120" i="4"/>
  <c r="L119" i="4"/>
  <c r="F132" i="6" s="1"/>
  <c r="N132" i="6" s="1"/>
  <c r="O132" i="6" s="1"/>
  <c r="G119" i="4"/>
  <c r="L118" i="4"/>
  <c r="F131" i="6" s="1"/>
  <c r="N131" i="6" s="1"/>
  <c r="O131" i="6" s="1"/>
  <c r="G118" i="4"/>
  <c r="L117" i="4"/>
  <c r="F130" i="6" s="1"/>
  <c r="N130" i="6" s="1"/>
  <c r="O130" i="6" s="1"/>
  <c r="G117" i="4"/>
  <c r="L116" i="4"/>
  <c r="F123" i="6" s="1"/>
  <c r="N123" i="6" s="1"/>
  <c r="O123" i="6" s="1"/>
  <c r="G116" i="4"/>
  <c r="L115" i="4"/>
  <c r="F122" i="6" s="1"/>
  <c r="N122" i="6" s="1"/>
  <c r="O122" i="6" s="1"/>
  <c r="G115" i="4"/>
  <c r="L114" i="4"/>
  <c r="F121" i="6" s="1"/>
  <c r="N121" i="6" s="1"/>
  <c r="O121" i="6" s="1"/>
  <c r="G114" i="4"/>
  <c r="L113" i="4"/>
  <c r="F120" i="6" s="1"/>
  <c r="N120" i="6" s="1"/>
  <c r="O120" i="6" s="1"/>
  <c r="G113" i="4"/>
  <c r="L112" i="4"/>
  <c r="F113" i="6" s="1"/>
  <c r="N113" i="6" s="1"/>
  <c r="O113" i="6" s="1"/>
  <c r="G112" i="4"/>
  <c r="L111" i="4"/>
  <c r="F112" i="6" s="1"/>
  <c r="N112" i="6" s="1"/>
  <c r="O112" i="6" s="1"/>
  <c r="G111" i="4"/>
  <c r="L110" i="4"/>
  <c r="F111" i="6" s="1"/>
  <c r="N111" i="6" s="1"/>
  <c r="O111" i="6" s="1"/>
  <c r="G110" i="4"/>
  <c r="L109" i="4"/>
  <c r="F110" i="6" s="1"/>
  <c r="N110" i="6" s="1"/>
  <c r="O110" i="6" s="1"/>
  <c r="G109" i="4"/>
  <c r="L108" i="4"/>
  <c r="F109" i="6" s="1"/>
  <c r="N109" i="6" s="1"/>
  <c r="O109" i="6" s="1"/>
  <c r="G108" i="4"/>
  <c r="L107" i="4"/>
  <c r="F108" i="6" s="1"/>
  <c r="N108" i="6" s="1"/>
  <c r="O108" i="6" s="1"/>
  <c r="G107" i="4"/>
  <c r="L106" i="4"/>
  <c r="F107" i="6" s="1"/>
  <c r="N107" i="6" s="1"/>
  <c r="O107" i="6" s="1"/>
  <c r="G106" i="4"/>
  <c r="L105" i="4"/>
  <c r="F106" i="6" s="1"/>
  <c r="N106" i="6" s="1"/>
  <c r="O106" i="6" s="1"/>
  <c r="G105" i="4"/>
  <c r="L104" i="4"/>
  <c r="F105" i="6" s="1"/>
  <c r="N105" i="6" s="1"/>
  <c r="O105" i="6" s="1"/>
  <c r="G104" i="4"/>
  <c r="L103" i="4"/>
  <c r="F104" i="6" s="1"/>
  <c r="N104" i="6" s="1"/>
  <c r="O104" i="6" s="1"/>
  <c r="G103" i="4"/>
  <c r="L102" i="4"/>
  <c r="F103" i="6" s="1"/>
  <c r="N103" i="6" s="1"/>
  <c r="O103" i="6" s="1"/>
  <c r="G102" i="4"/>
  <c r="L101" i="4"/>
  <c r="F102" i="6" s="1"/>
  <c r="N102" i="6" s="1"/>
  <c r="O102" i="6" s="1"/>
  <c r="G101" i="4"/>
  <c r="L100" i="4"/>
  <c r="F101" i="6" s="1"/>
  <c r="N101" i="6" s="1"/>
  <c r="O101" i="6" s="1"/>
  <c r="G100" i="4"/>
  <c r="L99" i="4"/>
  <c r="F100" i="6" s="1"/>
  <c r="N100" i="6" s="1"/>
  <c r="O100" i="6" s="1"/>
  <c r="G99" i="4"/>
  <c r="L98" i="4"/>
  <c r="F99" i="6" s="1"/>
  <c r="N99" i="6" s="1"/>
  <c r="O99" i="6" s="1"/>
  <c r="G98" i="4"/>
  <c r="L97" i="4"/>
  <c r="F98" i="6" s="1"/>
  <c r="N98" i="6" s="1"/>
  <c r="O98" i="6" s="1"/>
  <c r="G97" i="4"/>
  <c r="L96" i="4"/>
  <c r="F97" i="6" s="1"/>
  <c r="N97" i="6" s="1"/>
  <c r="O97" i="6" s="1"/>
  <c r="G96" i="4"/>
  <c r="L94" i="4"/>
  <c r="K165" i="4" s="1"/>
  <c r="L93" i="4"/>
  <c r="K164" i="4" s="1"/>
  <c r="G93" i="4"/>
  <c r="L92" i="4"/>
  <c r="G92" i="4"/>
  <c r="L91" i="4"/>
  <c r="G91" i="4"/>
  <c r="L90" i="4"/>
  <c r="G90" i="4"/>
  <c r="L89" i="4"/>
  <c r="G89" i="4"/>
  <c r="L88" i="4"/>
  <c r="G88" i="4"/>
  <c r="L87" i="4"/>
  <c r="G87" i="4"/>
  <c r="L86" i="4"/>
  <c r="G86" i="4"/>
  <c r="L85" i="4"/>
  <c r="G85" i="4"/>
  <c r="L83" i="4"/>
  <c r="K157" i="4" s="1"/>
  <c r="L74" i="4"/>
  <c r="G74" i="4"/>
  <c r="K73" i="4"/>
  <c r="J73" i="4"/>
  <c r="I73" i="4"/>
  <c r="D73" i="4"/>
  <c r="L72" i="4"/>
  <c r="F129" i="6" s="1"/>
  <c r="N129" i="6" s="1"/>
  <c r="O129" i="6" s="1"/>
  <c r="G72" i="4"/>
  <c r="L71" i="4"/>
  <c r="F128" i="6" s="1"/>
  <c r="N128" i="6" s="1"/>
  <c r="O128" i="6" s="1"/>
  <c r="G71" i="4"/>
  <c r="L70" i="4"/>
  <c r="F127" i="6" s="1"/>
  <c r="N127" i="6" s="1"/>
  <c r="O127" i="6" s="1"/>
  <c r="G70" i="4"/>
  <c r="L69" i="4"/>
  <c r="F126" i="6" s="1"/>
  <c r="N126" i="6" s="1"/>
  <c r="O126" i="6" s="1"/>
  <c r="G69" i="4"/>
  <c r="L68" i="4"/>
  <c r="G68" i="4"/>
  <c r="K67" i="4"/>
  <c r="J67" i="4"/>
  <c r="I67" i="4"/>
  <c r="D67" i="4"/>
  <c r="L66" i="4"/>
  <c r="F119" i="6" s="1"/>
  <c r="N119" i="6" s="1"/>
  <c r="O119" i="6" s="1"/>
  <c r="G66" i="4"/>
  <c r="L65" i="4"/>
  <c r="F118" i="6" s="1"/>
  <c r="N118" i="6" s="1"/>
  <c r="O118" i="6" s="1"/>
  <c r="G65" i="4"/>
  <c r="L64" i="4"/>
  <c r="F117" i="6" s="1"/>
  <c r="N117" i="6" s="1"/>
  <c r="O117" i="6" s="1"/>
  <c r="G64" i="4"/>
  <c r="L63" i="4"/>
  <c r="F116" i="6" s="1"/>
  <c r="N116" i="6" s="1"/>
  <c r="O116" i="6" s="1"/>
  <c r="G63" i="4"/>
  <c r="L62" i="4"/>
  <c r="L67" i="4" s="1"/>
  <c r="G62" i="4"/>
  <c r="K61" i="4"/>
  <c r="J61" i="4"/>
  <c r="F161" i="4" s="1"/>
  <c r="F167" i="4" s="1"/>
  <c r="I61" i="4"/>
  <c r="D61" i="4"/>
  <c r="E161" i="4" s="1"/>
  <c r="E167" i="4" s="1"/>
  <c r="L60" i="4"/>
  <c r="F93" i="6" s="1"/>
  <c r="N93" i="6" s="1"/>
  <c r="O93" i="6" s="1"/>
  <c r="G60" i="4"/>
  <c r="L59" i="4"/>
  <c r="F92" i="6" s="1"/>
  <c r="N92" i="6" s="1"/>
  <c r="O92" i="6" s="1"/>
  <c r="G59" i="4"/>
  <c r="L58" i="4"/>
  <c r="F91" i="6" s="1"/>
  <c r="N91" i="6" s="1"/>
  <c r="O91" i="6" s="1"/>
  <c r="G58" i="4"/>
  <c r="L57" i="4"/>
  <c r="F90" i="6" s="1"/>
  <c r="N90" i="6" s="1"/>
  <c r="O90" i="6" s="1"/>
  <c r="G57" i="4"/>
  <c r="L56" i="4"/>
  <c r="F89" i="6" s="1"/>
  <c r="N89" i="6" s="1"/>
  <c r="O89" i="6" s="1"/>
  <c r="G56" i="4"/>
  <c r="L55" i="4"/>
  <c r="F88" i="6" s="1"/>
  <c r="N88" i="6" s="1"/>
  <c r="O88" i="6" s="1"/>
  <c r="G55" i="4"/>
  <c r="L54" i="4"/>
  <c r="F87" i="6" s="1"/>
  <c r="N87" i="6" s="1"/>
  <c r="O87" i="6" s="1"/>
  <c r="G54" i="4"/>
  <c r="L53" i="4"/>
  <c r="F86" i="6" s="1"/>
  <c r="N86" i="6" s="1"/>
  <c r="O86" i="6" s="1"/>
  <c r="G53" i="4"/>
  <c r="L52" i="4"/>
  <c r="F85" i="6" s="1"/>
  <c r="N85" i="6" s="1"/>
  <c r="O85" i="6" s="1"/>
  <c r="G52" i="4"/>
  <c r="L51" i="4"/>
  <c r="F84" i="6" s="1"/>
  <c r="N84" i="6" s="1"/>
  <c r="O84" i="6" s="1"/>
  <c r="G51" i="4"/>
  <c r="L50" i="4"/>
  <c r="F83" i="6" s="1"/>
  <c r="N83" i="6" s="1"/>
  <c r="O83" i="6" s="1"/>
  <c r="G50" i="4"/>
  <c r="L49" i="4"/>
  <c r="F82" i="6" s="1"/>
  <c r="N82" i="6" s="1"/>
  <c r="O82" i="6" s="1"/>
  <c r="G49" i="4"/>
  <c r="L48" i="4"/>
  <c r="F81" i="6" s="1"/>
  <c r="N81" i="6" s="1"/>
  <c r="O81" i="6" s="1"/>
  <c r="G48" i="4"/>
  <c r="L47" i="4"/>
  <c r="F80" i="6" s="1"/>
  <c r="N80" i="6" s="1"/>
  <c r="O80" i="6" s="1"/>
  <c r="G47" i="4"/>
  <c r="L46" i="4"/>
  <c r="F79" i="6" s="1"/>
  <c r="N79" i="6" s="1"/>
  <c r="O79" i="6" s="1"/>
  <c r="G46" i="4"/>
  <c r="L45" i="4"/>
  <c r="F78" i="6" s="1"/>
  <c r="N78" i="6" s="1"/>
  <c r="O78" i="6" s="1"/>
  <c r="G45" i="4"/>
  <c r="L44" i="4"/>
  <c r="F77" i="6" s="1"/>
  <c r="N77" i="6" s="1"/>
  <c r="O77" i="6" s="1"/>
  <c r="G44" i="4"/>
  <c r="L43" i="4"/>
  <c r="F76" i="6" s="1"/>
  <c r="N76" i="6" s="1"/>
  <c r="O76" i="6" s="1"/>
  <c r="G43" i="4"/>
  <c r="L42" i="4"/>
  <c r="F75" i="6" s="1"/>
  <c r="N75" i="6" s="1"/>
  <c r="O75" i="6" s="1"/>
  <c r="G42" i="4"/>
  <c r="L41" i="4"/>
  <c r="F74" i="6" s="1"/>
  <c r="N74" i="6" s="1"/>
  <c r="O74" i="6" s="1"/>
  <c r="G41" i="4"/>
  <c r="L40" i="4"/>
  <c r="F73" i="6" s="1"/>
  <c r="N73" i="6" s="1"/>
  <c r="O73" i="6" s="1"/>
  <c r="G40" i="4"/>
  <c r="L39" i="4"/>
  <c r="F72" i="6" s="1"/>
  <c r="N72" i="6" s="1"/>
  <c r="O72" i="6" s="1"/>
  <c r="G39" i="4"/>
  <c r="L38" i="4"/>
  <c r="L37" i="4"/>
  <c r="L36" i="4"/>
  <c r="K161" i="4" s="1"/>
  <c r="K35" i="4"/>
  <c r="J35" i="4"/>
  <c r="I35" i="4"/>
  <c r="D35" i="4"/>
  <c r="D75" i="4" s="1"/>
  <c r="L34" i="4"/>
  <c r="G34" i="4"/>
  <c r="L33" i="4"/>
  <c r="G33" i="4"/>
  <c r="L32" i="4"/>
  <c r="G32" i="4"/>
  <c r="L31" i="4"/>
  <c r="G31" i="4"/>
  <c r="L30" i="4"/>
  <c r="G30" i="4"/>
  <c r="L29" i="4"/>
  <c r="G29" i="4"/>
  <c r="L28" i="4"/>
  <c r="G28" i="4"/>
  <c r="L27" i="4"/>
  <c r="G27" i="4"/>
  <c r="L26" i="4"/>
  <c r="G26" i="4"/>
  <c r="L25" i="4"/>
  <c r="G25" i="4"/>
  <c r="L24" i="4"/>
  <c r="G24" i="4"/>
  <c r="L23" i="4"/>
  <c r="G23" i="4"/>
  <c r="L22" i="4"/>
  <c r="G22" i="4"/>
  <c r="L21" i="4"/>
  <c r="G21" i="4"/>
  <c r="L20" i="4"/>
  <c r="G20" i="4"/>
  <c r="L19" i="4"/>
  <c r="G19" i="4"/>
  <c r="L18" i="4"/>
  <c r="G18" i="4"/>
  <c r="L17" i="4"/>
  <c r="F40" i="6" s="1"/>
  <c r="G17" i="4"/>
  <c r="L16" i="4"/>
  <c r="G16" i="4"/>
  <c r="L15" i="4"/>
  <c r="K156" i="4" s="1"/>
  <c r="L136" i="3"/>
  <c r="L135" i="3"/>
  <c r="L134" i="3"/>
  <c r="L133" i="3"/>
  <c r="L132" i="3"/>
  <c r="L131" i="3"/>
  <c r="L130" i="3"/>
  <c r="L129" i="3"/>
  <c r="L137" i="3" s="1"/>
  <c r="L120" i="3"/>
  <c r="G120" i="3"/>
  <c r="L119" i="3"/>
  <c r="G119" i="3"/>
  <c r="L118" i="3"/>
  <c r="G118" i="3"/>
  <c r="L117" i="3"/>
  <c r="G117" i="3"/>
  <c r="L116" i="3"/>
  <c r="G116" i="3"/>
  <c r="L115" i="3"/>
  <c r="G115" i="3"/>
  <c r="L114" i="3"/>
  <c r="G114" i="3"/>
  <c r="L113" i="3"/>
  <c r="G113" i="3"/>
  <c r="L112" i="3"/>
  <c r="G112" i="3"/>
  <c r="L111" i="3"/>
  <c r="G111" i="3"/>
  <c r="L110" i="3"/>
  <c r="G110" i="3"/>
  <c r="L109" i="3"/>
  <c r="G109" i="3"/>
  <c r="L108" i="3"/>
  <c r="G108" i="3"/>
  <c r="L107" i="3"/>
  <c r="G107" i="3"/>
  <c r="L106" i="3"/>
  <c r="G106" i="3"/>
  <c r="L105" i="3"/>
  <c r="G105" i="3"/>
  <c r="L104" i="3"/>
  <c r="G104" i="3"/>
  <c r="L103" i="3"/>
  <c r="G103" i="3"/>
  <c r="L102" i="3"/>
  <c r="G102" i="3"/>
  <c r="L101" i="3"/>
  <c r="G101" i="3"/>
  <c r="L100" i="3"/>
  <c r="G100" i="3"/>
  <c r="L99" i="3"/>
  <c r="G99" i="3"/>
  <c r="L98" i="3"/>
  <c r="G98" i="3"/>
  <c r="L97" i="3"/>
  <c r="G97" i="3"/>
  <c r="L96" i="3"/>
  <c r="G96" i="3"/>
  <c r="L95" i="3"/>
  <c r="E96" i="6" s="1"/>
  <c r="E200" i="6" s="1"/>
  <c r="L94" i="3"/>
  <c r="E95" i="6" s="1"/>
  <c r="E199" i="6" s="1"/>
  <c r="L93" i="3"/>
  <c r="E94" i="6" s="1"/>
  <c r="E198" i="6" s="1"/>
  <c r="G93" i="3"/>
  <c r="L92" i="3"/>
  <c r="G92" i="3"/>
  <c r="L91" i="3"/>
  <c r="G91" i="3"/>
  <c r="L90" i="3"/>
  <c r="G90" i="3"/>
  <c r="L89" i="3"/>
  <c r="G89" i="3"/>
  <c r="L88" i="3"/>
  <c r="G88" i="3"/>
  <c r="L87" i="3"/>
  <c r="G87" i="3"/>
  <c r="L86" i="3"/>
  <c r="G86" i="3"/>
  <c r="L85" i="3"/>
  <c r="G85" i="3"/>
  <c r="L84" i="3"/>
  <c r="E59" i="6" s="1"/>
  <c r="E163" i="6" s="1"/>
  <c r="G84" i="3"/>
  <c r="L83" i="3"/>
  <c r="G83" i="3" s="1"/>
  <c r="L74" i="3"/>
  <c r="G74" i="3"/>
  <c r="K73" i="3"/>
  <c r="J73" i="3"/>
  <c r="I73" i="3"/>
  <c r="D73" i="3"/>
  <c r="L72" i="3"/>
  <c r="G72" i="3"/>
  <c r="L71" i="3"/>
  <c r="G71" i="3"/>
  <c r="L70" i="3"/>
  <c r="G70" i="3"/>
  <c r="L69" i="3"/>
  <c r="L73" i="3" s="1"/>
  <c r="G69" i="3"/>
  <c r="L68" i="3"/>
  <c r="G68" i="3"/>
  <c r="K67" i="3"/>
  <c r="J67" i="3"/>
  <c r="I67" i="3"/>
  <c r="D67" i="3"/>
  <c r="L66" i="3"/>
  <c r="G66" i="3"/>
  <c r="L65" i="3"/>
  <c r="G65" i="3"/>
  <c r="L64" i="3"/>
  <c r="G64" i="3"/>
  <c r="L63" i="3"/>
  <c r="L67" i="3" s="1"/>
  <c r="G63" i="3"/>
  <c r="L62" i="3"/>
  <c r="G62" i="3"/>
  <c r="K61" i="3"/>
  <c r="J61" i="3"/>
  <c r="I61" i="3"/>
  <c r="D61" i="3"/>
  <c r="L60" i="3"/>
  <c r="G60" i="3"/>
  <c r="L59" i="3"/>
  <c r="G59" i="3"/>
  <c r="L58" i="3"/>
  <c r="G58" i="3"/>
  <c r="L57" i="3"/>
  <c r="G57" i="3"/>
  <c r="L56" i="3"/>
  <c r="G56" i="3"/>
  <c r="L55" i="3"/>
  <c r="G55" i="3"/>
  <c r="L54" i="3"/>
  <c r="G54" i="3"/>
  <c r="L53" i="3"/>
  <c r="G53" i="3"/>
  <c r="L52" i="3"/>
  <c r="G52" i="3"/>
  <c r="L51" i="3"/>
  <c r="G51" i="3"/>
  <c r="L50" i="3"/>
  <c r="G50" i="3"/>
  <c r="L49" i="3"/>
  <c r="G49" i="3"/>
  <c r="L48" i="3"/>
  <c r="G48" i="3"/>
  <c r="L47" i="3"/>
  <c r="G47" i="3"/>
  <c r="L46" i="3"/>
  <c r="G46" i="3"/>
  <c r="L45" i="3"/>
  <c r="G45" i="3"/>
  <c r="L44" i="3"/>
  <c r="G44" i="3"/>
  <c r="L43" i="3"/>
  <c r="G43" i="3"/>
  <c r="L42" i="3"/>
  <c r="G42" i="3"/>
  <c r="L41" i="3"/>
  <c r="G41" i="3"/>
  <c r="L40" i="3"/>
  <c r="G40" i="3"/>
  <c r="L39" i="3"/>
  <c r="G39" i="3"/>
  <c r="L38" i="3"/>
  <c r="E71" i="6" s="1"/>
  <c r="E175" i="6" s="1"/>
  <c r="G38" i="3"/>
  <c r="L37" i="3"/>
  <c r="E70" i="6" s="1"/>
  <c r="E174" i="6" s="1"/>
  <c r="G37" i="3"/>
  <c r="L36" i="3"/>
  <c r="G36" i="3"/>
  <c r="K35" i="3"/>
  <c r="J35" i="3"/>
  <c r="I35" i="3"/>
  <c r="D35" i="3"/>
  <c r="L34" i="3"/>
  <c r="G34" i="3"/>
  <c r="L33" i="3"/>
  <c r="G33" i="3"/>
  <c r="L32" i="3"/>
  <c r="G32" i="3"/>
  <c r="L31" i="3"/>
  <c r="G31" i="3"/>
  <c r="L30" i="3"/>
  <c r="G30" i="3"/>
  <c r="L29" i="3"/>
  <c r="G29" i="3"/>
  <c r="L28" i="3"/>
  <c r="G28" i="3"/>
  <c r="L27" i="3"/>
  <c r="G27" i="3"/>
  <c r="L26" i="3"/>
  <c r="G26" i="3"/>
  <c r="L25" i="3"/>
  <c r="G25" i="3"/>
  <c r="L24" i="3"/>
  <c r="G24" i="3"/>
  <c r="L23" i="3"/>
  <c r="G23" i="3"/>
  <c r="L22" i="3"/>
  <c r="G22" i="3"/>
  <c r="L21" i="3"/>
  <c r="G21" i="3"/>
  <c r="L20" i="3"/>
  <c r="G20" i="3"/>
  <c r="L19" i="3"/>
  <c r="G19" i="3"/>
  <c r="L18" i="3"/>
  <c r="G18" i="3"/>
  <c r="L17" i="3"/>
  <c r="G17" i="3"/>
  <c r="L16" i="3"/>
  <c r="G16" i="3"/>
  <c r="L15" i="3"/>
  <c r="L35" i="3" s="1"/>
  <c r="G15" i="3"/>
  <c r="B78" i="3"/>
  <c r="H77" i="2"/>
  <c r="J77" i="2" s="1"/>
  <c r="G77" i="2"/>
  <c r="E77" i="2"/>
  <c r="D77" i="2"/>
  <c r="L77" i="2" s="1"/>
  <c r="G63" i="2" s="1"/>
  <c r="H76" i="2"/>
  <c r="J76" i="2" s="1"/>
  <c r="G76" i="2"/>
  <c r="E76" i="2"/>
  <c r="D76" i="2"/>
  <c r="G89" i="2" s="1"/>
  <c r="H75" i="2"/>
  <c r="J75" i="2" s="1"/>
  <c r="G75" i="2"/>
  <c r="E75" i="2"/>
  <c r="D75" i="2"/>
  <c r="L75" i="2" s="1"/>
  <c r="G61" i="2" s="1"/>
  <c r="G74" i="2"/>
  <c r="E74" i="2"/>
  <c r="G73" i="2"/>
  <c r="E73" i="2"/>
  <c r="G72" i="2"/>
  <c r="E72" i="2"/>
  <c r="E71" i="2"/>
  <c r="K70" i="2"/>
  <c r="E63" i="2"/>
  <c r="E62" i="2"/>
  <c r="E61" i="2"/>
  <c r="E60" i="2"/>
  <c r="E59" i="2"/>
  <c r="E58" i="2"/>
  <c r="E57" i="2"/>
  <c r="E56" i="2"/>
  <c r="H55" i="2"/>
  <c r="G55" i="2"/>
  <c r="F55" i="2"/>
  <c r="H51" i="2"/>
  <c r="F51" i="2"/>
  <c r="H50" i="2"/>
  <c r="F50" i="2"/>
  <c r="H49" i="2"/>
  <c r="F49" i="2"/>
  <c r="G45" i="2"/>
  <c r="G46" i="2" s="1"/>
  <c r="G47" i="2" s="1"/>
  <c r="G48" i="2" s="1"/>
  <c r="G49" i="2" s="1"/>
  <c r="G50" i="2" s="1"/>
  <c r="G51" i="2" s="1"/>
  <c r="C45" i="2"/>
  <c r="C84" i="2" s="1"/>
  <c r="C44" i="2"/>
  <c r="C56" i="2" s="1"/>
  <c r="Q261" i="6" l="1"/>
  <c r="R260" i="6"/>
  <c r="S260" i="6" s="1"/>
  <c r="V256" i="6"/>
  <c r="W256" i="6" s="1"/>
  <c r="R257" i="6"/>
  <c r="V259" i="6"/>
  <c r="V261" i="6"/>
  <c r="W261" i="6" s="1"/>
  <c r="AG261" i="6"/>
  <c r="U256" i="6"/>
  <c r="AG256" i="6"/>
  <c r="Q251" i="6"/>
  <c r="V249" i="6"/>
  <c r="W249" i="6" s="1"/>
  <c r="R253" i="6"/>
  <c r="S253" i="6" s="1"/>
  <c r="AC253" i="6"/>
  <c r="Z249" i="6"/>
  <c r="AA249" i="6" s="1"/>
  <c r="Y249" i="6"/>
  <c r="V251" i="6"/>
  <c r="W251" i="6" s="1"/>
  <c r="Z198" i="6"/>
  <c r="AA198" i="6" s="1"/>
  <c r="R198" i="6"/>
  <c r="S198" i="6" s="1"/>
  <c r="AD198" i="6"/>
  <c r="AE198" i="6" s="1"/>
  <c r="R199" i="6"/>
  <c r="S199" i="6" s="1"/>
  <c r="V198" i="6"/>
  <c r="W198" i="6" s="1"/>
  <c r="AH198" i="6"/>
  <c r="AI198" i="6" s="1"/>
  <c r="Q199" i="6"/>
  <c r="AC199" i="6"/>
  <c r="V199" i="6"/>
  <c r="W199" i="6" s="1"/>
  <c r="V175" i="6"/>
  <c r="W175" i="6" s="1"/>
  <c r="AG175" i="6"/>
  <c r="Z174" i="6"/>
  <c r="AA174" i="6" s="1"/>
  <c r="AH173" i="6"/>
  <c r="AI173" i="6" s="1"/>
  <c r="AL173" i="6"/>
  <c r="AM173" i="6" s="1"/>
  <c r="Z173" i="6"/>
  <c r="AA173" i="6" s="1"/>
  <c r="AD173" i="6"/>
  <c r="AE173" i="6" s="1"/>
  <c r="AL23" i="6"/>
  <c r="AM23" i="6" s="1"/>
  <c r="AK23" i="6"/>
  <c r="AG23" i="6"/>
  <c r="AD22" i="6"/>
  <c r="AE22" i="6" s="1"/>
  <c r="Z22" i="6"/>
  <c r="AA22" i="6" s="1"/>
  <c r="U23" i="6"/>
  <c r="Q23" i="6"/>
  <c r="V126" i="6"/>
  <c r="W126" i="6" s="1"/>
  <c r="AD126" i="6"/>
  <c r="AE126" i="6" s="1"/>
  <c r="AL126" i="6"/>
  <c r="AM126" i="6" s="1"/>
  <c r="U127" i="6"/>
  <c r="AC127" i="6"/>
  <c r="AK127" i="6"/>
  <c r="Y131" i="6"/>
  <c r="AG131" i="6"/>
  <c r="AC128" i="6"/>
  <c r="V131" i="6"/>
  <c r="W131" i="6" s="1"/>
  <c r="AL131" i="6"/>
  <c r="AM131" i="6" s="1"/>
  <c r="U132" i="6"/>
  <c r="AD120" i="6"/>
  <c r="AE120" i="6" s="1"/>
  <c r="U121" i="6"/>
  <c r="AC121" i="6"/>
  <c r="AK121" i="6"/>
  <c r="Y120" i="6"/>
  <c r="AG120" i="6"/>
  <c r="Y121" i="6"/>
  <c r="AG121" i="6"/>
  <c r="AH73" i="6"/>
  <c r="AI73" i="6" s="1"/>
  <c r="AH76" i="6"/>
  <c r="AI76" i="6" s="1"/>
  <c r="AL77" i="6"/>
  <c r="AM77" i="6" s="1"/>
  <c r="U78" i="6"/>
  <c r="AL80" i="6"/>
  <c r="AM80" i="6" s="1"/>
  <c r="AL81" i="6"/>
  <c r="AM81" i="6" s="1"/>
  <c r="Z85" i="6"/>
  <c r="AA85" i="6" s="1"/>
  <c r="AG86" i="6"/>
  <c r="AD88" i="6"/>
  <c r="AE88" i="6" s="1"/>
  <c r="V93" i="6"/>
  <c r="W93" i="6" s="1"/>
  <c r="Z97" i="6"/>
  <c r="AA97" i="6" s="1"/>
  <c r="AG98" i="6"/>
  <c r="U100" i="6"/>
  <c r="AD100" i="6"/>
  <c r="AE100" i="6" s="1"/>
  <c r="Y101" i="6"/>
  <c r="AH101" i="6"/>
  <c r="AI101" i="6" s="1"/>
  <c r="Z105" i="6"/>
  <c r="AA105" i="6" s="1"/>
  <c r="AH106" i="6"/>
  <c r="AI106" i="6" s="1"/>
  <c r="Z108" i="6"/>
  <c r="AA108" i="6" s="1"/>
  <c r="Z109" i="6"/>
  <c r="AA109" i="6" s="1"/>
  <c r="AH109" i="6"/>
  <c r="AI109" i="6" s="1"/>
  <c r="Z112" i="6"/>
  <c r="AA112" i="6" s="1"/>
  <c r="AH112" i="6"/>
  <c r="AI112" i="6" s="1"/>
  <c r="Y113" i="6"/>
  <c r="AG113" i="6"/>
  <c r="AC78" i="6"/>
  <c r="Z81" i="6"/>
  <c r="AA81" i="6" s="1"/>
  <c r="AH89" i="6"/>
  <c r="AI89" i="6" s="1"/>
  <c r="AH92" i="6"/>
  <c r="AI92" i="6" s="1"/>
  <c r="AL93" i="6"/>
  <c r="AM93" i="6" s="1"/>
  <c r="Y103" i="6"/>
  <c r="AK103" i="6"/>
  <c r="V104" i="6"/>
  <c r="W104" i="6" s="1"/>
  <c r="AH104" i="6"/>
  <c r="AI104" i="6" s="1"/>
  <c r="AG105" i="6"/>
  <c r="Y107" i="6"/>
  <c r="AH108" i="6"/>
  <c r="AI108" i="6" s="1"/>
  <c r="AG110" i="6"/>
  <c r="AC39" i="6"/>
  <c r="AL41" i="6"/>
  <c r="AM41" i="6" s="1"/>
  <c r="AH46" i="6"/>
  <c r="AI46" i="6" s="1"/>
  <c r="AK47" i="6"/>
  <c r="U49" i="6"/>
  <c r="Z53" i="6"/>
  <c r="AA53" i="6" s="1"/>
  <c r="AK53" i="6"/>
  <c r="AC54" i="6"/>
  <c r="AC55" i="6"/>
  <c r="AD57" i="6"/>
  <c r="AE57" i="6" s="1"/>
  <c r="AC67" i="6"/>
  <c r="AH62" i="6"/>
  <c r="AI62" i="6" s="1"/>
  <c r="AH65" i="6"/>
  <c r="AI65" i="6" s="1"/>
  <c r="AG66" i="6"/>
  <c r="AK39" i="6"/>
  <c r="U51" i="6"/>
  <c r="AH54" i="6"/>
  <c r="AI54" i="6" s="1"/>
  <c r="AK55" i="6"/>
  <c r="AK67" i="6"/>
  <c r="U39" i="6"/>
  <c r="V66" i="6"/>
  <c r="W66" i="6" s="1"/>
  <c r="V41" i="6"/>
  <c r="W41" i="6" s="1"/>
  <c r="E21" i="6"/>
  <c r="E37" i="6" s="1"/>
  <c r="AD92" i="7"/>
  <c r="AC96" i="7"/>
  <c r="AK96" i="7" s="1"/>
  <c r="V90" i="7"/>
  <c r="V100" i="7"/>
  <c r="U88" i="7"/>
  <c r="V88" i="7" s="1"/>
  <c r="AK92" i="7"/>
  <c r="AL92" i="7" s="1"/>
  <c r="U94" i="7"/>
  <c r="U97" i="7"/>
  <c r="Y97" i="7" s="1"/>
  <c r="Z97" i="7" s="1"/>
  <c r="AB99" i="7"/>
  <c r="U100" i="7"/>
  <c r="Y100" i="7" s="1"/>
  <c r="Z92" i="7"/>
  <c r="Y94" i="7"/>
  <c r="AC94" i="7" s="1"/>
  <c r="AK94" i="7" s="1"/>
  <c r="X88" i="7"/>
  <c r="AR88" i="7"/>
  <c r="T92" i="7"/>
  <c r="V92" i="7" s="1"/>
  <c r="AN92" i="7"/>
  <c r="U93" i="7"/>
  <c r="V93" i="7" s="1"/>
  <c r="X94" i="7"/>
  <c r="T96" i="7"/>
  <c r="V96" i="7" s="1"/>
  <c r="X96" i="7"/>
  <c r="Z96" i="7" s="1"/>
  <c r="AB96" i="7"/>
  <c r="AD96" i="7" s="1"/>
  <c r="AJ96" i="7"/>
  <c r="AN96" i="7"/>
  <c r="U90" i="7"/>
  <c r="Y90" i="7" s="1"/>
  <c r="AC90" i="7" s="1"/>
  <c r="AK90" i="7" s="1"/>
  <c r="Y91" i="7"/>
  <c r="Z91" i="7" s="1"/>
  <c r="AR94" i="7"/>
  <c r="U95" i="7"/>
  <c r="Y95" i="7" s="1"/>
  <c r="Z95" i="7" s="1"/>
  <c r="U98" i="7"/>
  <c r="Y98" i="7" s="1"/>
  <c r="AB98" i="7"/>
  <c r="AC71" i="7"/>
  <c r="AK71" i="7" s="1"/>
  <c r="U68" i="7"/>
  <c r="U69" i="7"/>
  <c r="Y69" i="7" s="1"/>
  <c r="AC69" i="7" s="1"/>
  <c r="AD73" i="7"/>
  <c r="AK73" i="7"/>
  <c r="AL73" i="7" s="1"/>
  <c r="Y76" i="7"/>
  <c r="Z76" i="7" s="1"/>
  <c r="Z77" i="7"/>
  <c r="AC77" i="7"/>
  <c r="AD77" i="7" s="1"/>
  <c r="T81" i="7"/>
  <c r="V81" i="7" s="1"/>
  <c r="AD81" i="7"/>
  <c r="V68" i="7"/>
  <c r="AC68" i="7"/>
  <c r="Z73" i="7"/>
  <c r="X79" i="7"/>
  <c r="AR79" i="7"/>
  <c r="Y68" i="7"/>
  <c r="AK68" i="7"/>
  <c r="AL68" i="7" s="1"/>
  <c r="X69" i="7"/>
  <c r="AR69" i="7"/>
  <c r="T71" i="7"/>
  <c r="V71" i="7" s="1"/>
  <c r="X71" i="7"/>
  <c r="Z71" i="7" s="1"/>
  <c r="AB71" i="7"/>
  <c r="AD71" i="7" s="1"/>
  <c r="AJ71" i="7"/>
  <c r="AN71" i="7"/>
  <c r="AR71" i="7"/>
  <c r="X72" i="7"/>
  <c r="AR72" i="7"/>
  <c r="T73" i="7"/>
  <c r="V73" i="7" s="1"/>
  <c r="AN73" i="7"/>
  <c r="Y74" i="7"/>
  <c r="AJ74" i="7"/>
  <c r="U75" i="7"/>
  <c r="Y75" i="7" s="1"/>
  <c r="AC75" i="7" s="1"/>
  <c r="AK75" i="7" s="1"/>
  <c r="X81" i="7"/>
  <c r="Z81" i="7" s="1"/>
  <c r="AR81" i="7"/>
  <c r="X68" i="7"/>
  <c r="AO68" i="7"/>
  <c r="AP68" i="7" s="1"/>
  <c r="AR68" i="7"/>
  <c r="Y70" i="7"/>
  <c r="AC70" i="7" s="1"/>
  <c r="AJ70" i="7"/>
  <c r="U72" i="7"/>
  <c r="V72" i="7" s="1"/>
  <c r="AN72" i="7"/>
  <c r="AC74" i="7"/>
  <c r="AD74" i="7" s="1"/>
  <c r="T76" i="7"/>
  <c r="V76" i="7" s="1"/>
  <c r="AC76" i="7"/>
  <c r="AK76" i="7" s="1"/>
  <c r="AD48" i="7"/>
  <c r="AK48" i="7"/>
  <c r="Z49" i="7"/>
  <c r="V55" i="7"/>
  <c r="AL49" i="7"/>
  <c r="AO49" i="7"/>
  <c r="AP49" i="7" s="1"/>
  <c r="AD49" i="7"/>
  <c r="AO52" i="7"/>
  <c r="Y55" i="7"/>
  <c r="Z55" i="7" s="1"/>
  <c r="Z48" i="7"/>
  <c r="AC48" i="7"/>
  <c r="AS49" i="7"/>
  <c r="AT49" i="7" s="1"/>
  <c r="U50" i="7"/>
  <c r="Y50" i="7" s="1"/>
  <c r="AC50" i="7" s="1"/>
  <c r="AK50" i="7" s="1"/>
  <c r="AD52" i="7"/>
  <c r="AK52" i="7"/>
  <c r="AL52" i="7" s="1"/>
  <c r="V54" i="7"/>
  <c r="U55" i="7"/>
  <c r="AC55" i="7"/>
  <c r="V56" i="7"/>
  <c r="Y56" i="7"/>
  <c r="AC56" i="7" s="1"/>
  <c r="AB59" i="7"/>
  <c r="U60" i="7"/>
  <c r="V60" i="7" s="1"/>
  <c r="Y60" i="7"/>
  <c r="Z60" i="7" s="1"/>
  <c r="V48" i="7"/>
  <c r="Z52" i="7"/>
  <c r="Y54" i="7"/>
  <c r="Z54" i="7" s="1"/>
  <c r="AC58" i="7"/>
  <c r="AK58" i="7" s="1"/>
  <c r="V52" i="7"/>
  <c r="U54" i="7"/>
  <c r="AN54" i="7"/>
  <c r="U57" i="7"/>
  <c r="Y57" i="7" s="1"/>
  <c r="Z57" i="7" s="1"/>
  <c r="Y58" i="7"/>
  <c r="Z58" i="7" s="1"/>
  <c r="AR58" i="7"/>
  <c r="AO37" i="7"/>
  <c r="AP37" i="7" s="1"/>
  <c r="Z27" i="7"/>
  <c r="Z33" i="7"/>
  <c r="AC37" i="7"/>
  <c r="AK37" i="7" s="1"/>
  <c r="AL37" i="7" s="1"/>
  <c r="AS39" i="7"/>
  <c r="AT39" i="7" s="1"/>
  <c r="AO39" i="7"/>
  <c r="AP39" i="7" s="1"/>
  <c r="AC27" i="7"/>
  <c r="AK27" i="7" s="1"/>
  <c r="AD31" i="7"/>
  <c r="AC33" i="7"/>
  <c r="AC35" i="7"/>
  <c r="AK35" i="7" s="1"/>
  <c r="AD39" i="7"/>
  <c r="AK31" i="7"/>
  <c r="AL31" i="7" s="1"/>
  <c r="AK33" i="7"/>
  <c r="AL33" i="7" s="1"/>
  <c r="AK39" i="7"/>
  <c r="AL39" i="7" s="1"/>
  <c r="AB27" i="7"/>
  <c r="AK28" i="7"/>
  <c r="AL28" i="7" s="1"/>
  <c r="X29" i="7"/>
  <c r="AR29" i="7"/>
  <c r="U30" i="7"/>
  <c r="Y30" i="7" s="1"/>
  <c r="AC30" i="7" s="1"/>
  <c r="AK30" i="7" s="1"/>
  <c r="T31" i="7"/>
  <c r="V31" i="7" s="1"/>
  <c r="AN31" i="7"/>
  <c r="Y32" i="7"/>
  <c r="AJ33" i="7"/>
  <c r="AB35" i="7"/>
  <c r="AK36" i="7"/>
  <c r="AL36" i="7" s="1"/>
  <c r="X37" i="7"/>
  <c r="Z37" i="7" s="1"/>
  <c r="AR37" i="7"/>
  <c r="U38" i="7"/>
  <c r="Y38" i="7" s="1"/>
  <c r="AC38" i="7" s="1"/>
  <c r="AK38" i="7" s="1"/>
  <c r="T39" i="7"/>
  <c r="V39" i="7" s="1"/>
  <c r="AN39" i="7"/>
  <c r="Y40" i="7"/>
  <c r="AR27" i="7"/>
  <c r="U28" i="7"/>
  <c r="AN29" i="7"/>
  <c r="AJ31" i="7"/>
  <c r="AC32" i="7"/>
  <c r="AK32" i="7" s="1"/>
  <c r="AB33" i="7"/>
  <c r="X35" i="7"/>
  <c r="Z35" i="7" s="1"/>
  <c r="AR35" i="7"/>
  <c r="U36" i="7"/>
  <c r="T37" i="7"/>
  <c r="V37" i="7" s="1"/>
  <c r="AN37" i="7"/>
  <c r="AJ39" i="7"/>
  <c r="AC40" i="7"/>
  <c r="V27" i="7"/>
  <c r="Y28" i="7"/>
  <c r="U29" i="7"/>
  <c r="Y29" i="7" s="1"/>
  <c r="AC29" i="7" s="1"/>
  <c r="U34" i="7"/>
  <c r="Y36" i="7"/>
  <c r="AK40" i="7"/>
  <c r="AL40" i="7" s="1"/>
  <c r="AC28" i="7"/>
  <c r="Z31" i="7"/>
  <c r="V33" i="7"/>
  <c r="Y34" i="7"/>
  <c r="AC34" i="7" s="1"/>
  <c r="AK34" i="7" s="1"/>
  <c r="AC36" i="7"/>
  <c r="AD37" i="7"/>
  <c r="Z39" i="7"/>
  <c r="H46" i="9"/>
  <c r="L46" i="9"/>
  <c r="L114" i="9" s="1"/>
  <c r="I81" i="9"/>
  <c r="M81" i="9"/>
  <c r="H80" i="9"/>
  <c r="L80" i="9"/>
  <c r="Q26" i="9"/>
  <c r="Q50" i="9"/>
  <c r="O95" i="9"/>
  <c r="O97" i="9"/>
  <c r="O99" i="9"/>
  <c r="E102" i="9"/>
  <c r="I102" i="9"/>
  <c r="M102" i="9"/>
  <c r="O108" i="9"/>
  <c r="O112" i="9"/>
  <c r="J113" i="9"/>
  <c r="H117" i="9"/>
  <c r="L117" i="9"/>
  <c r="K69" i="9"/>
  <c r="O94" i="9"/>
  <c r="O96" i="9"/>
  <c r="O98" i="9"/>
  <c r="M50" i="8"/>
  <c r="I439" i="6"/>
  <c r="X124" i="6" s="1"/>
  <c r="Z124" i="6" s="1"/>
  <c r="AA124" i="6" s="1"/>
  <c r="F42" i="6"/>
  <c r="N42" i="6" s="1"/>
  <c r="O42" i="6" s="1"/>
  <c r="F44" i="6"/>
  <c r="N44" i="6" s="1"/>
  <c r="O44" i="6" s="1"/>
  <c r="F46" i="6"/>
  <c r="N46" i="6" s="1"/>
  <c r="O46" i="6" s="1"/>
  <c r="F48" i="6"/>
  <c r="N48" i="6" s="1"/>
  <c r="O48" i="6" s="1"/>
  <c r="F50" i="6"/>
  <c r="N50" i="6" s="1"/>
  <c r="O50" i="6" s="1"/>
  <c r="F52" i="6"/>
  <c r="N52" i="6" s="1"/>
  <c r="O52" i="6" s="1"/>
  <c r="F54" i="6"/>
  <c r="N54" i="6" s="1"/>
  <c r="O54" i="6" s="1"/>
  <c r="F56" i="6"/>
  <c r="N56" i="6" s="1"/>
  <c r="O56" i="6" s="1"/>
  <c r="L136" i="4"/>
  <c r="F61" i="6"/>
  <c r="N61" i="6" s="1"/>
  <c r="O61" i="6" s="1"/>
  <c r="F63" i="6"/>
  <c r="N63" i="6" s="1"/>
  <c r="O63" i="6" s="1"/>
  <c r="F65" i="6"/>
  <c r="N65" i="6" s="1"/>
  <c r="O65" i="6" s="1"/>
  <c r="F67" i="6"/>
  <c r="N67" i="6" s="1"/>
  <c r="O67" i="6" s="1"/>
  <c r="J449" i="6"/>
  <c r="AB134" i="6" s="1"/>
  <c r="H449" i="6"/>
  <c r="L449" i="6"/>
  <c r="AJ134" i="6" s="1"/>
  <c r="F39" i="6"/>
  <c r="N39" i="6" s="1"/>
  <c r="O39" i="6" s="1"/>
  <c r="F41" i="6"/>
  <c r="N41" i="6" s="1"/>
  <c r="O41" i="6" s="1"/>
  <c r="F43" i="6"/>
  <c r="N43" i="6" s="1"/>
  <c r="O43" i="6" s="1"/>
  <c r="F45" i="6"/>
  <c r="N45" i="6" s="1"/>
  <c r="O45" i="6" s="1"/>
  <c r="F47" i="6"/>
  <c r="N47" i="6" s="1"/>
  <c r="O47" i="6" s="1"/>
  <c r="F49" i="6"/>
  <c r="N49" i="6" s="1"/>
  <c r="O49" i="6" s="1"/>
  <c r="F51" i="6"/>
  <c r="N51" i="6" s="1"/>
  <c r="O51" i="6" s="1"/>
  <c r="F53" i="6"/>
  <c r="N53" i="6" s="1"/>
  <c r="O53" i="6" s="1"/>
  <c r="F55" i="6"/>
  <c r="N55" i="6" s="1"/>
  <c r="O55" i="6" s="1"/>
  <c r="F57" i="6"/>
  <c r="N57" i="6" s="1"/>
  <c r="O57" i="6" s="1"/>
  <c r="F60" i="6"/>
  <c r="N60" i="6" s="1"/>
  <c r="O60" i="6" s="1"/>
  <c r="F62" i="6"/>
  <c r="N62" i="6" s="1"/>
  <c r="O62" i="6" s="1"/>
  <c r="F64" i="6"/>
  <c r="N64" i="6" s="1"/>
  <c r="O64" i="6" s="1"/>
  <c r="F66" i="6"/>
  <c r="N66" i="6" s="1"/>
  <c r="O66" i="6" s="1"/>
  <c r="G83" i="4"/>
  <c r="F94" i="6"/>
  <c r="F70" i="6"/>
  <c r="K162" i="4"/>
  <c r="F95" i="6"/>
  <c r="J75" i="4"/>
  <c r="F71" i="6"/>
  <c r="K163" i="4"/>
  <c r="L35" i="4"/>
  <c r="F38" i="6"/>
  <c r="J439" i="6"/>
  <c r="AB124" i="6" s="1"/>
  <c r="H485" i="6"/>
  <c r="H172" i="6" s="1"/>
  <c r="F21" i="6"/>
  <c r="F37" i="6" s="1"/>
  <c r="E113" i="9"/>
  <c r="I113" i="9"/>
  <c r="M113" i="9"/>
  <c r="G69" i="9"/>
  <c r="G81" i="9" s="1"/>
  <c r="D81" i="9"/>
  <c r="H114" i="9"/>
  <c r="G117" i="9"/>
  <c r="K117" i="9"/>
  <c r="L69" i="9"/>
  <c r="L81" i="9" s="1"/>
  <c r="D80" i="9"/>
  <c r="H69" i="9"/>
  <c r="H81" i="9" s="1"/>
  <c r="Q84" i="9"/>
  <c r="G46" i="9"/>
  <c r="G114" i="9" s="1"/>
  <c r="K46" i="9"/>
  <c r="N47" i="9"/>
  <c r="K113" i="9"/>
  <c r="O109" i="9"/>
  <c r="D113" i="9"/>
  <c r="H113" i="9"/>
  <c r="L113" i="9"/>
  <c r="P34" i="9"/>
  <c r="Q34" i="9" s="1"/>
  <c r="G35" i="9"/>
  <c r="G47" i="9" s="1"/>
  <c r="G102" i="9"/>
  <c r="E118" i="9"/>
  <c r="I118" i="9"/>
  <c r="M118" i="9"/>
  <c r="K102" i="9"/>
  <c r="K35" i="9"/>
  <c r="K47" i="9" s="1"/>
  <c r="Y24" i="6"/>
  <c r="R25" i="6"/>
  <c r="S25" i="6" s="1"/>
  <c r="V25" i="6"/>
  <c r="W25" i="6" s="1"/>
  <c r="Z25" i="6"/>
  <c r="AA25" i="6" s="1"/>
  <c r="AD25" i="6"/>
  <c r="AE25" i="6" s="1"/>
  <c r="AH25" i="6"/>
  <c r="AI25" i="6" s="1"/>
  <c r="AL25" i="6"/>
  <c r="AM25" i="6" s="1"/>
  <c r="Q27" i="6"/>
  <c r="U27" i="6"/>
  <c r="Y27" i="6"/>
  <c r="AC27" i="6"/>
  <c r="AG27" i="6"/>
  <c r="AK27" i="6"/>
  <c r="AG22" i="6"/>
  <c r="Q26" i="6"/>
  <c r="Y28" i="6"/>
  <c r="AG30" i="6"/>
  <c r="Z41" i="6"/>
  <c r="AA41" i="6" s="1"/>
  <c r="AH42" i="6"/>
  <c r="AI42" i="6" s="1"/>
  <c r="U43" i="6"/>
  <c r="AD45" i="6"/>
  <c r="AE45" i="6" s="1"/>
  <c r="V46" i="6"/>
  <c r="W46" i="6" s="1"/>
  <c r="AL46" i="6"/>
  <c r="AM46" i="6" s="1"/>
  <c r="AD49" i="6"/>
  <c r="AE49" i="6" s="1"/>
  <c r="V50" i="6"/>
  <c r="W50" i="6" s="1"/>
  <c r="AL50" i="6"/>
  <c r="AM50" i="6" s="1"/>
  <c r="AD53" i="6"/>
  <c r="AE53" i="6" s="1"/>
  <c r="V54" i="6"/>
  <c r="W54" i="6" s="1"/>
  <c r="AL54" i="6"/>
  <c r="AM54" i="6" s="1"/>
  <c r="AH57" i="6"/>
  <c r="AI57" i="6" s="1"/>
  <c r="AD61" i="6"/>
  <c r="AE61" i="6" s="1"/>
  <c r="V62" i="6"/>
  <c r="W62" i="6" s="1"/>
  <c r="AL62" i="6"/>
  <c r="AM62" i="6" s="1"/>
  <c r="U63" i="6"/>
  <c r="AC63" i="6"/>
  <c r="AK63" i="6"/>
  <c r="V65" i="6"/>
  <c r="W65" i="6" s="1"/>
  <c r="AL65" i="6"/>
  <c r="AM65" i="6" s="1"/>
  <c r="Z66" i="6"/>
  <c r="AA66" i="6" s="1"/>
  <c r="AH72" i="6"/>
  <c r="AI72" i="6" s="1"/>
  <c r="V73" i="6"/>
  <c r="W73" i="6" s="1"/>
  <c r="AL73" i="6"/>
  <c r="AM73" i="6" s="1"/>
  <c r="U74" i="6"/>
  <c r="AC74" i="6"/>
  <c r="AK74" i="6"/>
  <c r="V76" i="6"/>
  <c r="W76" i="6" s="1"/>
  <c r="AL76" i="6"/>
  <c r="AM76" i="6" s="1"/>
  <c r="Z77" i="6"/>
  <c r="AA77" i="6" s="1"/>
  <c r="Z80" i="6"/>
  <c r="AA80" i="6" s="1"/>
  <c r="AD81" i="6"/>
  <c r="AE81" i="6" s="1"/>
  <c r="Y82" i="6"/>
  <c r="AG82" i="6"/>
  <c r="AD84" i="6"/>
  <c r="AE84" i="6" s="1"/>
  <c r="AH85" i="6"/>
  <c r="AI85" i="6" s="1"/>
  <c r="AH88" i="6"/>
  <c r="AI88" i="6" s="1"/>
  <c r="V89" i="6"/>
  <c r="W89" i="6" s="1"/>
  <c r="AL89" i="6"/>
  <c r="AM89" i="6" s="1"/>
  <c r="U90" i="6"/>
  <c r="AC90" i="6"/>
  <c r="AK90" i="6"/>
  <c r="V92" i="6"/>
  <c r="W92" i="6" s="1"/>
  <c r="AL92" i="6"/>
  <c r="AM92" i="6" s="1"/>
  <c r="Z93" i="6"/>
  <c r="AA93" i="6" s="1"/>
  <c r="V98" i="6"/>
  <c r="W98" i="6" s="1"/>
  <c r="U98" i="6"/>
  <c r="Z100" i="6"/>
  <c r="AA100" i="6" s="1"/>
  <c r="AD101" i="6"/>
  <c r="AE101" i="6" s="1"/>
  <c r="AC105" i="6"/>
  <c r="U108" i="6"/>
  <c r="V108" i="6"/>
  <c r="W108" i="6" s="1"/>
  <c r="AC109" i="6"/>
  <c r="AL107" i="6"/>
  <c r="AM107" i="6" s="1"/>
  <c r="AK107" i="6"/>
  <c r="Q22" i="6"/>
  <c r="AG26" i="6"/>
  <c r="Q30" i="6"/>
  <c r="AC41" i="6"/>
  <c r="U42" i="6"/>
  <c r="AK42" i="6"/>
  <c r="AK43" i="6"/>
  <c r="AG45" i="6"/>
  <c r="Y46" i="6"/>
  <c r="AG49" i="6"/>
  <c r="Y50" i="6"/>
  <c r="AG53" i="6"/>
  <c r="Y54" i="6"/>
  <c r="U57" i="6"/>
  <c r="AK57" i="6"/>
  <c r="AG61" i="6"/>
  <c r="Y62" i="6"/>
  <c r="Y63" i="6"/>
  <c r="AG63" i="6"/>
  <c r="Y65" i="6"/>
  <c r="AC66" i="6"/>
  <c r="U72" i="6"/>
  <c r="AK72" i="6"/>
  <c r="Y73" i="6"/>
  <c r="Y74" i="6"/>
  <c r="AG74" i="6"/>
  <c r="Y76" i="6"/>
  <c r="AC77" i="6"/>
  <c r="AC80" i="6"/>
  <c r="AG81" i="6"/>
  <c r="U82" i="6"/>
  <c r="AC82" i="6"/>
  <c r="AK82" i="6"/>
  <c r="AG84" i="6"/>
  <c r="U85" i="6"/>
  <c r="AK85" i="6"/>
  <c r="U88" i="6"/>
  <c r="AK88" i="6"/>
  <c r="Y89" i="6"/>
  <c r="Y90" i="6"/>
  <c r="AG90" i="6"/>
  <c r="Y92" i="6"/>
  <c r="AC93" i="6"/>
  <c r="U97" i="6"/>
  <c r="Y98" i="6"/>
  <c r="AL98" i="6"/>
  <c r="AM98" i="6" s="1"/>
  <c r="AK98" i="6"/>
  <c r="U103" i="6"/>
  <c r="AC103" i="6"/>
  <c r="Y104" i="6"/>
  <c r="Z104" i="6"/>
  <c r="AA104" i="6" s="1"/>
  <c r="AK108" i="6"/>
  <c r="AL108" i="6"/>
  <c r="AM108" i="6" s="1"/>
  <c r="V113" i="6"/>
  <c r="W113" i="6" s="1"/>
  <c r="U113" i="6"/>
  <c r="Q24" i="6"/>
  <c r="Y26" i="6"/>
  <c r="AG28" i="6"/>
  <c r="Y39" i="6"/>
  <c r="AG39" i="6"/>
  <c r="AC43" i="6"/>
  <c r="Y47" i="6"/>
  <c r="AG47" i="6"/>
  <c r="Y51" i="6"/>
  <c r="AG51" i="6"/>
  <c r="Y55" i="6"/>
  <c r="AG55" i="6"/>
  <c r="Y67" i="6"/>
  <c r="AG67" i="6"/>
  <c r="Y78" i="6"/>
  <c r="AG78" i="6"/>
  <c r="U86" i="6"/>
  <c r="AC86" i="6"/>
  <c r="AK86" i="6"/>
  <c r="AH97" i="6"/>
  <c r="AI97" i="6" s="1"/>
  <c r="AD98" i="6"/>
  <c r="AE98" i="6" s="1"/>
  <c r="AC98" i="6"/>
  <c r="AK100" i="6"/>
  <c r="V101" i="6"/>
  <c r="W101" i="6" s="1"/>
  <c r="AG102" i="6"/>
  <c r="U106" i="6"/>
  <c r="AL106" i="6"/>
  <c r="AM106" i="6" s="1"/>
  <c r="AC108" i="6"/>
  <c r="AD108" i="6"/>
  <c r="AE108" i="6" s="1"/>
  <c r="Z110" i="6"/>
  <c r="AA110" i="6" s="1"/>
  <c r="Y110" i="6"/>
  <c r="AG117" i="6"/>
  <c r="AH119" i="6"/>
  <c r="AI119" i="6" s="1"/>
  <c r="Z123" i="6"/>
  <c r="AA123" i="6" s="1"/>
  <c r="AH123" i="6"/>
  <c r="AI123" i="6" s="1"/>
  <c r="AK128" i="6"/>
  <c r="V130" i="6"/>
  <c r="W130" i="6" s="1"/>
  <c r="AD130" i="6"/>
  <c r="AE130" i="6" s="1"/>
  <c r="AL130" i="6"/>
  <c r="AM130" i="6" s="1"/>
  <c r="AC132" i="6"/>
  <c r="AG173" i="6"/>
  <c r="Q175" i="6"/>
  <c r="Q179" i="6"/>
  <c r="Q181" i="6"/>
  <c r="AH189" i="6"/>
  <c r="AI189" i="6" s="1"/>
  <c r="AG189" i="6"/>
  <c r="AG191" i="6"/>
  <c r="V192" i="6"/>
  <c r="W192" i="6" s="1"/>
  <c r="U192" i="6"/>
  <c r="Q195" i="6"/>
  <c r="AC195" i="6"/>
  <c r="Z196" i="6"/>
  <c r="AA196" i="6" s="1"/>
  <c r="Y196" i="6"/>
  <c r="V202" i="6"/>
  <c r="W202" i="6" s="1"/>
  <c r="Q204" i="6"/>
  <c r="AD204" i="6"/>
  <c r="AE204" i="6" s="1"/>
  <c r="U205" i="6"/>
  <c r="AH205" i="6"/>
  <c r="AI205" i="6" s="1"/>
  <c r="AH206" i="6"/>
  <c r="AI206" i="6" s="1"/>
  <c r="AG206" i="6"/>
  <c r="AD207" i="6"/>
  <c r="AE207" i="6" s="1"/>
  <c r="Y208" i="6"/>
  <c r="V209" i="6"/>
  <c r="W209" i="6" s="1"/>
  <c r="AC211" i="6"/>
  <c r="U214" i="6"/>
  <c r="V214" i="6"/>
  <c r="W214" i="6" s="1"/>
  <c r="U217" i="6"/>
  <c r="U219" i="6"/>
  <c r="V219" i="6"/>
  <c r="W219" i="6" s="1"/>
  <c r="U222" i="6"/>
  <c r="V222" i="6"/>
  <c r="W222" i="6" s="1"/>
  <c r="AD225" i="6"/>
  <c r="AE225" i="6" s="1"/>
  <c r="R191" i="6"/>
  <c r="S191" i="6" s="1"/>
  <c r="Q191" i="6"/>
  <c r="AD201" i="6"/>
  <c r="AE201" i="6" s="1"/>
  <c r="AC201" i="6"/>
  <c r="AK214" i="6"/>
  <c r="AL214" i="6"/>
  <c r="AM214" i="6" s="1"/>
  <c r="AC216" i="6"/>
  <c r="AD216" i="6"/>
  <c r="AE216" i="6" s="1"/>
  <c r="AC221" i="6"/>
  <c r="AD221" i="6"/>
  <c r="AE221" i="6" s="1"/>
  <c r="Y227" i="6"/>
  <c r="Z227" i="6"/>
  <c r="AA227" i="6" s="1"/>
  <c r="Z230" i="6"/>
  <c r="AA230" i="6" s="1"/>
  <c r="Y230" i="6"/>
  <c r="AK113" i="6"/>
  <c r="Y116" i="6"/>
  <c r="AK117" i="6"/>
  <c r="AL119" i="6"/>
  <c r="AM119" i="6" s="1"/>
  <c r="U120" i="6"/>
  <c r="AK120" i="6"/>
  <c r="V123" i="6"/>
  <c r="W123" i="6" s="1"/>
  <c r="AD123" i="6"/>
  <c r="AE123" i="6" s="1"/>
  <c r="AL123" i="6"/>
  <c r="AM123" i="6" s="1"/>
  <c r="AG127" i="6"/>
  <c r="U128" i="6"/>
  <c r="R130" i="6"/>
  <c r="S130" i="6" s="1"/>
  <c r="Z130" i="6"/>
  <c r="AA130" i="6" s="1"/>
  <c r="AH130" i="6"/>
  <c r="AI130" i="6" s="1"/>
  <c r="AC131" i="6"/>
  <c r="Y174" i="6"/>
  <c r="AG181" i="6"/>
  <c r="AK184" i="6"/>
  <c r="Q185" i="6"/>
  <c r="AK186" i="6"/>
  <c r="Q187" i="6"/>
  <c r="AK188" i="6"/>
  <c r="AL190" i="6"/>
  <c r="AM190" i="6" s="1"/>
  <c r="AK190" i="6"/>
  <c r="Y192" i="6"/>
  <c r="U194" i="6"/>
  <c r="AC197" i="6"/>
  <c r="Y198" i="6"/>
  <c r="AK198" i="6"/>
  <c r="AG199" i="6"/>
  <c r="Y202" i="6"/>
  <c r="AL202" i="6"/>
  <c r="AM202" i="6" s="1"/>
  <c r="AG204" i="6"/>
  <c r="R205" i="6"/>
  <c r="S205" i="6" s="1"/>
  <c r="AK205" i="6"/>
  <c r="Z206" i="6"/>
  <c r="AA206" i="6" s="1"/>
  <c r="AK206" i="6"/>
  <c r="AL207" i="6"/>
  <c r="AM207" i="6" s="1"/>
  <c r="AK207" i="6"/>
  <c r="AD209" i="6"/>
  <c r="AE209" i="6" s="1"/>
  <c r="AC209" i="6"/>
  <c r="Z211" i="6"/>
  <c r="AA211" i="6" s="1"/>
  <c r="AC212" i="6"/>
  <c r="Q213" i="6"/>
  <c r="Y214" i="6"/>
  <c r="Q216" i="6"/>
  <c r="Q217" i="6"/>
  <c r="R217" i="6"/>
  <c r="S217" i="6" s="1"/>
  <c r="R221" i="6"/>
  <c r="S221" i="6" s="1"/>
  <c r="V223" i="6"/>
  <c r="W223" i="6" s="1"/>
  <c r="V226" i="6"/>
  <c r="W226" i="6" s="1"/>
  <c r="AH226" i="6"/>
  <c r="AI226" i="6" s="1"/>
  <c r="AD193" i="6"/>
  <c r="AE193" i="6" s="1"/>
  <c r="AC193" i="6"/>
  <c r="AH197" i="6"/>
  <c r="AI197" i="6" s="1"/>
  <c r="AG197" i="6"/>
  <c r="AG217" i="6"/>
  <c r="AH217" i="6"/>
  <c r="AI217" i="6" s="1"/>
  <c r="Y220" i="6"/>
  <c r="Z220" i="6"/>
  <c r="AA220" i="6" s="1"/>
  <c r="AG222" i="6"/>
  <c r="AH222" i="6"/>
  <c r="AI222" i="6" s="1"/>
  <c r="Z223" i="6"/>
  <c r="AA223" i="6" s="1"/>
  <c r="AD224" i="6"/>
  <c r="AE224" i="6" s="1"/>
  <c r="AH225" i="6"/>
  <c r="AI225" i="6" s="1"/>
  <c r="R226" i="6"/>
  <c r="S226" i="6" s="1"/>
  <c r="AL226" i="6"/>
  <c r="AM226" i="6" s="1"/>
  <c r="AL227" i="6"/>
  <c r="AM227" i="6" s="1"/>
  <c r="Z229" i="6"/>
  <c r="AA229" i="6" s="1"/>
  <c r="R231" i="6"/>
  <c r="S231" i="6" s="1"/>
  <c r="AH231" i="6"/>
  <c r="AI231" i="6" s="1"/>
  <c r="V232" i="6"/>
  <c r="W232" i="6" s="1"/>
  <c r="AL232" i="6"/>
  <c r="AM232" i="6" s="1"/>
  <c r="Z233" i="6"/>
  <c r="AA233" i="6" s="1"/>
  <c r="R235" i="6"/>
  <c r="S235" i="6" s="1"/>
  <c r="AH235" i="6"/>
  <c r="AI235" i="6" s="1"/>
  <c r="V236" i="6"/>
  <c r="W236" i="6" s="1"/>
  <c r="AL236" i="6"/>
  <c r="AM236" i="6" s="1"/>
  <c r="Z237" i="6"/>
  <c r="AA237" i="6" s="1"/>
  <c r="V239" i="6"/>
  <c r="W239" i="6" s="1"/>
  <c r="AL239" i="6"/>
  <c r="AM239" i="6" s="1"/>
  <c r="R252" i="6"/>
  <c r="S252" i="6" s="1"/>
  <c r="Z254" i="6"/>
  <c r="AA254" i="6" s="1"/>
  <c r="R259" i="6"/>
  <c r="S259" i="6" s="1"/>
  <c r="U260" i="6"/>
  <c r="R264" i="6"/>
  <c r="S264" i="6" s="1"/>
  <c r="AH264" i="6"/>
  <c r="AI264" i="6" s="1"/>
  <c r="AG265" i="6"/>
  <c r="R270" i="6"/>
  <c r="S270" i="6" s="1"/>
  <c r="AH270" i="6"/>
  <c r="AI270" i="6" s="1"/>
  <c r="AD272" i="6"/>
  <c r="AE272" i="6" s="1"/>
  <c r="AC283" i="6"/>
  <c r="Y285" i="6"/>
  <c r="AL285" i="6"/>
  <c r="AM285" i="6" s="1"/>
  <c r="U287" i="6"/>
  <c r="AH287" i="6"/>
  <c r="AI287" i="6" s="1"/>
  <c r="R297" i="6"/>
  <c r="S297" i="6" s="1"/>
  <c r="Q297" i="6"/>
  <c r="AC290" i="6"/>
  <c r="AD290" i="6"/>
  <c r="AE290" i="6" s="1"/>
  <c r="U294" i="6"/>
  <c r="V294" i="6"/>
  <c r="W294" i="6" s="1"/>
  <c r="Y234" i="6"/>
  <c r="U249" i="6"/>
  <c r="AK249" i="6"/>
  <c r="V252" i="6"/>
  <c r="W252" i="6" s="1"/>
  <c r="AC254" i="6"/>
  <c r="Q257" i="6"/>
  <c r="AG257" i="6"/>
  <c r="AC258" i="6"/>
  <c r="U259" i="6"/>
  <c r="AK259" i="6"/>
  <c r="Q260" i="6"/>
  <c r="AK260" i="6"/>
  <c r="AC261" i="6"/>
  <c r="U262" i="6"/>
  <c r="Q263" i="6"/>
  <c r="U264" i="6"/>
  <c r="AK264" i="6"/>
  <c r="Y267" i="6"/>
  <c r="Q268" i="6"/>
  <c r="U268" i="6"/>
  <c r="Y268" i="6"/>
  <c r="AC268" i="6"/>
  <c r="AG268" i="6"/>
  <c r="AK268" i="6"/>
  <c r="U270" i="6"/>
  <c r="AK270" i="6"/>
  <c r="Q272" i="6"/>
  <c r="AG272" i="6"/>
  <c r="AC281" i="6"/>
  <c r="AD282" i="6"/>
  <c r="AE282" i="6" s="1"/>
  <c r="Y283" i="6"/>
  <c r="Y286" i="6"/>
  <c r="Z286" i="6"/>
  <c r="AA286" i="6" s="1"/>
  <c r="AG288" i="6"/>
  <c r="AH288" i="6"/>
  <c r="AI288" i="6" s="1"/>
  <c r="AG290" i="6"/>
  <c r="AH290" i="6"/>
  <c r="AI290" i="6" s="1"/>
  <c r="Y294" i="6"/>
  <c r="Z294" i="6"/>
  <c r="AA294" i="6" s="1"/>
  <c r="AK296" i="6"/>
  <c r="AL296" i="6"/>
  <c r="AM296" i="6" s="1"/>
  <c r="AH297" i="6"/>
  <c r="AI297" i="6" s="1"/>
  <c r="AG297" i="6"/>
  <c r="AG298" i="6"/>
  <c r="AH298" i="6"/>
  <c r="AI298" i="6" s="1"/>
  <c r="AK256" i="6"/>
  <c r="U258" i="6"/>
  <c r="AC260" i="6"/>
  <c r="Q267" i="6"/>
  <c r="AG282" i="6"/>
  <c r="AH282" i="6"/>
  <c r="AI282" i="6" s="1"/>
  <c r="AK288" i="6"/>
  <c r="AL288" i="6"/>
  <c r="AM288" i="6" s="1"/>
  <c r="R289" i="6"/>
  <c r="S289" i="6" s="1"/>
  <c r="AD291" i="6"/>
  <c r="AE291" i="6" s="1"/>
  <c r="V293" i="6"/>
  <c r="W293" i="6" s="1"/>
  <c r="AH295" i="6"/>
  <c r="AI295" i="6" s="1"/>
  <c r="AG295" i="6"/>
  <c r="AC308" i="6"/>
  <c r="U309" i="6"/>
  <c r="AD310" i="6"/>
  <c r="AE310" i="6" s="1"/>
  <c r="AL310" i="6"/>
  <c r="AM310" i="6" s="1"/>
  <c r="U311" i="6"/>
  <c r="AH312" i="6"/>
  <c r="AI312" i="6" s="1"/>
  <c r="Y313" i="6"/>
  <c r="AG313" i="6"/>
  <c r="Y315" i="6"/>
  <c r="Z316" i="6"/>
  <c r="AA316" i="6" s="1"/>
  <c r="AK319" i="6"/>
  <c r="R320" i="6"/>
  <c r="S320" i="6" s="1"/>
  <c r="AH320" i="6"/>
  <c r="AI320" i="6" s="1"/>
  <c r="AC321" i="6"/>
  <c r="R322" i="6"/>
  <c r="S322" i="6" s="1"/>
  <c r="Z322" i="6"/>
  <c r="AA322" i="6" s="1"/>
  <c r="AC323" i="6"/>
  <c r="AK323" i="6"/>
  <c r="U325" i="6"/>
  <c r="AK325" i="6"/>
  <c r="AD326" i="6"/>
  <c r="AE326" i="6" s="1"/>
  <c r="Y327" i="6"/>
  <c r="R335" i="6"/>
  <c r="S335" i="6" s="1"/>
  <c r="Q336" i="6"/>
  <c r="Y336" i="6"/>
  <c r="AG336" i="6"/>
  <c r="Z337" i="6"/>
  <c r="AA337" i="6" s="1"/>
  <c r="AL337" i="6"/>
  <c r="AM337" i="6" s="1"/>
  <c r="AC338" i="6"/>
  <c r="V339" i="6"/>
  <c r="W339" i="6" s="1"/>
  <c r="AH339" i="6"/>
  <c r="AI339" i="6" s="1"/>
  <c r="U340" i="6"/>
  <c r="AC340" i="6"/>
  <c r="AK340" i="6"/>
  <c r="R341" i="6"/>
  <c r="S341" i="6" s="1"/>
  <c r="AD341" i="6"/>
  <c r="AE341" i="6" s="1"/>
  <c r="Y342" i="6"/>
  <c r="R343" i="6"/>
  <c r="S343" i="6" s="1"/>
  <c r="AL343" i="6"/>
  <c r="AM343" i="6" s="1"/>
  <c r="E124" i="6"/>
  <c r="AH296" i="6"/>
  <c r="AI296" i="6" s="1"/>
  <c r="AD298" i="6"/>
  <c r="AE298" i="6" s="1"/>
  <c r="Z310" i="6"/>
  <c r="AA310" i="6" s="1"/>
  <c r="AD312" i="6"/>
  <c r="AE312" i="6" s="1"/>
  <c r="V313" i="6"/>
  <c r="W313" i="6" s="1"/>
  <c r="AC313" i="6"/>
  <c r="R314" i="6"/>
  <c r="S314" i="6" s="1"/>
  <c r="Z314" i="6"/>
  <c r="AA314" i="6" s="1"/>
  <c r="AG317" i="6"/>
  <c r="Z318" i="6"/>
  <c r="AA318" i="6" s="1"/>
  <c r="AL318" i="6"/>
  <c r="AM318" i="6" s="1"/>
  <c r="V320" i="6"/>
  <c r="W320" i="6" s="1"/>
  <c r="AD320" i="6"/>
  <c r="AE320" i="6" s="1"/>
  <c r="AD322" i="6"/>
  <c r="AE322" i="6" s="1"/>
  <c r="Z324" i="6"/>
  <c r="AA324" i="6" s="1"/>
  <c r="V326" i="6"/>
  <c r="W326" i="6" s="1"/>
  <c r="AH335" i="6"/>
  <c r="AI335" i="6" s="1"/>
  <c r="U336" i="6"/>
  <c r="AC336" i="6"/>
  <c r="AK336" i="6"/>
  <c r="R337" i="6"/>
  <c r="S337" i="6" s="1"/>
  <c r="AD337" i="6"/>
  <c r="AE337" i="6" s="1"/>
  <c r="R339" i="6"/>
  <c r="S339" i="6" s="1"/>
  <c r="AD339" i="6"/>
  <c r="AE339" i="6" s="1"/>
  <c r="AL339" i="6"/>
  <c r="AM339" i="6" s="1"/>
  <c r="Q340" i="6"/>
  <c r="Y340" i="6"/>
  <c r="AG340" i="6"/>
  <c r="V341" i="6"/>
  <c r="W341" i="6" s="1"/>
  <c r="AH343" i="6"/>
  <c r="AI343" i="6" s="1"/>
  <c r="F531" i="6"/>
  <c r="F218" i="6" s="1"/>
  <c r="N218" i="6" s="1"/>
  <c r="O218" i="6" s="1"/>
  <c r="R57" i="6"/>
  <c r="S57" i="6" s="1"/>
  <c r="R45" i="6"/>
  <c r="S45" i="6" s="1"/>
  <c r="J531" i="6"/>
  <c r="J218" i="6" s="1"/>
  <c r="H541" i="6"/>
  <c r="T228" i="6" s="1"/>
  <c r="L541" i="6"/>
  <c r="AJ228" i="6" s="1"/>
  <c r="G551" i="6"/>
  <c r="P238" i="6" s="1"/>
  <c r="K551" i="6"/>
  <c r="AF238" i="6" s="1"/>
  <c r="AG238" i="6" s="1"/>
  <c r="Q46" i="6"/>
  <c r="Q82" i="6"/>
  <c r="R108" i="6"/>
  <c r="S108" i="6" s="1"/>
  <c r="Q106" i="6"/>
  <c r="L73" i="4"/>
  <c r="Q41" i="6"/>
  <c r="Q84" i="6"/>
  <c r="Q110" i="6"/>
  <c r="R115" i="6"/>
  <c r="S115" i="6" s="1"/>
  <c r="Q116" i="6"/>
  <c r="Q117" i="6"/>
  <c r="F125" i="6"/>
  <c r="N125" i="6" s="1"/>
  <c r="O125" i="6" s="1"/>
  <c r="H439" i="6"/>
  <c r="T124" i="6" s="1"/>
  <c r="V124" i="6" s="1"/>
  <c r="W124" i="6" s="1"/>
  <c r="L439" i="6"/>
  <c r="AJ124" i="6" s="1"/>
  <c r="AL124" i="6" s="1"/>
  <c r="AM124" i="6" s="1"/>
  <c r="G439" i="6"/>
  <c r="P124" i="6" s="1"/>
  <c r="R124" i="6" s="1"/>
  <c r="S124" i="6" s="1"/>
  <c r="K439" i="6"/>
  <c r="AF124" i="6" s="1"/>
  <c r="AH124" i="6" s="1"/>
  <c r="AI124" i="6" s="1"/>
  <c r="I449" i="6"/>
  <c r="X134" i="6" s="1"/>
  <c r="Z134" i="6" s="1"/>
  <c r="AA134" i="6" s="1"/>
  <c r="Q120" i="6"/>
  <c r="T134" i="6"/>
  <c r="U134" i="6" s="1"/>
  <c r="Q72" i="6"/>
  <c r="Q81" i="6"/>
  <c r="N40" i="6"/>
  <c r="O40" i="6" s="1"/>
  <c r="F115" i="6"/>
  <c r="N115" i="6" s="1"/>
  <c r="O115" i="6" s="1"/>
  <c r="Q39" i="6"/>
  <c r="Q47" i="6"/>
  <c r="Q50" i="6"/>
  <c r="R62" i="6"/>
  <c r="S62" i="6" s="1"/>
  <c r="Q66" i="6"/>
  <c r="Q76" i="6"/>
  <c r="Q85" i="6"/>
  <c r="Q89" i="6"/>
  <c r="Q90" i="6"/>
  <c r="R92" i="6"/>
  <c r="S92" i="6" s="1"/>
  <c r="R126" i="6"/>
  <c r="S126" i="6" s="1"/>
  <c r="G449" i="6"/>
  <c r="P134" i="6" s="1"/>
  <c r="R134" i="6" s="1"/>
  <c r="S134" i="6" s="1"/>
  <c r="K449" i="6"/>
  <c r="AF134" i="6" s="1"/>
  <c r="I541" i="6"/>
  <c r="X228" i="6" s="1"/>
  <c r="Y228" i="6" s="1"/>
  <c r="F541" i="6"/>
  <c r="N228" i="6" s="1"/>
  <c r="O228" i="6" s="1"/>
  <c r="J541" i="6"/>
  <c r="AB228" i="6" s="1"/>
  <c r="AD228" i="6" s="1"/>
  <c r="AE228" i="6" s="1"/>
  <c r="G541" i="6"/>
  <c r="P228" i="6" s="1"/>
  <c r="R228" i="6" s="1"/>
  <c r="S228" i="6" s="1"/>
  <c r="K541" i="6"/>
  <c r="AF228" i="6" s="1"/>
  <c r="AH228" i="6" s="1"/>
  <c r="AI228" i="6" s="1"/>
  <c r="I551" i="6"/>
  <c r="X238" i="6" s="1"/>
  <c r="Z238" i="6" s="1"/>
  <c r="AA238" i="6" s="1"/>
  <c r="F551" i="6"/>
  <c r="N238" i="6" s="1"/>
  <c r="O238" i="6" s="1"/>
  <c r="J551" i="6"/>
  <c r="AB238" i="6" s="1"/>
  <c r="AC238" i="6" s="1"/>
  <c r="H551" i="6"/>
  <c r="T238" i="6" s="1"/>
  <c r="U238" i="6" s="1"/>
  <c r="L551" i="6"/>
  <c r="AJ238" i="6" s="1"/>
  <c r="AK238" i="6" s="1"/>
  <c r="Q121" i="6"/>
  <c r="Q127" i="6"/>
  <c r="Q63" i="6"/>
  <c r="Q73" i="6"/>
  <c r="Q74" i="6"/>
  <c r="Q98" i="6"/>
  <c r="Q100" i="6"/>
  <c r="Q113" i="6"/>
  <c r="Q97" i="6"/>
  <c r="Q109" i="6"/>
  <c r="R112" i="6"/>
  <c r="S112" i="6" s="1"/>
  <c r="R123" i="6"/>
  <c r="S123" i="6" s="1"/>
  <c r="Q102" i="6"/>
  <c r="Q65" i="6"/>
  <c r="Q101" i="6"/>
  <c r="F485" i="6"/>
  <c r="F172" i="6" s="1"/>
  <c r="N172" i="6" s="1"/>
  <c r="O172" i="6" s="1"/>
  <c r="J485" i="6"/>
  <c r="J172" i="6" s="1"/>
  <c r="G485" i="6"/>
  <c r="G172" i="6" s="1"/>
  <c r="K485" i="6"/>
  <c r="K172" i="6" s="1"/>
  <c r="G531" i="6"/>
  <c r="G218" i="6" s="1"/>
  <c r="K531" i="6"/>
  <c r="K218" i="6" s="1"/>
  <c r="H531" i="6"/>
  <c r="H218" i="6" s="1"/>
  <c r="L531" i="6"/>
  <c r="L218" i="6" s="1"/>
  <c r="I531" i="6"/>
  <c r="I218" i="6" s="1"/>
  <c r="G94" i="4"/>
  <c r="L61" i="4"/>
  <c r="L75" i="4" s="1"/>
  <c r="F58" i="6"/>
  <c r="L485" i="6"/>
  <c r="L172" i="6" s="1"/>
  <c r="I485" i="6"/>
  <c r="I172" i="6" s="1"/>
  <c r="X172" i="6" s="1"/>
  <c r="F69" i="6"/>
  <c r="G94" i="3"/>
  <c r="L121" i="3"/>
  <c r="E58" i="6"/>
  <c r="E162" i="6" s="1"/>
  <c r="L61" i="3"/>
  <c r="J75" i="3"/>
  <c r="E69" i="6"/>
  <c r="D75" i="3"/>
  <c r="E38" i="6"/>
  <c r="E141" i="6"/>
  <c r="E247" i="6" s="1"/>
  <c r="E280" i="6" s="1"/>
  <c r="E307" i="6" s="1"/>
  <c r="E334" i="6" s="1"/>
  <c r="E352" i="6" s="1"/>
  <c r="E452" i="6" s="1"/>
  <c r="F108" i="7"/>
  <c r="F128" i="7" s="1"/>
  <c r="F26" i="7"/>
  <c r="F46" i="7" s="1"/>
  <c r="F67" i="7"/>
  <c r="F87" i="7" s="1"/>
  <c r="Q49" i="6"/>
  <c r="Q51" i="6"/>
  <c r="Q54" i="6"/>
  <c r="Q61" i="6"/>
  <c r="Q80" i="6"/>
  <c r="Q93" i="6"/>
  <c r="Q104" i="6"/>
  <c r="R104" i="6"/>
  <c r="S104" i="6" s="1"/>
  <c r="F141" i="6"/>
  <c r="F247" i="6" s="1"/>
  <c r="F280" i="6" s="1"/>
  <c r="F307" i="6" s="1"/>
  <c r="F334" i="6" s="1"/>
  <c r="F352" i="6" s="1"/>
  <c r="F452" i="6" s="1"/>
  <c r="G108" i="7"/>
  <c r="G128" i="7" s="1"/>
  <c r="G67" i="7"/>
  <c r="G87" i="7" s="1"/>
  <c r="G26" i="7"/>
  <c r="G46" i="7" s="1"/>
  <c r="Q42" i="6"/>
  <c r="Q53" i="6"/>
  <c r="Q55" i="6"/>
  <c r="Q78" i="6"/>
  <c r="Q88" i="6"/>
  <c r="Q67" i="6"/>
  <c r="Q77" i="6"/>
  <c r="Q86" i="6"/>
  <c r="Q105" i="6"/>
  <c r="R105" i="6"/>
  <c r="S105" i="6" s="1"/>
  <c r="R131" i="6"/>
  <c r="S131" i="6" s="1"/>
  <c r="R119" i="6"/>
  <c r="S119" i="6" s="1"/>
  <c r="F46" i="9"/>
  <c r="F114" i="9" s="1"/>
  <c r="J46" i="9"/>
  <c r="J114" i="9" s="1"/>
  <c r="N46" i="9"/>
  <c r="O111" i="9"/>
  <c r="J47" i="9"/>
  <c r="E81" i="9"/>
  <c r="K114" i="9"/>
  <c r="D35" i="9"/>
  <c r="P35" i="9" s="1"/>
  <c r="Q35" i="9" s="1"/>
  <c r="D102" i="9"/>
  <c r="H35" i="9"/>
  <c r="H102" i="9"/>
  <c r="L35" i="9"/>
  <c r="L102" i="9"/>
  <c r="O45" i="9"/>
  <c r="F113" i="9"/>
  <c r="P45" i="9"/>
  <c r="Q45" i="9" s="1"/>
  <c r="N113" i="9"/>
  <c r="O49" i="9"/>
  <c r="O117" i="9" s="1"/>
  <c r="E117" i="9"/>
  <c r="I117" i="9"/>
  <c r="O107" i="9"/>
  <c r="D46" i="9"/>
  <c r="F47" i="9"/>
  <c r="O34" i="9"/>
  <c r="E35" i="9"/>
  <c r="I35" i="9"/>
  <c r="M35" i="9"/>
  <c r="P49" i="9"/>
  <c r="P68" i="9"/>
  <c r="Q68" i="9" s="1"/>
  <c r="F69" i="9"/>
  <c r="F81" i="9" s="1"/>
  <c r="J69" i="9"/>
  <c r="J81" i="9" s="1"/>
  <c r="N69" i="9"/>
  <c r="N103" i="9" s="1"/>
  <c r="F102" i="9"/>
  <c r="J102" i="9"/>
  <c r="N102" i="9"/>
  <c r="O79" i="9"/>
  <c r="E80" i="9"/>
  <c r="I80" i="9"/>
  <c r="M80" i="9"/>
  <c r="K81" i="9"/>
  <c r="O101" i="9"/>
  <c r="O110" i="9"/>
  <c r="G113" i="9"/>
  <c r="E46" i="9"/>
  <c r="I46" i="9"/>
  <c r="M46" i="9"/>
  <c r="P79" i="9"/>
  <c r="Q79" i="9" s="1"/>
  <c r="O68" i="9"/>
  <c r="F50" i="8"/>
  <c r="J50" i="8"/>
  <c r="D68" i="8"/>
  <c r="H68" i="8"/>
  <c r="L68" i="8"/>
  <c r="N49" i="8"/>
  <c r="G50" i="8"/>
  <c r="K50" i="8"/>
  <c r="E68" i="8"/>
  <c r="I68" i="8"/>
  <c r="D50" i="8"/>
  <c r="H50" i="8"/>
  <c r="L50" i="8"/>
  <c r="F68" i="8"/>
  <c r="J68" i="8"/>
  <c r="E50" i="8"/>
  <c r="I50" i="8"/>
  <c r="N67" i="8"/>
  <c r="G68" i="8"/>
  <c r="K68" i="8"/>
  <c r="T28" i="7"/>
  <c r="V28" i="7" s="1"/>
  <c r="X28" i="7"/>
  <c r="Z28" i="7" s="1"/>
  <c r="AB28" i="7"/>
  <c r="AD28" i="7" s="1"/>
  <c r="AJ28" i="7"/>
  <c r="AN28" i="7"/>
  <c r="AR28" i="7"/>
  <c r="T30" i="7"/>
  <c r="V30" i="7" s="1"/>
  <c r="X30" i="7"/>
  <c r="AB30" i="7"/>
  <c r="AJ30" i="7"/>
  <c r="AN30" i="7"/>
  <c r="AR30" i="7"/>
  <c r="T32" i="7"/>
  <c r="V32" i="7" s="1"/>
  <c r="X32" i="7"/>
  <c r="Z32" i="7" s="1"/>
  <c r="AB32" i="7"/>
  <c r="AD32" i="7" s="1"/>
  <c r="AJ32" i="7"/>
  <c r="AN32" i="7"/>
  <c r="AR32" i="7"/>
  <c r="T34" i="7"/>
  <c r="V34" i="7" s="1"/>
  <c r="X34" i="7"/>
  <c r="AB34" i="7"/>
  <c r="AJ34" i="7"/>
  <c r="AN34" i="7"/>
  <c r="AR34" i="7"/>
  <c r="T36" i="7"/>
  <c r="V36" i="7" s="1"/>
  <c r="X36" i="7"/>
  <c r="Z36" i="7" s="1"/>
  <c r="AB36" i="7"/>
  <c r="AD36" i="7" s="1"/>
  <c r="AJ36" i="7"/>
  <c r="AN36" i="7"/>
  <c r="AR36" i="7"/>
  <c r="T38" i="7"/>
  <c r="V38" i="7" s="1"/>
  <c r="X38" i="7"/>
  <c r="AB38" i="7"/>
  <c r="AJ38" i="7"/>
  <c r="AN38" i="7"/>
  <c r="AR38" i="7"/>
  <c r="T40" i="7"/>
  <c r="V40" i="7" s="1"/>
  <c r="X40" i="7"/>
  <c r="Z40" i="7" s="1"/>
  <c r="AB40" i="7"/>
  <c r="AD40" i="7" s="1"/>
  <c r="AJ40" i="7"/>
  <c r="AN40" i="7"/>
  <c r="AR40" i="7"/>
  <c r="U47" i="7"/>
  <c r="V47" i="7" s="1"/>
  <c r="T50" i="7"/>
  <c r="V50" i="7" s="1"/>
  <c r="X50" i="7"/>
  <c r="AB50" i="7"/>
  <c r="AJ50" i="7"/>
  <c r="AN50" i="7"/>
  <c r="AR50" i="7"/>
  <c r="U51" i="7"/>
  <c r="V51" i="7" s="1"/>
  <c r="Y53" i="7"/>
  <c r="Z53" i="7" s="1"/>
  <c r="AB54" i="7"/>
  <c r="AB55" i="7"/>
  <c r="AD55" i="7" s="1"/>
  <c r="AK55" i="7"/>
  <c r="AL55" i="7" s="1"/>
  <c r="AC57" i="7"/>
  <c r="AD57" i="7" s="1"/>
  <c r="AJ58" i="7"/>
  <c r="U59" i="7"/>
  <c r="Y59" i="7" s="1"/>
  <c r="AC59" i="7" s="1"/>
  <c r="AK59" i="7" s="1"/>
  <c r="AJ59" i="7"/>
  <c r="AB68" i="7"/>
  <c r="AD68" i="7" s="1"/>
  <c r="T70" i="7"/>
  <c r="V70" i="7" s="1"/>
  <c r="AN70" i="7"/>
  <c r="AB72" i="7"/>
  <c r="T74" i="7"/>
  <c r="V74" i="7" s="1"/>
  <c r="AN74" i="7"/>
  <c r="AB76" i="7"/>
  <c r="AD76" i="7" s="1"/>
  <c r="AR77" i="7"/>
  <c r="T80" i="7"/>
  <c r="V80" i="7" s="1"/>
  <c r="U80" i="7"/>
  <c r="Y80" i="7" s="1"/>
  <c r="AN80" i="7"/>
  <c r="AJ90" i="7"/>
  <c r="AB93" i="7"/>
  <c r="AD93" i="7" s="1"/>
  <c r="AC93" i="7"/>
  <c r="AK93" i="7" s="1"/>
  <c r="T94" i="7"/>
  <c r="V94" i="7" s="1"/>
  <c r="AN94" i="7"/>
  <c r="AN76" i="7"/>
  <c r="X78" i="7"/>
  <c r="Y78" i="7"/>
  <c r="AR78" i="7"/>
  <c r="X89" i="7"/>
  <c r="Z89" i="7" s="1"/>
  <c r="Y89" i="7"/>
  <c r="AC89" i="7" s="1"/>
  <c r="AR89" i="7"/>
  <c r="AB91" i="7"/>
  <c r="AD91" i="7" s="1"/>
  <c r="AC91" i="7"/>
  <c r="AK91" i="7" s="1"/>
  <c r="AJ95" i="7"/>
  <c r="AB90" i="7"/>
  <c r="AJ94" i="7"/>
  <c r="AC53" i="7"/>
  <c r="AD53" i="7" s="1"/>
  <c r="AJ54" i="7"/>
  <c r="T58" i="7"/>
  <c r="V58" i="7" s="1"/>
  <c r="AN58" i="7"/>
  <c r="AJ68" i="7"/>
  <c r="X70" i="7"/>
  <c r="Z70" i="7" s="1"/>
  <c r="AR70" i="7"/>
  <c r="AJ72" i="7"/>
  <c r="X74" i="7"/>
  <c r="Z74" i="7" s="1"/>
  <c r="AR74" i="7"/>
  <c r="AJ76" i="7"/>
  <c r="AR76" i="7"/>
  <c r="AC78" i="7"/>
  <c r="AK78" i="7" s="1"/>
  <c r="T79" i="7"/>
  <c r="U79" i="7"/>
  <c r="Y79" i="7" s="1"/>
  <c r="AC79" i="7" s="1"/>
  <c r="AN79" i="7"/>
  <c r="AJ81" i="7"/>
  <c r="AK81" i="7"/>
  <c r="AL81" i="7" s="1"/>
  <c r="AJ91" i="7"/>
  <c r="T95" i="7"/>
  <c r="V95" i="7" s="1"/>
  <c r="AN95" i="7"/>
  <c r="U78" i="7"/>
  <c r="V78" i="7" s="1"/>
  <c r="U89" i="7"/>
  <c r="V89" i="7" s="1"/>
  <c r="X90" i="7"/>
  <c r="AR90" i="7"/>
  <c r="Y93" i="7"/>
  <c r="Z93" i="7" s="1"/>
  <c r="AB94" i="7"/>
  <c r="AC97" i="7"/>
  <c r="AD97" i="7" s="1"/>
  <c r="AJ98" i="7"/>
  <c r="U99" i="7"/>
  <c r="V99" i="7" s="1"/>
  <c r="AK101" i="7"/>
  <c r="AL101" i="7" s="1"/>
  <c r="AK109" i="7"/>
  <c r="AL109" i="7" s="1"/>
  <c r="AC110" i="7"/>
  <c r="AC111" i="7"/>
  <c r="Y112" i="7"/>
  <c r="AS112" i="7"/>
  <c r="AT112" i="7" s="1"/>
  <c r="Y113" i="7"/>
  <c r="AS113" i="7"/>
  <c r="AT113" i="7" s="1"/>
  <c r="U114" i="7"/>
  <c r="X118" i="7"/>
  <c r="Z118" i="7" s="1"/>
  <c r="AR118" i="7"/>
  <c r="AJ120" i="7"/>
  <c r="U118" i="7"/>
  <c r="T118" i="7"/>
  <c r="V118" i="7" s="1"/>
  <c r="AO118" i="7"/>
  <c r="AP118" i="7" s="1"/>
  <c r="AN118" i="7"/>
  <c r="AC120" i="7"/>
  <c r="AB120" i="7"/>
  <c r="AD120" i="7" s="1"/>
  <c r="AK97" i="7"/>
  <c r="AL97" i="7" s="1"/>
  <c r="T98" i="7"/>
  <c r="V98" i="7" s="1"/>
  <c r="AN98" i="7"/>
  <c r="U101" i="7"/>
  <c r="Y101" i="7" s="1"/>
  <c r="AC101" i="7" s="1"/>
  <c r="AD101" i="7" s="1"/>
  <c r="AO101" i="7"/>
  <c r="AP101" i="7" s="1"/>
  <c r="AK110" i="7"/>
  <c r="AL110" i="7" s="1"/>
  <c r="AC112" i="7"/>
  <c r="Y114" i="7"/>
  <c r="T115" i="7"/>
  <c r="V115" i="7" s="1"/>
  <c r="AB115" i="7"/>
  <c r="AD115" i="7" s="1"/>
  <c r="AN115" i="7"/>
  <c r="U122" i="7"/>
  <c r="T122" i="7"/>
  <c r="V122" i="7" s="1"/>
  <c r="AO122" i="7"/>
  <c r="AP122" i="7" s="1"/>
  <c r="AN122" i="7"/>
  <c r="AB129" i="7"/>
  <c r="AD129" i="7" s="1"/>
  <c r="AC129" i="7"/>
  <c r="AR116" i="7"/>
  <c r="AJ118" i="7"/>
  <c r="X120" i="7"/>
  <c r="Z120" i="7" s="1"/>
  <c r="AR120" i="7"/>
  <c r="AJ122" i="7"/>
  <c r="X132" i="7"/>
  <c r="Z132" i="7" s="1"/>
  <c r="Y132" i="7"/>
  <c r="AJ132" i="7"/>
  <c r="AK132" i="7"/>
  <c r="AL132" i="7" s="1"/>
  <c r="AR132" i="7"/>
  <c r="AS132" i="7"/>
  <c r="AT132" i="7" s="1"/>
  <c r="T136" i="7"/>
  <c r="V136" i="7" s="1"/>
  <c r="U136" i="7"/>
  <c r="AB136" i="7"/>
  <c r="AD136" i="7" s="1"/>
  <c r="AC136" i="7"/>
  <c r="AN136" i="7"/>
  <c r="AO136" i="7"/>
  <c r="AP136" i="7" s="1"/>
  <c r="T132" i="7"/>
  <c r="V132" i="7" s="1"/>
  <c r="U132" i="7"/>
  <c r="AB132" i="7"/>
  <c r="AD132" i="7" s="1"/>
  <c r="AC132" i="7"/>
  <c r="AN132" i="7"/>
  <c r="AO132" i="7"/>
  <c r="AP132" i="7" s="1"/>
  <c r="X136" i="7"/>
  <c r="Z136" i="7" s="1"/>
  <c r="Y136" i="7"/>
  <c r="AJ136" i="7"/>
  <c r="AK136" i="7"/>
  <c r="AL136" i="7" s="1"/>
  <c r="AR136" i="7"/>
  <c r="AS136" i="7"/>
  <c r="AT136" i="7" s="1"/>
  <c r="X133" i="7"/>
  <c r="Z133" i="7" s="1"/>
  <c r="AJ133" i="7"/>
  <c r="AR133" i="7"/>
  <c r="T137" i="7"/>
  <c r="V137" i="7" s="1"/>
  <c r="AB137" i="7"/>
  <c r="AD137" i="7" s="1"/>
  <c r="AN137" i="7"/>
  <c r="U140" i="7"/>
  <c r="Y140" i="7"/>
  <c r="AC140" i="7"/>
  <c r="AK140" i="7"/>
  <c r="AL140" i="7" s="1"/>
  <c r="AO140" i="7"/>
  <c r="AP140" i="7" s="1"/>
  <c r="AS140" i="7"/>
  <c r="AT140" i="7" s="1"/>
  <c r="T141" i="7"/>
  <c r="V141" i="7" s="1"/>
  <c r="X141" i="7"/>
  <c r="Z141" i="7" s="1"/>
  <c r="AB141" i="7"/>
  <c r="AD141" i="7" s="1"/>
  <c r="Q40" i="6"/>
  <c r="R40" i="6"/>
  <c r="S40" i="6" s="1"/>
  <c r="Y40" i="6"/>
  <c r="Z40" i="6"/>
  <c r="AA40" i="6" s="1"/>
  <c r="AG40" i="6"/>
  <c r="AH40" i="6"/>
  <c r="AI40" i="6" s="1"/>
  <c r="D356" i="6"/>
  <c r="D145" i="6"/>
  <c r="D458" i="6" s="1"/>
  <c r="AG44" i="6"/>
  <c r="AH44" i="6"/>
  <c r="AI44" i="6" s="1"/>
  <c r="AC48" i="6"/>
  <c r="AD48" i="6"/>
  <c r="AE48" i="6" s="1"/>
  <c r="Y52" i="6"/>
  <c r="Z52" i="6"/>
  <c r="AA52" i="6" s="1"/>
  <c r="D368" i="6"/>
  <c r="D157" i="6"/>
  <c r="D470" i="6" s="1"/>
  <c r="U124" i="6"/>
  <c r="U44" i="6"/>
  <c r="V44" i="6"/>
  <c r="W44" i="6" s="1"/>
  <c r="AK44" i="6"/>
  <c r="AL44" i="6"/>
  <c r="AM44" i="6" s="1"/>
  <c r="Q48" i="6"/>
  <c r="R48" i="6"/>
  <c r="S48" i="6" s="1"/>
  <c r="AG48" i="6"/>
  <c r="AH48" i="6"/>
  <c r="AI48" i="6" s="1"/>
  <c r="AC52" i="6"/>
  <c r="AD52" i="6"/>
  <c r="AE52" i="6" s="1"/>
  <c r="U40" i="6"/>
  <c r="V40" i="6"/>
  <c r="W40" i="6" s="1"/>
  <c r="AC40" i="6"/>
  <c r="AD40" i="6"/>
  <c r="AE40" i="6" s="1"/>
  <c r="AK40" i="6"/>
  <c r="AL40" i="6"/>
  <c r="AM40" i="6" s="1"/>
  <c r="D359" i="6"/>
  <c r="D148" i="6"/>
  <c r="D461" i="6" s="1"/>
  <c r="Y44" i="6"/>
  <c r="Z44" i="6"/>
  <c r="AA44" i="6" s="1"/>
  <c r="D360" i="6"/>
  <c r="D149" i="6"/>
  <c r="D462" i="6" s="1"/>
  <c r="U48" i="6"/>
  <c r="V48" i="6"/>
  <c r="W48" i="6" s="1"/>
  <c r="AK48" i="6"/>
  <c r="AL48" i="6"/>
  <c r="AM48" i="6" s="1"/>
  <c r="Q52" i="6"/>
  <c r="R52" i="6"/>
  <c r="S52" i="6" s="1"/>
  <c r="AG52" i="6"/>
  <c r="AH52" i="6"/>
  <c r="AI52" i="6" s="1"/>
  <c r="U22" i="6"/>
  <c r="AC22" i="6"/>
  <c r="AK22" i="6"/>
  <c r="U24" i="6"/>
  <c r="AC24" i="6"/>
  <c r="AK24" i="6"/>
  <c r="U26" i="6"/>
  <c r="AC26" i="6"/>
  <c r="AK26" i="6"/>
  <c r="U28" i="6"/>
  <c r="AC28" i="6"/>
  <c r="AK28" i="6"/>
  <c r="U30" i="6"/>
  <c r="AC30" i="6"/>
  <c r="AK30" i="6"/>
  <c r="D355" i="6"/>
  <c r="D144" i="6"/>
  <c r="D457" i="6" s="1"/>
  <c r="Q43" i="6"/>
  <c r="Y43" i="6"/>
  <c r="AG43" i="6"/>
  <c r="Q44" i="6"/>
  <c r="R44" i="6"/>
  <c r="S44" i="6" s="1"/>
  <c r="AC44" i="6"/>
  <c r="AD44" i="6"/>
  <c r="AE44" i="6" s="1"/>
  <c r="Y48" i="6"/>
  <c r="Z48" i="6"/>
  <c r="AA48" i="6" s="1"/>
  <c r="D364" i="6"/>
  <c r="D153" i="6"/>
  <c r="D466" i="6" s="1"/>
  <c r="U52" i="6"/>
  <c r="V52" i="6"/>
  <c r="W52" i="6" s="1"/>
  <c r="AK52" i="6"/>
  <c r="AL52" i="6"/>
  <c r="AM52" i="6" s="1"/>
  <c r="R56" i="6"/>
  <c r="S56" i="6" s="1"/>
  <c r="V56" i="6"/>
  <c r="W56" i="6" s="1"/>
  <c r="Z56" i="6"/>
  <c r="AA56" i="6" s="1"/>
  <c r="AD56" i="6"/>
  <c r="AE56" i="6" s="1"/>
  <c r="AH56" i="6"/>
  <c r="AI56" i="6" s="1"/>
  <c r="AL56" i="6"/>
  <c r="AM56" i="6" s="1"/>
  <c r="R60" i="6"/>
  <c r="S60" i="6" s="1"/>
  <c r="V60" i="6"/>
  <c r="W60" i="6" s="1"/>
  <c r="Z60" i="6"/>
  <c r="AA60" i="6" s="1"/>
  <c r="AD60" i="6"/>
  <c r="AE60" i="6" s="1"/>
  <c r="AH60" i="6"/>
  <c r="AI60" i="6" s="1"/>
  <c r="AL60" i="6"/>
  <c r="AM60" i="6" s="1"/>
  <c r="D378" i="6"/>
  <c r="D167" i="6"/>
  <c r="D480" i="6" s="1"/>
  <c r="R64" i="6"/>
  <c r="S64" i="6" s="1"/>
  <c r="V64" i="6"/>
  <c r="W64" i="6" s="1"/>
  <c r="Z64" i="6"/>
  <c r="AA64" i="6" s="1"/>
  <c r="AD64" i="6"/>
  <c r="AE64" i="6" s="1"/>
  <c r="AH64" i="6"/>
  <c r="AI64" i="6" s="1"/>
  <c r="AL64" i="6"/>
  <c r="AM64" i="6" s="1"/>
  <c r="D382" i="6"/>
  <c r="D171" i="6"/>
  <c r="D484" i="6" s="1"/>
  <c r="E173" i="6"/>
  <c r="D385" i="6"/>
  <c r="D174" i="6"/>
  <c r="D487" i="6" s="1"/>
  <c r="D389" i="6"/>
  <c r="D178" i="6"/>
  <c r="D491" i="6" s="1"/>
  <c r="R75" i="6"/>
  <c r="S75" i="6" s="1"/>
  <c r="V75" i="6"/>
  <c r="W75" i="6" s="1"/>
  <c r="Z75" i="6"/>
  <c r="AA75" i="6" s="1"/>
  <c r="AD75" i="6"/>
  <c r="AE75" i="6" s="1"/>
  <c r="AH75" i="6"/>
  <c r="AI75" i="6" s="1"/>
  <c r="AL75" i="6"/>
  <c r="AM75" i="6" s="1"/>
  <c r="D393" i="6"/>
  <c r="D182" i="6"/>
  <c r="D495" i="6" s="1"/>
  <c r="R79" i="6"/>
  <c r="S79" i="6" s="1"/>
  <c r="V79" i="6"/>
  <c r="W79" i="6" s="1"/>
  <c r="Z79" i="6"/>
  <c r="AA79" i="6" s="1"/>
  <c r="AD79" i="6"/>
  <c r="AE79" i="6" s="1"/>
  <c r="AH79" i="6"/>
  <c r="AI79" i="6" s="1"/>
  <c r="AL79" i="6"/>
  <c r="AM79" i="6" s="1"/>
  <c r="D397" i="6"/>
  <c r="D186" i="6"/>
  <c r="D499" i="6" s="1"/>
  <c r="R83" i="6"/>
  <c r="S83" i="6" s="1"/>
  <c r="V83" i="6"/>
  <c r="W83" i="6" s="1"/>
  <c r="Z83" i="6"/>
  <c r="AA83" i="6" s="1"/>
  <c r="AD83" i="6"/>
  <c r="AE83" i="6" s="1"/>
  <c r="AH83" i="6"/>
  <c r="AI83" i="6" s="1"/>
  <c r="AL83" i="6"/>
  <c r="AM83" i="6" s="1"/>
  <c r="D401" i="6"/>
  <c r="D190" i="6"/>
  <c r="D503" i="6" s="1"/>
  <c r="R87" i="6"/>
  <c r="S87" i="6" s="1"/>
  <c r="V87" i="6"/>
  <c r="W87" i="6" s="1"/>
  <c r="Z87" i="6"/>
  <c r="AA87" i="6" s="1"/>
  <c r="AD87" i="6"/>
  <c r="AE87" i="6" s="1"/>
  <c r="AH87" i="6"/>
  <c r="AI87" i="6" s="1"/>
  <c r="AL87" i="6"/>
  <c r="AM87" i="6" s="1"/>
  <c r="D405" i="6"/>
  <c r="D194" i="6"/>
  <c r="D507" i="6" s="1"/>
  <c r="R91" i="6"/>
  <c r="S91" i="6" s="1"/>
  <c r="V91" i="6"/>
  <c r="W91" i="6" s="1"/>
  <c r="Z91" i="6"/>
  <c r="AA91" i="6" s="1"/>
  <c r="AD91" i="6"/>
  <c r="AE91" i="6" s="1"/>
  <c r="AH91" i="6"/>
  <c r="AI91" i="6" s="1"/>
  <c r="AL91" i="6"/>
  <c r="AM91" i="6" s="1"/>
  <c r="D409" i="6"/>
  <c r="D198" i="6"/>
  <c r="D511" i="6" s="1"/>
  <c r="D413" i="6"/>
  <c r="D202" i="6"/>
  <c r="D515" i="6" s="1"/>
  <c r="R99" i="6"/>
  <c r="S99" i="6" s="1"/>
  <c r="V99" i="6"/>
  <c r="W99" i="6" s="1"/>
  <c r="Z99" i="6"/>
  <c r="AA99" i="6" s="1"/>
  <c r="AD99" i="6"/>
  <c r="AE99" i="6" s="1"/>
  <c r="AH99" i="6"/>
  <c r="AI99" i="6" s="1"/>
  <c r="AL99" i="6"/>
  <c r="AM99" i="6" s="1"/>
  <c r="D417" i="6"/>
  <c r="D206" i="6"/>
  <c r="D519" i="6" s="1"/>
  <c r="Z102" i="6"/>
  <c r="AA102" i="6" s="1"/>
  <c r="D419" i="6"/>
  <c r="D208" i="6"/>
  <c r="D521" i="6" s="1"/>
  <c r="Z106" i="6"/>
  <c r="AA106" i="6" s="1"/>
  <c r="D423" i="6"/>
  <c r="D212" i="6"/>
  <c r="D525" i="6" s="1"/>
  <c r="D426" i="6"/>
  <c r="D215" i="6"/>
  <c r="D528" i="6" s="1"/>
  <c r="Q111" i="6"/>
  <c r="R111" i="6"/>
  <c r="S111" i="6" s="1"/>
  <c r="Y111" i="6"/>
  <c r="Z111" i="6"/>
  <c r="AA111" i="6" s="1"/>
  <c r="AG111" i="6"/>
  <c r="AH111" i="6"/>
  <c r="AI111" i="6" s="1"/>
  <c r="D427" i="6"/>
  <c r="D216" i="6"/>
  <c r="D529" i="6" s="1"/>
  <c r="U117" i="6"/>
  <c r="AC117" i="6"/>
  <c r="U125" i="6"/>
  <c r="V125" i="6"/>
  <c r="W125" i="6" s="1"/>
  <c r="AC125" i="6"/>
  <c r="AD125" i="6"/>
  <c r="AE125" i="6" s="1"/>
  <c r="AK125" i="6"/>
  <c r="AL125" i="6"/>
  <c r="AM125" i="6" s="1"/>
  <c r="U129" i="6"/>
  <c r="V129" i="6"/>
  <c r="W129" i="6" s="1"/>
  <c r="AC129" i="6"/>
  <c r="AD129" i="6"/>
  <c r="AE129" i="6" s="1"/>
  <c r="AK129" i="6"/>
  <c r="AL129" i="6"/>
  <c r="AM129" i="6" s="1"/>
  <c r="U133" i="6"/>
  <c r="V133" i="6"/>
  <c r="W133" i="6" s="1"/>
  <c r="AC133" i="6"/>
  <c r="AD133" i="6"/>
  <c r="AE133" i="6" s="1"/>
  <c r="AK133" i="6"/>
  <c r="AL133" i="6"/>
  <c r="AM133" i="6" s="1"/>
  <c r="Q135" i="6"/>
  <c r="R135" i="6"/>
  <c r="S135" i="6" s="1"/>
  <c r="Y135" i="6"/>
  <c r="Z135" i="6"/>
  <c r="AA135" i="6" s="1"/>
  <c r="AG135" i="6"/>
  <c r="AH135" i="6"/>
  <c r="AI135" i="6" s="1"/>
  <c r="D142" i="6"/>
  <c r="D455" i="6" s="1"/>
  <c r="U143" i="6"/>
  <c r="V143" i="6"/>
  <c r="W143" i="6" s="1"/>
  <c r="AC143" i="6"/>
  <c r="AD143" i="6"/>
  <c r="AE143" i="6" s="1"/>
  <c r="AK143" i="6"/>
  <c r="AL143" i="6"/>
  <c r="AM143" i="6" s="1"/>
  <c r="Q145" i="6"/>
  <c r="R145" i="6"/>
  <c r="S145" i="6" s="1"/>
  <c r="Y145" i="6"/>
  <c r="Z145" i="6"/>
  <c r="AA145" i="6" s="1"/>
  <c r="AG145" i="6"/>
  <c r="AH145" i="6"/>
  <c r="AI145" i="6" s="1"/>
  <c r="D146" i="6"/>
  <c r="D459" i="6" s="1"/>
  <c r="U147" i="6"/>
  <c r="V147" i="6"/>
  <c r="W147" i="6" s="1"/>
  <c r="AC147" i="6"/>
  <c r="AD147" i="6"/>
  <c r="AE147" i="6" s="1"/>
  <c r="AK147" i="6"/>
  <c r="AL147" i="6"/>
  <c r="AM147" i="6" s="1"/>
  <c r="Q149" i="6"/>
  <c r="R149" i="6"/>
  <c r="S149" i="6" s="1"/>
  <c r="Y149" i="6"/>
  <c r="Z149" i="6"/>
  <c r="AA149" i="6" s="1"/>
  <c r="AG149" i="6"/>
  <c r="AH149" i="6"/>
  <c r="AI149" i="6" s="1"/>
  <c r="D150" i="6"/>
  <c r="D463" i="6" s="1"/>
  <c r="U151" i="6"/>
  <c r="V151" i="6"/>
  <c r="W151" i="6" s="1"/>
  <c r="AC151" i="6"/>
  <c r="AD151" i="6"/>
  <c r="AE151" i="6" s="1"/>
  <c r="AK151" i="6"/>
  <c r="AL151" i="6"/>
  <c r="AM151" i="6" s="1"/>
  <c r="Q153" i="6"/>
  <c r="R153" i="6"/>
  <c r="S153" i="6" s="1"/>
  <c r="Y153" i="6"/>
  <c r="Z153" i="6"/>
  <c r="AA153" i="6" s="1"/>
  <c r="AG153" i="6"/>
  <c r="AH153" i="6"/>
  <c r="AI153" i="6" s="1"/>
  <c r="D154" i="6"/>
  <c r="D467" i="6" s="1"/>
  <c r="U155" i="6"/>
  <c r="V155" i="6"/>
  <c r="W155" i="6" s="1"/>
  <c r="AC155" i="6"/>
  <c r="AD155" i="6"/>
  <c r="AE155" i="6" s="1"/>
  <c r="AK155" i="6"/>
  <c r="AL155" i="6"/>
  <c r="AM155" i="6" s="1"/>
  <c r="Q157" i="6"/>
  <c r="R157" i="6"/>
  <c r="S157" i="6" s="1"/>
  <c r="Y157" i="6"/>
  <c r="Z157" i="6"/>
  <c r="AA157" i="6" s="1"/>
  <c r="AG157" i="6"/>
  <c r="AH157" i="6"/>
  <c r="AI157" i="6" s="1"/>
  <c r="D158" i="6"/>
  <c r="D471" i="6" s="1"/>
  <c r="U159" i="6"/>
  <c r="V159" i="6"/>
  <c r="W159" i="6" s="1"/>
  <c r="AC159" i="6"/>
  <c r="AD159" i="6"/>
  <c r="AE159" i="6" s="1"/>
  <c r="AK159" i="6"/>
  <c r="AL159" i="6"/>
  <c r="AM159" i="6" s="1"/>
  <c r="Q161" i="6"/>
  <c r="R161" i="6"/>
  <c r="S161" i="6" s="1"/>
  <c r="Y161" i="6"/>
  <c r="Z161" i="6"/>
  <c r="AA161" i="6" s="1"/>
  <c r="AG161" i="6"/>
  <c r="AH161" i="6"/>
  <c r="AI161" i="6" s="1"/>
  <c r="D162" i="6"/>
  <c r="D475" i="6" s="1"/>
  <c r="D163" i="6"/>
  <c r="D476" i="6" s="1"/>
  <c r="U163" i="6"/>
  <c r="V163" i="6"/>
  <c r="W163" i="6" s="1"/>
  <c r="AK163" i="6"/>
  <c r="AL163" i="6"/>
  <c r="AM163" i="6" s="1"/>
  <c r="Q164" i="6"/>
  <c r="R164" i="6"/>
  <c r="S164" i="6" s="1"/>
  <c r="AG164" i="6"/>
  <c r="AH164" i="6"/>
  <c r="AI164" i="6" s="1"/>
  <c r="AC165" i="6"/>
  <c r="AD165" i="6"/>
  <c r="AE165" i="6" s="1"/>
  <c r="D379" i="6"/>
  <c r="D168" i="6"/>
  <c r="D481" i="6" s="1"/>
  <c r="D386" i="6"/>
  <c r="D175" i="6"/>
  <c r="D488" i="6" s="1"/>
  <c r="D390" i="6"/>
  <c r="D179" i="6"/>
  <c r="D492" i="6" s="1"/>
  <c r="D394" i="6"/>
  <c r="D183" i="6"/>
  <c r="D496" i="6" s="1"/>
  <c r="D398" i="6"/>
  <c r="D187" i="6"/>
  <c r="D500" i="6" s="1"/>
  <c r="D402" i="6"/>
  <c r="D191" i="6"/>
  <c r="D504" i="6" s="1"/>
  <c r="D406" i="6"/>
  <c r="D195" i="6"/>
  <c r="D508" i="6" s="1"/>
  <c r="D410" i="6"/>
  <c r="D199" i="6"/>
  <c r="D512" i="6" s="1"/>
  <c r="D414" i="6"/>
  <c r="D203" i="6"/>
  <c r="D516" i="6" s="1"/>
  <c r="D430" i="6"/>
  <c r="D219" i="6"/>
  <c r="D532" i="6" s="1"/>
  <c r="D433" i="6"/>
  <c r="D222" i="6"/>
  <c r="D535" i="6" s="1"/>
  <c r="Q118" i="6"/>
  <c r="R118" i="6"/>
  <c r="S118" i="6" s="1"/>
  <c r="Y118" i="6"/>
  <c r="Z118" i="6"/>
  <c r="AA118" i="6" s="1"/>
  <c r="AG118" i="6"/>
  <c r="AH118" i="6"/>
  <c r="AI118" i="6" s="1"/>
  <c r="D434" i="6"/>
  <c r="D223" i="6"/>
  <c r="D536" i="6" s="1"/>
  <c r="D437" i="6"/>
  <c r="D226" i="6"/>
  <c r="D539" i="6" s="1"/>
  <c r="Q122" i="6"/>
  <c r="R122" i="6"/>
  <c r="S122" i="6" s="1"/>
  <c r="Y122" i="6"/>
  <c r="Z122" i="6"/>
  <c r="AA122" i="6" s="1"/>
  <c r="AG122" i="6"/>
  <c r="AH122" i="6"/>
  <c r="AI122" i="6" s="1"/>
  <c r="D438" i="6"/>
  <c r="D227" i="6"/>
  <c r="D540" i="6" s="1"/>
  <c r="U142" i="6"/>
  <c r="AC142" i="6"/>
  <c r="AK142" i="6"/>
  <c r="Q144" i="6"/>
  <c r="R144" i="6"/>
  <c r="S144" i="6" s="1"/>
  <c r="Y144" i="6"/>
  <c r="Z144" i="6"/>
  <c r="AA144" i="6" s="1"/>
  <c r="AG144" i="6"/>
  <c r="AH144" i="6"/>
  <c r="AI144" i="6" s="1"/>
  <c r="U146" i="6"/>
  <c r="V146" i="6"/>
  <c r="W146" i="6" s="1"/>
  <c r="AC146" i="6"/>
  <c r="AD146" i="6"/>
  <c r="AE146" i="6" s="1"/>
  <c r="AK146" i="6"/>
  <c r="AL146" i="6"/>
  <c r="AM146" i="6" s="1"/>
  <c r="Q148" i="6"/>
  <c r="R148" i="6"/>
  <c r="S148" i="6" s="1"/>
  <c r="Y148" i="6"/>
  <c r="Z148" i="6"/>
  <c r="AA148" i="6" s="1"/>
  <c r="AG148" i="6"/>
  <c r="AH148" i="6"/>
  <c r="AI148" i="6" s="1"/>
  <c r="U150" i="6"/>
  <c r="V150" i="6"/>
  <c r="W150" i="6" s="1"/>
  <c r="AC150" i="6"/>
  <c r="AD150" i="6"/>
  <c r="AE150" i="6" s="1"/>
  <c r="AK150" i="6"/>
  <c r="AL150" i="6"/>
  <c r="AM150" i="6" s="1"/>
  <c r="Q152" i="6"/>
  <c r="R152" i="6"/>
  <c r="S152" i="6" s="1"/>
  <c r="Y152" i="6"/>
  <c r="Z152" i="6"/>
  <c r="AA152" i="6" s="1"/>
  <c r="AG152" i="6"/>
  <c r="AH152" i="6"/>
  <c r="AI152" i="6" s="1"/>
  <c r="U154" i="6"/>
  <c r="V154" i="6"/>
  <c r="W154" i="6" s="1"/>
  <c r="AC154" i="6"/>
  <c r="AD154" i="6"/>
  <c r="AE154" i="6" s="1"/>
  <c r="AK154" i="6"/>
  <c r="AL154" i="6"/>
  <c r="AM154" i="6" s="1"/>
  <c r="Q156" i="6"/>
  <c r="R156" i="6"/>
  <c r="S156" i="6" s="1"/>
  <c r="Y156" i="6"/>
  <c r="Z156" i="6"/>
  <c r="AA156" i="6" s="1"/>
  <c r="AG156" i="6"/>
  <c r="AH156" i="6"/>
  <c r="AI156" i="6" s="1"/>
  <c r="U158" i="6"/>
  <c r="V158" i="6"/>
  <c r="W158" i="6" s="1"/>
  <c r="AC158" i="6"/>
  <c r="AD158" i="6"/>
  <c r="AE158" i="6" s="1"/>
  <c r="AK158" i="6"/>
  <c r="AL158" i="6"/>
  <c r="AM158" i="6" s="1"/>
  <c r="Q160" i="6"/>
  <c r="R160" i="6"/>
  <c r="S160" i="6" s="1"/>
  <c r="Y160" i="6"/>
  <c r="Z160" i="6"/>
  <c r="AA160" i="6" s="1"/>
  <c r="AG160" i="6"/>
  <c r="AH160" i="6"/>
  <c r="AI160" i="6" s="1"/>
  <c r="D161" i="6"/>
  <c r="D474" i="6" s="1"/>
  <c r="U162" i="6"/>
  <c r="AC162" i="6"/>
  <c r="Y163" i="6"/>
  <c r="Z163" i="6"/>
  <c r="AA163" i="6" s="1"/>
  <c r="D164" i="6"/>
  <c r="D477" i="6" s="1"/>
  <c r="U164" i="6"/>
  <c r="V164" i="6"/>
  <c r="W164" i="6" s="1"/>
  <c r="AK164" i="6"/>
  <c r="AL164" i="6"/>
  <c r="AM164" i="6" s="1"/>
  <c r="Q165" i="6"/>
  <c r="R165" i="6"/>
  <c r="S165" i="6" s="1"/>
  <c r="AG165" i="6"/>
  <c r="AH165" i="6"/>
  <c r="AI165" i="6" s="1"/>
  <c r="D380" i="6"/>
  <c r="D169" i="6"/>
  <c r="D482" i="6" s="1"/>
  <c r="D387" i="6"/>
  <c r="D176" i="6"/>
  <c r="D489" i="6" s="1"/>
  <c r="D391" i="6"/>
  <c r="D180" i="6"/>
  <c r="D493" i="6" s="1"/>
  <c r="D395" i="6"/>
  <c r="D184" i="6"/>
  <c r="D497" i="6" s="1"/>
  <c r="D399" i="6"/>
  <c r="D188" i="6"/>
  <c r="D501" i="6" s="1"/>
  <c r="D403" i="6"/>
  <c r="D192" i="6"/>
  <c r="D505" i="6" s="1"/>
  <c r="D407" i="6"/>
  <c r="D196" i="6"/>
  <c r="D509" i="6" s="1"/>
  <c r="D411" i="6"/>
  <c r="D200" i="6"/>
  <c r="D513" i="6" s="1"/>
  <c r="D415" i="6"/>
  <c r="D204" i="6"/>
  <c r="D517" i="6" s="1"/>
  <c r="D418" i="6"/>
  <c r="D207" i="6"/>
  <c r="D520" i="6" s="1"/>
  <c r="D422" i="6"/>
  <c r="D211" i="6"/>
  <c r="D524" i="6" s="1"/>
  <c r="U111" i="6"/>
  <c r="V111" i="6"/>
  <c r="W111" i="6" s="1"/>
  <c r="AC111" i="6"/>
  <c r="AD111" i="6"/>
  <c r="AE111" i="6" s="1"/>
  <c r="AK111" i="6"/>
  <c r="AL111" i="6"/>
  <c r="AM111" i="6" s="1"/>
  <c r="D440" i="6"/>
  <c r="D229" i="6"/>
  <c r="D542" i="6" s="1"/>
  <c r="Q125" i="6"/>
  <c r="R125" i="6"/>
  <c r="S125" i="6" s="1"/>
  <c r="Y125" i="6"/>
  <c r="Z125" i="6"/>
  <c r="AA125" i="6" s="1"/>
  <c r="AG125" i="6"/>
  <c r="AH125" i="6"/>
  <c r="AI125" i="6" s="1"/>
  <c r="D441" i="6"/>
  <c r="D230" i="6"/>
  <c r="D543" i="6" s="1"/>
  <c r="D444" i="6"/>
  <c r="D233" i="6"/>
  <c r="D546" i="6" s="1"/>
  <c r="Q129" i="6"/>
  <c r="R129" i="6"/>
  <c r="S129" i="6" s="1"/>
  <c r="Y129" i="6"/>
  <c r="Z129" i="6"/>
  <c r="AA129" i="6" s="1"/>
  <c r="AG129" i="6"/>
  <c r="AH129" i="6"/>
  <c r="AI129" i="6" s="1"/>
  <c r="D445" i="6"/>
  <c r="D234" i="6"/>
  <c r="D547" i="6" s="1"/>
  <c r="D448" i="6"/>
  <c r="D237" i="6"/>
  <c r="D550" i="6" s="1"/>
  <c r="Q133" i="6"/>
  <c r="R133" i="6"/>
  <c r="S133" i="6" s="1"/>
  <c r="Y133" i="6"/>
  <c r="Z133" i="6"/>
  <c r="AA133" i="6" s="1"/>
  <c r="AG133" i="6"/>
  <c r="AH133" i="6"/>
  <c r="AI133" i="6" s="1"/>
  <c r="U135" i="6"/>
  <c r="V135" i="6"/>
  <c r="W135" i="6" s="1"/>
  <c r="AC135" i="6"/>
  <c r="AD135" i="6"/>
  <c r="AE135" i="6" s="1"/>
  <c r="AK135" i="6"/>
  <c r="AL135" i="6"/>
  <c r="AM135" i="6" s="1"/>
  <c r="Q143" i="6"/>
  <c r="R143" i="6"/>
  <c r="S143" i="6" s="1"/>
  <c r="Y143" i="6"/>
  <c r="Z143" i="6"/>
  <c r="AA143" i="6" s="1"/>
  <c r="AG143" i="6"/>
  <c r="AH143" i="6"/>
  <c r="AI143" i="6" s="1"/>
  <c r="U145" i="6"/>
  <c r="V145" i="6"/>
  <c r="W145" i="6" s="1"/>
  <c r="AC145" i="6"/>
  <c r="AD145" i="6"/>
  <c r="AE145" i="6" s="1"/>
  <c r="AK145" i="6"/>
  <c r="AL145" i="6"/>
  <c r="AM145" i="6" s="1"/>
  <c r="Q147" i="6"/>
  <c r="R147" i="6"/>
  <c r="S147" i="6" s="1"/>
  <c r="Y147" i="6"/>
  <c r="Z147" i="6"/>
  <c r="AA147" i="6" s="1"/>
  <c r="AG147" i="6"/>
  <c r="AH147" i="6"/>
  <c r="AI147" i="6" s="1"/>
  <c r="U149" i="6"/>
  <c r="V149" i="6"/>
  <c r="W149" i="6" s="1"/>
  <c r="AC149" i="6"/>
  <c r="AD149" i="6"/>
  <c r="AE149" i="6" s="1"/>
  <c r="AK149" i="6"/>
  <c r="AL149" i="6"/>
  <c r="AM149" i="6" s="1"/>
  <c r="Q151" i="6"/>
  <c r="R151" i="6"/>
  <c r="S151" i="6" s="1"/>
  <c r="Y151" i="6"/>
  <c r="Z151" i="6"/>
  <c r="AA151" i="6" s="1"/>
  <c r="AG151" i="6"/>
  <c r="AH151" i="6"/>
  <c r="AI151" i="6" s="1"/>
  <c r="D152" i="6"/>
  <c r="D465" i="6" s="1"/>
  <c r="U153" i="6"/>
  <c r="V153" i="6"/>
  <c r="W153" i="6" s="1"/>
  <c r="AC153" i="6"/>
  <c r="AD153" i="6"/>
  <c r="AE153" i="6" s="1"/>
  <c r="AK153" i="6"/>
  <c r="AL153" i="6"/>
  <c r="AM153" i="6" s="1"/>
  <c r="Q155" i="6"/>
  <c r="R155" i="6"/>
  <c r="S155" i="6" s="1"/>
  <c r="Y155" i="6"/>
  <c r="Z155" i="6"/>
  <c r="AA155" i="6" s="1"/>
  <c r="AG155" i="6"/>
  <c r="AH155" i="6"/>
  <c r="AI155" i="6" s="1"/>
  <c r="D156" i="6"/>
  <c r="D469" i="6" s="1"/>
  <c r="U157" i="6"/>
  <c r="V157" i="6"/>
  <c r="W157" i="6" s="1"/>
  <c r="AC157" i="6"/>
  <c r="AD157" i="6"/>
  <c r="AE157" i="6" s="1"/>
  <c r="AK157" i="6"/>
  <c r="AL157" i="6"/>
  <c r="AM157" i="6" s="1"/>
  <c r="Q159" i="6"/>
  <c r="R159" i="6"/>
  <c r="S159" i="6" s="1"/>
  <c r="Y159" i="6"/>
  <c r="Z159" i="6"/>
  <c r="AA159" i="6" s="1"/>
  <c r="AG159" i="6"/>
  <c r="AH159" i="6"/>
  <c r="AI159" i="6" s="1"/>
  <c r="D160" i="6"/>
  <c r="D473" i="6" s="1"/>
  <c r="U161" i="6"/>
  <c r="V161" i="6"/>
  <c r="W161" i="6" s="1"/>
  <c r="AC161" i="6"/>
  <c r="AD161" i="6"/>
  <c r="AE161" i="6" s="1"/>
  <c r="AK161" i="6"/>
  <c r="AL161" i="6"/>
  <c r="AM161" i="6" s="1"/>
  <c r="AG162" i="6"/>
  <c r="AC163" i="6"/>
  <c r="AD163" i="6"/>
  <c r="AE163" i="6" s="1"/>
  <c r="Y164" i="6"/>
  <c r="Z164" i="6"/>
  <c r="AA164" i="6" s="1"/>
  <c r="D165" i="6"/>
  <c r="D478" i="6" s="1"/>
  <c r="U165" i="6"/>
  <c r="V165" i="6"/>
  <c r="W165" i="6" s="1"/>
  <c r="AK165" i="6"/>
  <c r="AL165" i="6"/>
  <c r="AM165" i="6" s="1"/>
  <c r="Q166" i="6"/>
  <c r="R166" i="6"/>
  <c r="S166" i="6" s="1"/>
  <c r="D381" i="6"/>
  <c r="D170" i="6"/>
  <c r="D483" i="6" s="1"/>
  <c r="D384" i="6"/>
  <c r="D173" i="6"/>
  <c r="D486" i="6" s="1"/>
  <c r="D388" i="6"/>
  <c r="D177" i="6"/>
  <c r="D490" i="6" s="1"/>
  <c r="D392" i="6"/>
  <c r="D181" i="6"/>
  <c r="D494" i="6" s="1"/>
  <c r="D396" i="6"/>
  <c r="D185" i="6"/>
  <c r="D498" i="6" s="1"/>
  <c r="D400" i="6"/>
  <c r="D189" i="6"/>
  <c r="D502" i="6" s="1"/>
  <c r="D404" i="6"/>
  <c r="D193" i="6"/>
  <c r="D506" i="6" s="1"/>
  <c r="D408" i="6"/>
  <c r="D197" i="6"/>
  <c r="D510" i="6" s="1"/>
  <c r="D412" i="6"/>
  <c r="D201" i="6"/>
  <c r="D514" i="6" s="1"/>
  <c r="D416" i="6"/>
  <c r="D205" i="6"/>
  <c r="D518" i="6" s="1"/>
  <c r="Q103" i="6"/>
  <c r="AG103" i="6"/>
  <c r="AD104" i="6"/>
  <c r="AE104" i="6" s="1"/>
  <c r="D420" i="6"/>
  <c r="D209" i="6"/>
  <c r="D522" i="6" s="1"/>
  <c r="Q107" i="6"/>
  <c r="AG107" i="6"/>
  <c r="U110" i="6"/>
  <c r="AC110" i="6"/>
  <c r="AK110" i="6"/>
  <c r="U118" i="6"/>
  <c r="V118" i="6"/>
  <c r="W118" i="6" s="1"/>
  <c r="AC118" i="6"/>
  <c r="AD118" i="6"/>
  <c r="AE118" i="6" s="1"/>
  <c r="AK118" i="6"/>
  <c r="AL118" i="6"/>
  <c r="AM118" i="6" s="1"/>
  <c r="U122" i="6"/>
  <c r="V122" i="6"/>
  <c r="W122" i="6" s="1"/>
  <c r="AC122" i="6"/>
  <c r="AD122" i="6"/>
  <c r="AE122" i="6" s="1"/>
  <c r="AK122" i="6"/>
  <c r="AL122" i="6"/>
  <c r="AM122" i="6" s="1"/>
  <c r="Q124" i="6"/>
  <c r="Q128" i="6"/>
  <c r="Y128" i="6"/>
  <c r="AG128" i="6"/>
  <c r="Q132" i="6"/>
  <c r="Y132" i="6"/>
  <c r="AG132" i="6"/>
  <c r="Q142" i="6"/>
  <c r="R142" i="6"/>
  <c r="S142" i="6" s="1"/>
  <c r="Y142" i="6"/>
  <c r="AG142" i="6"/>
  <c r="D143" i="6"/>
  <c r="D456" i="6" s="1"/>
  <c r="U144" i="6"/>
  <c r="V144" i="6"/>
  <c r="W144" i="6" s="1"/>
  <c r="AC144" i="6"/>
  <c r="AD144" i="6"/>
  <c r="AE144" i="6" s="1"/>
  <c r="AK144" i="6"/>
  <c r="AL144" i="6"/>
  <c r="AM144" i="6" s="1"/>
  <c r="Q146" i="6"/>
  <c r="R146" i="6"/>
  <c r="S146" i="6" s="1"/>
  <c r="Y146" i="6"/>
  <c r="Z146" i="6"/>
  <c r="AA146" i="6" s="1"/>
  <c r="AG146" i="6"/>
  <c r="AH146" i="6"/>
  <c r="AI146" i="6" s="1"/>
  <c r="D147" i="6"/>
  <c r="D460" i="6" s="1"/>
  <c r="U148" i="6"/>
  <c r="V148" i="6"/>
  <c r="W148" i="6" s="1"/>
  <c r="AC148" i="6"/>
  <c r="AD148" i="6"/>
  <c r="AE148" i="6" s="1"/>
  <c r="AK148" i="6"/>
  <c r="AL148" i="6"/>
  <c r="AM148" i="6" s="1"/>
  <c r="Q150" i="6"/>
  <c r="R150" i="6"/>
  <c r="S150" i="6" s="1"/>
  <c r="Y150" i="6"/>
  <c r="Z150" i="6"/>
  <c r="AA150" i="6" s="1"/>
  <c r="AG150" i="6"/>
  <c r="AH150" i="6"/>
  <c r="AI150" i="6" s="1"/>
  <c r="D151" i="6"/>
  <c r="D464" i="6" s="1"/>
  <c r="U152" i="6"/>
  <c r="V152" i="6"/>
  <c r="W152" i="6" s="1"/>
  <c r="AC152" i="6"/>
  <c r="AD152" i="6"/>
  <c r="AE152" i="6" s="1"/>
  <c r="AK152" i="6"/>
  <c r="AL152" i="6"/>
  <c r="AM152" i="6" s="1"/>
  <c r="Q154" i="6"/>
  <c r="R154" i="6"/>
  <c r="S154" i="6" s="1"/>
  <c r="Y154" i="6"/>
  <c r="Z154" i="6"/>
  <c r="AA154" i="6" s="1"/>
  <c r="AG154" i="6"/>
  <c r="AH154" i="6"/>
  <c r="AI154" i="6" s="1"/>
  <c r="D155" i="6"/>
  <c r="D468" i="6" s="1"/>
  <c r="U156" i="6"/>
  <c r="V156" i="6"/>
  <c r="W156" i="6" s="1"/>
  <c r="AC156" i="6"/>
  <c r="AD156" i="6"/>
  <c r="AE156" i="6" s="1"/>
  <c r="AK156" i="6"/>
  <c r="AL156" i="6"/>
  <c r="AM156" i="6" s="1"/>
  <c r="Q158" i="6"/>
  <c r="R158" i="6"/>
  <c r="S158" i="6" s="1"/>
  <c r="Y158" i="6"/>
  <c r="Z158" i="6"/>
  <c r="AA158" i="6" s="1"/>
  <c r="AG158" i="6"/>
  <c r="AH158" i="6"/>
  <c r="AI158" i="6" s="1"/>
  <c r="D159" i="6"/>
  <c r="D472" i="6" s="1"/>
  <c r="U160" i="6"/>
  <c r="V160" i="6"/>
  <c r="W160" i="6" s="1"/>
  <c r="AC160" i="6"/>
  <c r="AD160" i="6"/>
  <c r="AE160" i="6" s="1"/>
  <c r="AK160" i="6"/>
  <c r="AL160" i="6"/>
  <c r="AM160" i="6" s="1"/>
  <c r="Q162" i="6"/>
  <c r="R162" i="6"/>
  <c r="S162" i="6" s="1"/>
  <c r="Y162" i="6"/>
  <c r="AK162" i="6"/>
  <c r="Q163" i="6"/>
  <c r="R163" i="6"/>
  <c r="S163" i="6" s="1"/>
  <c r="AG163" i="6"/>
  <c r="AH163" i="6"/>
  <c r="AI163" i="6" s="1"/>
  <c r="AC164" i="6"/>
  <c r="AD164" i="6"/>
  <c r="AE164" i="6" s="1"/>
  <c r="Y165" i="6"/>
  <c r="Z165" i="6"/>
  <c r="AA165" i="6" s="1"/>
  <c r="D166" i="6"/>
  <c r="D479" i="6" s="1"/>
  <c r="U166" i="6"/>
  <c r="V166" i="6"/>
  <c r="W166" i="6" s="1"/>
  <c r="D432" i="6"/>
  <c r="D221" i="6"/>
  <c r="D534" i="6" s="1"/>
  <c r="D436" i="6"/>
  <c r="D225" i="6"/>
  <c r="D538" i="6" s="1"/>
  <c r="D443" i="6"/>
  <c r="D232" i="6"/>
  <c r="D545" i="6" s="1"/>
  <c r="D447" i="6"/>
  <c r="D236" i="6"/>
  <c r="D549" i="6" s="1"/>
  <c r="Z166" i="6"/>
  <c r="AA166" i="6" s="1"/>
  <c r="AD166" i="6"/>
  <c r="AE166" i="6" s="1"/>
  <c r="AH166" i="6"/>
  <c r="AI166" i="6" s="1"/>
  <c r="AL166" i="6"/>
  <c r="AM166" i="6" s="1"/>
  <c r="R167" i="6"/>
  <c r="S167" i="6" s="1"/>
  <c r="V167" i="6"/>
  <c r="W167" i="6" s="1"/>
  <c r="Z167" i="6"/>
  <c r="AA167" i="6" s="1"/>
  <c r="AD167" i="6"/>
  <c r="AE167" i="6" s="1"/>
  <c r="AH167" i="6"/>
  <c r="AI167" i="6" s="1"/>
  <c r="AL167" i="6"/>
  <c r="AM167" i="6" s="1"/>
  <c r="R168" i="6"/>
  <c r="S168" i="6" s="1"/>
  <c r="V168" i="6"/>
  <c r="W168" i="6" s="1"/>
  <c r="Z168" i="6"/>
  <c r="AA168" i="6" s="1"/>
  <c r="AD168" i="6"/>
  <c r="AE168" i="6" s="1"/>
  <c r="AH168" i="6"/>
  <c r="AI168" i="6" s="1"/>
  <c r="AL168" i="6"/>
  <c r="AM168" i="6" s="1"/>
  <c r="R169" i="6"/>
  <c r="S169" i="6" s="1"/>
  <c r="V169" i="6"/>
  <c r="W169" i="6" s="1"/>
  <c r="Z169" i="6"/>
  <c r="AA169" i="6" s="1"/>
  <c r="AD169" i="6"/>
  <c r="AE169" i="6" s="1"/>
  <c r="AH169" i="6"/>
  <c r="AI169" i="6" s="1"/>
  <c r="AL169" i="6"/>
  <c r="AM169" i="6" s="1"/>
  <c r="R170" i="6"/>
  <c r="S170" i="6" s="1"/>
  <c r="V170" i="6"/>
  <c r="W170" i="6" s="1"/>
  <c r="Z170" i="6"/>
  <c r="AA170" i="6" s="1"/>
  <c r="AD170" i="6"/>
  <c r="AE170" i="6" s="1"/>
  <c r="AH170" i="6"/>
  <c r="AI170" i="6" s="1"/>
  <c r="AL170" i="6"/>
  <c r="AM170" i="6" s="1"/>
  <c r="R171" i="6"/>
  <c r="S171" i="6" s="1"/>
  <c r="V171" i="6"/>
  <c r="W171" i="6" s="1"/>
  <c r="Z171" i="6"/>
  <c r="AA171" i="6" s="1"/>
  <c r="AD171" i="6"/>
  <c r="AE171" i="6" s="1"/>
  <c r="AH171" i="6"/>
  <c r="AI171" i="6" s="1"/>
  <c r="AL171" i="6"/>
  <c r="AM171" i="6" s="1"/>
  <c r="U173" i="6"/>
  <c r="AK173" i="6"/>
  <c r="AC174" i="6"/>
  <c r="U175" i="6"/>
  <c r="AK175" i="6"/>
  <c r="AC176" i="6"/>
  <c r="U177" i="6"/>
  <c r="AK177" i="6"/>
  <c r="AC178" i="6"/>
  <c r="U179" i="6"/>
  <c r="AK179" i="6"/>
  <c r="AC180" i="6"/>
  <c r="U181" i="6"/>
  <c r="AK181" i="6"/>
  <c r="AC182" i="6"/>
  <c r="U183" i="6"/>
  <c r="AK183" i="6"/>
  <c r="AC184" i="6"/>
  <c r="U185" i="6"/>
  <c r="AK185" i="6"/>
  <c r="AC186" i="6"/>
  <c r="U187" i="6"/>
  <c r="AK187" i="6"/>
  <c r="AC188" i="6"/>
  <c r="U189" i="6"/>
  <c r="AK189" i="6"/>
  <c r="AC190" i="6"/>
  <c r="U191" i="6"/>
  <c r="AK191" i="6"/>
  <c r="AC192" i="6"/>
  <c r="U193" i="6"/>
  <c r="AK193" i="6"/>
  <c r="AC194" i="6"/>
  <c r="U195" i="6"/>
  <c r="AK195" i="6"/>
  <c r="AC196" i="6"/>
  <c r="U197" i="6"/>
  <c r="AK197" i="6"/>
  <c r="AC198" i="6"/>
  <c r="U199" i="6"/>
  <c r="AK199" i="6"/>
  <c r="AC200" i="6"/>
  <c r="U201" i="6"/>
  <c r="AK201" i="6"/>
  <c r="AG202" i="6"/>
  <c r="AK203" i="6"/>
  <c r="Y204" i="6"/>
  <c r="AC206" i="6"/>
  <c r="AD206" i="6"/>
  <c r="AE206" i="6" s="1"/>
  <c r="AG207" i="6"/>
  <c r="AH207" i="6"/>
  <c r="AI207" i="6" s="1"/>
  <c r="U208" i="6"/>
  <c r="V208" i="6"/>
  <c r="W208" i="6" s="1"/>
  <c r="D210" i="6"/>
  <c r="D523" i="6" s="1"/>
  <c r="AG210" i="6"/>
  <c r="AK211" i="6"/>
  <c r="Y212" i="6"/>
  <c r="D213" i="6"/>
  <c r="D526" i="6" s="1"/>
  <c r="AG219" i="6"/>
  <c r="AH219" i="6"/>
  <c r="AI219" i="6" s="1"/>
  <c r="Q203" i="6"/>
  <c r="R203" i="6"/>
  <c r="S203" i="6" s="1"/>
  <c r="Y205" i="6"/>
  <c r="Z205" i="6"/>
  <c r="AA205" i="6" s="1"/>
  <c r="AK208" i="6"/>
  <c r="AL208" i="6"/>
  <c r="AM208" i="6" s="1"/>
  <c r="Q211" i="6"/>
  <c r="R211" i="6"/>
  <c r="S211" i="6" s="1"/>
  <c r="Y213" i="6"/>
  <c r="Z213" i="6"/>
  <c r="AA213" i="6" s="1"/>
  <c r="AH214" i="6"/>
  <c r="AI214" i="6" s="1"/>
  <c r="AG214" i="6"/>
  <c r="Q219" i="6"/>
  <c r="R219" i="6"/>
  <c r="S219" i="6" s="1"/>
  <c r="AK220" i="6"/>
  <c r="AL220" i="6"/>
  <c r="AM220" i="6" s="1"/>
  <c r="AC173" i="6"/>
  <c r="U174" i="6"/>
  <c r="AK174" i="6"/>
  <c r="AC175" i="6"/>
  <c r="U176" i="6"/>
  <c r="AK176" i="6"/>
  <c r="AC177" i="6"/>
  <c r="U178" i="6"/>
  <c r="AK178" i="6"/>
  <c r="AC179" i="6"/>
  <c r="U180" i="6"/>
  <c r="AK180" i="6"/>
  <c r="AC181" i="6"/>
  <c r="U182" i="6"/>
  <c r="AK182" i="6"/>
  <c r="AC183" i="6"/>
  <c r="AC202" i="6"/>
  <c r="AD202" i="6"/>
  <c r="AE202" i="6" s="1"/>
  <c r="AG203" i="6"/>
  <c r="AH203" i="6"/>
  <c r="AI203" i="6" s="1"/>
  <c r="U204" i="6"/>
  <c r="V204" i="6"/>
  <c r="W204" i="6" s="1"/>
  <c r="AC210" i="6"/>
  <c r="AD210" i="6"/>
  <c r="AE210" i="6" s="1"/>
  <c r="AG211" i="6"/>
  <c r="AH211" i="6"/>
  <c r="AI211" i="6" s="1"/>
  <c r="U212" i="6"/>
  <c r="V212" i="6"/>
  <c r="W212" i="6" s="1"/>
  <c r="D214" i="6"/>
  <c r="D527" i="6" s="1"/>
  <c r="Z216" i="6"/>
  <c r="AA216" i="6" s="1"/>
  <c r="Y216" i="6"/>
  <c r="D217" i="6"/>
  <c r="D530" i="6" s="1"/>
  <c r="U220" i="6"/>
  <c r="V220" i="6"/>
  <c r="W220" i="6" s="1"/>
  <c r="AC222" i="6"/>
  <c r="AD222" i="6"/>
  <c r="AE222" i="6" s="1"/>
  <c r="Q223" i="6"/>
  <c r="R223" i="6"/>
  <c r="S223" i="6" s="1"/>
  <c r="Y238" i="6"/>
  <c r="D431" i="6"/>
  <c r="D220" i="6"/>
  <c r="D533" i="6" s="1"/>
  <c r="D435" i="6"/>
  <c r="D224" i="6"/>
  <c r="D537" i="6" s="1"/>
  <c r="E228" i="6"/>
  <c r="D442" i="6"/>
  <c r="D231" i="6"/>
  <c r="D544" i="6" s="1"/>
  <c r="D446" i="6"/>
  <c r="D235" i="6"/>
  <c r="D548" i="6" s="1"/>
  <c r="Y173" i="6"/>
  <c r="Q174" i="6"/>
  <c r="AG174" i="6"/>
  <c r="Y175" i="6"/>
  <c r="Q176" i="6"/>
  <c r="AG176" i="6"/>
  <c r="Y177" i="6"/>
  <c r="Q178" i="6"/>
  <c r="AG178" i="6"/>
  <c r="Y179" i="6"/>
  <c r="Q180" i="6"/>
  <c r="AG180" i="6"/>
  <c r="Y181" i="6"/>
  <c r="Q182" i="6"/>
  <c r="AG182" i="6"/>
  <c r="Y183" i="6"/>
  <c r="Q184" i="6"/>
  <c r="AG184" i="6"/>
  <c r="Y185" i="6"/>
  <c r="Q186" i="6"/>
  <c r="AG186" i="6"/>
  <c r="Y187" i="6"/>
  <c r="Q188" i="6"/>
  <c r="AG188" i="6"/>
  <c r="Y189" i="6"/>
  <c r="Q190" i="6"/>
  <c r="AG190" i="6"/>
  <c r="Y191" i="6"/>
  <c r="Q192" i="6"/>
  <c r="AG192" i="6"/>
  <c r="Y193" i="6"/>
  <c r="Q194" i="6"/>
  <c r="AG194" i="6"/>
  <c r="Y195" i="6"/>
  <c r="Q196" i="6"/>
  <c r="AG196" i="6"/>
  <c r="Y197" i="6"/>
  <c r="Q198" i="6"/>
  <c r="AG198" i="6"/>
  <c r="Y199" i="6"/>
  <c r="Q200" i="6"/>
  <c r="AG200" i="6"/>
  <c r="Y201" i="6"/>
  <c r="Q202" i="6"/>
  <c r="U203" i="6"/>
  <c r="AK204" i="6"/>
  <c r="AL204" i="6"/>
  <c r="AM204" i="6" s="1"/>
  <c r="AC205" i="6"/>
  <c r="Q207" i="6"/>
  <c r="R207" i="6"/>
  <c r="S207" i="6" s="1"/>
  <c r="Y209" i="6"/>
  <c r="Z209" i="6"/>
  <c r="AA209" i="6" s="1"/>
  <c r="Q210" i="6"/>
  <c r="U211" i="6"/>
  <c r="AK212" i="6"/>
  <c r="AL212" i="6"/>
  <c r="AM212" i="6" s="1"/>
  <c r="AC213" i="6"/>
  <c r="V215" i="6"/>
  <c r="W215" i="6" s="1"/>
  <c r="U215" i="6"/>
  <c r="AL215" i="6"/>
  <c r="AM215" i="6" s="1"/>
  <c r="AK215" i="6"/>
  <c r="AD217" i="6"/>
  <c r="AE217" i="6" s="1"/>
  <c r="AC217" i="6"/>
  <c r="Y221" i="6"/>
  <c r="Z221" i="6"/>
  <c r="AA221" i="6" s="1"/>
  <c r="AD214" i="6"/>
  <c r="AE214" i="6" s="1"/>
  <c r="R215" i="6"/>
  <c r="S215" i="6" s="1"/>
  <c r="AH215" i="6"/>
  <c r="AI215" i="6" s="1"/>
  <c r="V216" i="6"/>
  <c r="W216" i="6" s="1"/>
  <c r="AL216" i="6"/>
  <c r="AM216" i="6" s="1"/>
  <c r="Z217" i="6"/>
  <c r="AA217" i="6" s="1"/>
  <c r="AD229" i="6"/>
  <c r="AE229" i="6" s="1"/>
  <c r="R230" i="6"/>
  <c r="S230" i="6" s="1"/>
  <c r="AH230" i="6"/>
  <c r="AI230" i="6" s="1"/>
  <c r="V231" i="6"/>
  <c r="W231" i="6" s="1"/>
  <c r="AL231" i="6"/>
  <c r="AM231" i="6" s="1"/>
  <c r="Z232" i="6"/>
  <c r="AA232" i="6" s="1"/>
  <c r="AD233" i="6"/>
  <c r="AE233" i="6" s="1"/>
  <c r="R234" i="6"/>
  <c r="S234" i="6" s="1"/>
  <c r="AH234" i="6"/>
  <c r="AI234" i="6" s="1"/>
  <c r="V235" i="6"/>
  <c r="W235" i="6" s="1"/>
  <c r="AL235" i="6"/>
  <c r="AM235" i="6" s="1"/>
  <c r="Z236" i="6"/>
  <c r="AA236" i="6" s="1"/>
  <c r="AD237" i="6"/>
  <c r="AE237" i="6" s="1"/>
  <c r="Z239" i="6"/>
  <c r="AA239" i="6" s="1"/>
  <c r="AD249" i="6"/>
  <c r="AE249" i="6" s="1"/>
  <c r="Z251" i="6"/>
  <c r="AA251" i="6" s="1"/>
  <c r="V253" i="6"/>
  <c r="W253" i="6" s="1"/>
  <c r="AG258" i="6"/>
  <c r="R262" i="6"/>
  <c r="S262" i="6" s="1"/>
  <c r="Q262" i="6"/>
  <c r="V263" i="6"/>
  <c r="W263" i="6" s="1"/>
  <c r="U263" i="6"/>
  <c r="AH223" i="6"/>
  <c r="AI223" i="6" s="1"/>
  <c r="V224" i="6"/>
  <c r="W224" i="6" s="1"/>
  <c r="AL224" i="6"/>
  <c r="AM224" i="6" s="1"/>
  <c r="Z225" i="6"/>
  <c r="AA225" i="6" s="1"/>
  <c r="AD226" i="6"/>
  <c r="AE226" i="6" s="1"/>
  <c r="R227" i="6"/>
  <c r="S227" i="6" s="1"/>
  <c r="AH227" i="6"/>
  <c r="AI227" i="6" s="1"/>
  <c r="Q229" i="6"/>
  <c r="AG229" i="6"/>
  <c r="U230" i="6"/>
  <c r="AK230" i="6"/>
  <c r="Y231" i="6"/>
  <c r="AC232" i="6"/>
  <c r="Q233" i="6"/>
  <c r="AG233" i="6"/>
  <c r="U234" i="6"/>
  <c r="AK234" i="6"/>
  <c r="Y235" i="6"/>
  <c r="AC236" i="6"/>
  <c r="Q237" i="6"/>
  <c r="AG237" i="6"/>
  <c r="AC239" i="6"/>
  <c r="Q249" i="6"/>
  <c r="AG249" i="6"/>
  <c r="R250" i="6"/>
  <c r="S250" i="6" s="1"/>
  <c r="AC251" i="6"/>
  <c r="Y253" i="6"/>
  <c r="Q256" i="6"/>
  <c r="AC256" i="6"/>
  <c r="R258" i="6"/>
  <c r="S258" i="6" s="1"/>
  <c r="Q258" i="6"/>
  <c r="Y260" i="6"/>
  <c r="Y262" i="6"/>
  <c r="AK262" i="6"/>
  <c r="AG263" i="6"/>
  <c r="AD219" i="6"/>
  <c r="AE219" i="6" s="1"/>
  <c r="R220" i="6"/>
  <c r="S220" i="6" s="1"/>
  <c r="AH220" i="6"/>
  <c r="AI220" i="6" s="1"/>
  <c r="V221" i="6"/>
  <c r="W221" i="6" s="1"/>
  <c r="AL221" i="6"/>
  <c r="AM221" i="6" s="1"/>
  <c r="Z222" i="6"/>
  <c r="AA222" i="6" s="1"/>
  <c r="AD223" i="6"/>
  <c r="AE223" i="6" s="1"/>
  <c r="R224" i="6"/>
  <c r="S224" i="6" s="1"/>
  <c r="AH224" i="6"/>
  <c r="AI224" i="6" s="1"/>
  <c r="V225" i="6"/>
  <c r="W225" i="6" s="1"/>
  <c r="AL225" i="6"/>
  <c r="AM225" i="6" s="1"/>
  <c r="Z226" i="6"/>
  <c r="AA226" i="6" s="1"/>
  <c r="AD227" i="6"/>
  <c r="AE227" i="6" s="1"/>
  <c r="R248" i="6"/>
  <c r="S248" i="6" s="1"/>
  <c r="Z252" i="6"/>
  <c r="AA252" i="6" s="1"/>
  <c r="Z256" i="6"/>
  <c r="AA256" i="6" s="1"/>
  <c r="Y256" i="6"/>
  <c r="Y258" i="6"/>
  <c r="AK258" i="6"/>
  <c r="AG260" i="6"/>
  <c r="AH262" i="6"/>
  <c r="AI262" i="6" s="1"/>
  <c r="AG262" i="6"/>
  <c r="Y263" i="6"/>
  <c r="AC263" i="6"/>
  <c r="AK263" i="6"/>
  <c r="U265" i="6"/>
  <c r="AC265" i="6"/>
  <c r="AK265" i="6"/>
  <c r="U267" i="6"/>
  <c r="AC267" i="6"/>
  <c r="AK267" i="6"/>
  <c r="AD269" i="6"/>
  <c r="AE269" i="6" s="1"/>
  <c r="AC269" i="6"/>
  <c r="R271" i="6"/>
  <c r="S271" i="6" s="1"/>
  <c r="Q271" i="6"/>
  <c r="AH271" i="6"/>
  <c r="AI271" i="6" s="1"/>
  <c r="AG271" i="6"/>
  <c r="V273" i="6"/>
  <c r="W273" i="6" s="1"/>
  <c r="U273" i="6"/>
  <c r="AK273" i="6"/>
  <c r="AL273" i="6"/>
  <c r="AM273" i="6" s="1"/>
  <c r="Z281" i="6"/>
  <c r="AA281" i="6" s="1"/>
  <c r="Y281" i="6"/>
  <c r="AG286" i="6"/>
  <c r="AH286" i="6"/>
  <c r="AI286" i="6" s="1"/>
  <c r="R269" i="6"/>
  <c r="S269" i="6" s="1"/>
  <c r="Q269" i="6"/>
  <c r="AH269" i="6"/>
  <c r="AI269" i="6" s="1"/>
  <c r="AG269" i="6"/>
  <c r="V271" i="6"/>
  <c r="W271" i="6" s="1"/>
  <c r="U271" i="6"/>
  <c r="AL271" i="6"/>
  <c r="AM271" i="6" s="1"/>
  <c r="AK271" i="6"/>
  <c r="Z273" i="6"/>
  <c r="AA273" i="6" s="1"/>
  <c r="Y273" i="6"/>
  <c r="Y282" i="6"/>
  <c r="Z282" i="6"/>
  <c r="AA282" i="6" s="1"/>
  <c r="AK284" i="6"/>
  <c r="AL284" i="6"/>
  <c r="AM284" i="6" s="1"/>
  <c r="Q286" i="6"/>
  <c r="R286" i="6"/>
  <c r="S286" i="6" s="1"/>
  <c r="Q265" i="6"/>
  <c r="V269" i="6"/>
  <c r="W269" i="6" s="1"/>
  <c r="U269" i="6"/>
  <c r="AL269" i="6"/>
  <c r="AM269" i="6" s="1"/>
  <c r="AK269" i="6"/>
  <c r="Z271" i="6"/>
  <c r="AA271" i="6" s="1"/>
  <c r="Y271" i="6"/>
  <c r="AD273" i="6"/>
  <c r="AE273" i="6" s="1"/>
  <c r="AC273" i="6"/>
  <c r="V283" i="6"/>
  <c r="W283" i="6" s="1"/>
  <c r="U283" i="6"/>
  <c r="AL283" i="6"/>
  <c r="AM283" i="6" s="1"/>
  <c r="AK283" i="6"/>
  <c r="U284" i="6"/>
  <c r="V284" i="6"/>
  <c r="W284" i="6" s="1"/>
  <c r="Z269" i="6"/>
  <c r="AA269" i="6" s="1"/>
  <c r="Y269" i="6"/>
  <c r="AD271" i="6"/>
  <c r="AE271" i="6" s="1"/>
  <c r="AC271" i="6"/>
  <c r="R273" i="6"/>
  <c r="S273" i="6" s="1"/>
  <c r="Q273" i="6"/>
  <c r="AH273" i="6"/>
  <c r="AI273" i="6" s="1"/>
  <c r="AG273" i="6"/>
  <c r="R285" i="6"/>
  <c r="S285" i="6" s="1"/>
  <c r="Q285" i="6"/>
  <c r="AH285" i="6"/>
  <c r="AI285" i="6" s="1"/>
  <c r="AG285" i="6"/>
  <c r="V281" i="6"/>
  <c r="W281" i="6" s="1"/>
  <c r="AL281" i="6"/>
  <c r="AM281" i="6" s="1"/>
  <c r="R283" i="6"/>
  <c r="S283" i="6" s="1"/>
  <c r="AH283" i="6"/>
  <c r="AI283" i="6" s="1"/>
  <c r="AD285" i="6"/>
  <c r="AE285" i="6" s="1"/>
  <c r="Z287" i="6"/>
  <c r="AA287" i="6" s="1"/>
  <c r="V289" i="6"/>
  <c r="W289" i="6" s="1"/>
  <c r="AL289" i="6"/>
  <c r="AM289" i="6" s="1"/>
  <c r="R291" i="6"/>
  <c r="S291" i="6" s="1"/>
  <c r="AH291" i="6"/>
  <c r="AI291" i="6" s="1"/>
  <c r="AD293" i="6"/>
  <c r="AE293" i="6" s="1"/>
  <c r="Z295" i="6"/>
  <c r="AA295" i="6" s="1"/>
  <c r="V297" i="6"/>
  <c r="W297" i="6" s="1"/>
  <c r="AL297" i="6"/>
  <c r="AM297" i="6" s="1"/>
  <c r="R299" i="6"/>
  <c r="S299" i="6" s="1"/>
  <c r="AH299" i="6"/>
  <c r="AI299" i="6" s="1"/>
  <c r="AG309" i="6"/>
  <c r="AH309" i="6"/>
  <c r="AI309" i="6" s="1"/>
  <c r="U314" i="6"/>
  <c r="V314" i="6"/>
  <c r="W314" i="6" s="1"/>
  <c r="Y319" i="6"/>
  <c r="Z319" i="6"/>
  <c r="AA319" i="6" s="1"/>
  <c r="Q310" i="6"/>
  <c r="R310" i="6"/>
  <c r="S310" i="6" s="1"/>
  <c r="U318" i="6"/>
  <c r="V318" i="6"/>
  <c r="W318" i="6" s="1"/>
  <c r="AG318" i="6"/>
  <c r="AH318" i="6"/>
  <c r="AI318" i="6" s="1"/>
  <c r="AC287" i="6"/>
  <c r="AD288" i="6"/>
  <c r="AE288" i="6" s="1"/>
  <c r="Y289" i="6"/>
  <c r="Z290" i="6"/>
  <c r="AA290" i="6" s="1"/>
  <c r="U291" i="6"/>
  <c r="AK291" i="6"/>
  <c r="V292" i="6"/>
  <c r="W292" i="6" s="1"/>
  <c r="AL292" i="6"/>
  <c r="AM292" i="6" s="1"/>
  <c r="Q293" i="6"/>
  <c r="AG293" i="6"/>
  <c r="R294" i="6"/>
  <c r="S294" i="6" s="1"/>
  <c r="AH294" i="6"/>
  <c r="AI294" i="6" s="1"/>
  <c r="AC295" i="6"/>
  <c r="AD296" i="6"/>
  <c r="AE296" i="6" s="1"/>
  <c r="Y297" i="6"/>
  <c r="Z298" i="6"/>
  <c r="AA298" i="6" s="1"/>
  <c r="U299" i="6"/>
  <c r="AK299" i="6"/>
  <c r="V300" i="6"/>
  <c r="W300" i="6" s="1"/>
  <c r="AL300" i="6"/>
  <c r="AM300" i="6" s="1"/>
  <c r="AK309" i="6"/>
  <c r="AG310" i="6"/>
  <c r="AH310" i="6"/>
  <c r="AI310" i="6" s="1"/>
  <c r="AC311" i="6"/>
  <c r="AD311" i="6"/>
  <c r="AE311" i="6" s="1"/>
  <c r="AG315" i="6"/>
  <c r="AH315" i="6"/>
  <c r="AI315" i="6" s="1"/>
  <c r="AG316" i="6"/>
  <c r="AH316" i="6"/>
  <c r="AI316" i="6" s="1"/>
  <c r="V282" i="6"/>
  <c r="W282" i="6" s="1"/>
  <c r="AL282" i="6"/>
  <c r="AM282" i="6" s="1"/>
  <c r="R284" i="6"/>
  <c r="S284" i="6" s="1"/>
  <c r="AH284" i="6"/>
  <c r="AI284" i="6" s="1"/>
  <c r="AD286" i="6"/>
  <c r="AE286" i="6" s="1"/>
  <c r="Z288" i="6"/>
  <c r="AA288" i="6" s="1"/>
  <c r="V290" i="6"/>
  <c r="W290" i="6" s="1"/>
  <c r="AL290" i="6"/>
  <c r="AM290" i="6" s="1"/>
  <c r="R292" i="6"/>
  <c r="S292" i="6" s="1"/>
  <c r="AH292" i="6"/>
  <c r="AI292" i="6" s="1"/>
  <c r="AD294" i="6"/>
  <c r="AE294" i="6" s="1"/>
  <c r="Z296" i="6"/>
  <c r="AA296" i="6" s="1"/>
  <c r="V298" i="6"/>
  <c r="W298" i="6" s="1"/>
  <c r="AL298" i="6"/>
  <c r="AM298" i="6" s="1"/>
  <c r="R300" i="6"/>
  <c r="S300" i="6" s="1"/>
  <c r="AH300" i="6"/>
  <c r="AI300" i="6" s="1"/>
  <c r="Q309" i="6"/>
  <c r="R309" i="6"/>
  <c r="S309" i="6" s="1"/>
  <c r="V310" i="6"/>
  <c r="W310" i="6" s="1"/>
  <c r="Q311" i="6"/>
  <c r="R312" i="6"/>
  <c r="S312" i="6" s="1"/>
  <c r="AC314" i="6"/>
  <c r="AD314" i="6"/>
  <c r="AE314" i="6" s="1"/>
  <c r="V315" i="6"/>
  <c r="W315" i="6" s="1"/>
  <c r="U315" i="6"/>
  <c r="U316" i="6"/>
  <c r="V316" i="6"/>
  <c r="W316" i="6" s="1"/>
  <c r="AH319" i="6"/>
  <c r="AI319" i="6" s="1"/>
  <c r="AG319" i="6"/>
  <c r="AK314" i="6"/>
  <c r="AL314" i="6"/>
  <c r="AM314" i="6" s="1"/>
  <c r="AL317" i="6"/>
  <c r="AM317" i="6" s="1"/>
  <c r="U321" i="6"/>
  <c r="V321" i="6"/>
  <c r="W321" i="6" s="1"/>
  <c r="AK322" i="6"/>
  <c r="AL322" i="6"/>
  <c r="AM322" i="6" s="1"/>
  <c r="Q324" i="6"/>
  <c r="R324" i="6"/>
  <c r="S324" i="6" s="1"/>
  <c r="V327" i="6"/>
  <c r="W327" i="6" s="1"/>
  <c r="U327" i="6"/>
  <c r="AK321" i="6"/>
  <c r="AL321" i="6"/>
  <c r="AM321" i="6" s="1"/>
  <c r="AG324" i="6"/>
  <c r="AH324" i="6"/>
  <c r="AI324" i="6" s="1"/>
  <c r="AC325" i="6"/>
  <c r="AD325" i="6"/>
  <c r="AE325" i="6" s="1"/>
  <c r="Y320" i="6"/>
  <c r="Z320" i="6"/>
  <c r="AA320" i="6" s="1"/>
  <c r="Y321" i="6"/>
  <c r="Q323" i="6"/>
  <c r="R323" i="6"/>
  <c r="S323" i="6" s="1"/>
  <c r="V324" i="6"/>
  <c r="W324" i="6" s="1"/>
  <c r="Q325" i="6"/>
  <c r="R326" i="6"/>
  <c r="S326" i="6" s="1"/>
  <c r="AL327" i="6"/>
  <c r="AM327" i="6" s="1"/>
  <c r="AK327" i="6"/>
  <c r="Y312" i="6"/>
  <c r="Z312" i="6"/>
  <c r="AA312" i="6" s="1"/>
  <c r="Q316" i="6"/>
  <c r="R316" i="6"/>
  <c r="S316" i="6" s="1"/>
  <c r="Q317" i="6"/>
  <c r="AD317" i="6"/>
  <c r="AE317" i="6" s="1"/>
  <c r="AC318" i="6"/>
  <c r="AD318" i="6"/>
  <c r="AE318" i="6" s="1"/>
  <c r="U322" i="6"/>
  <c r="V322" i="6"/>
  <c r="W322" i="6" s="1"/>
  <c r="AG323" i="6"/>
  <c r="AH323" i="6"/>
  <c r="AI323" i="6" s="1"/>
  <c r="AL324" i="6"/>
  <c r="AM324" i="6" s="1"/>
  <c r="AG325" i="6"/>
  <c r="AD327" i="6"/>
  <c r="AE327" i="6" s="1"/>
  <c r="AC327" i="6"/>
  <c r="V344" i="6"/>
  <c r="W344" i="6" s="1"/>
  <c r="U344" i="6"/>
  <c r="Z344" i="6"/>
  <c r="AA344" i="6" s="1"/>
  <c r="Y344" i="6"/>
  <c r="AD344" i="6"/>
  <c r="AE344" i="6" s="1"/>
  <c r="AC344" i="6"/>
  <c r="Q338" i="6"/>
  <c r="Y338" i="6"/>
  <c r="AG338" i="6"/>
  <c r="U342" i="6"/>
  <c r="AC342" i="6"/>
  <c r="AK342" i="6"/>
  <c r="R344" i="6"/>
  <c r="S344" i="6" s="1"/>
  <c r="Q344" i="6"/>
  <c r="AG344" i="6"/>
  <c r="AK344" i="6"/>
  <c r="C83" i="2"/>
  <c r="C57" i="2"/>
  <c r="C70" i="2"/>
  <c r="C46" i="2"/>
  <c r="C47" i="2" s="1"/>
  <c r="C71" i="2"/>
  <c r="B124" i="4"/>
  <c r="L75" i="3"/>
  <c r="K140" i="3" s="1"/>
  <c r="H9" i="5" s="1"/>
  <c r="M70" i="2" s="1"/>
  <c r="B124" i="3"/>
  <c r="D88" i="2"/>
  <c r="D61" i="2"/>
  <c r="D62" i="2"/>
  <c r="D89" i="2"/>
  <c r="D90" i="2"/>
  <c r="D63" i="2"/>
  <c r="N75" i="2"/>
  <c r="H61" i="2" s="1"/>
  <c r="N76" i="2"/>
  <c r="H62" i="2" s="1"/>
  <c r="N77" i="2"/>
  <c r="H63" i="2" s="1"/>
  <c r="F75" i="2"/>
  <c r="K75" i="2"/>
  <c r="F61" i="2" s="1"/>
  <c r="O75" i="2"/>
  <c r="F76" i="2"/>
  <c r="K76" i="2"/>
  <c r="F62" i="2" s="1"/>
  <c r="O76" i="2"/>
  <c r="F77" i="2"/>
  <c r="K77" i="2"/>
  <c r="F63" i="2" s="1"/>
  <c r="O77" i="2"/>
  <c r="G88" i="2"/>
  <c r="G90" i="2"/>
  <c r="L76" i="2"/>
  <c r="G62" i="2" s="1"/>
  <c r="Q228" i="6" l="1"/>
  <c r="AD238" i="6"/>
  <c r="AE238" i="6" s="1"/>
  <c r="AF172" i="6"/>
  <c r="AL238" i="6"/>
  <c r="AM238" i="6" s="1"/>
  <c r="N94" i="6"/>
  <c r="O94" i="6" s="1"/>
  <c r="P172" i="6"/>
  <c r="R172" i="6" s="1"/>
  <c r="S172" i="6" s="1"/>
  <c r="G353" i="6"/>
  <c r="P38" i="6"/>
  <c r="N71" i="6"/>
  <c r="O71" i="6" s="1"/>
  <c r="N70" i="6"/>
  <c r="O70" i="6" s="1"/>
  <c r="P58" i="6"/>
  <c r="G373" i="6"/>
  <c r="G409" i="6"/>
  <c r="P94" i="6"/>
  <c r="N95" i="6"/>
  <c r="O95" i="6" s="1"/>
  <c r="P69" i="6"/>
  <c r="G384" i="6"/>
  <c r="V260" i="6"/>
  <c r="Z261" i="6"/>
  <c r="AA261" i="6" s="1"/>
  <c r="V258" i="6"/>
  <c r="S257" i="6"/>
  <c r="V257" i="6"/>
  <c r="AD256" i="6"/>
  <c r="AD261" i="6"/>
  <c r="W259" i="6"/>
  <c r="Z259" i="6"/>
  <c r="V248" i="6"/>
  <c r="AH249" i="6"/>
  <c r="AD252" i="6"/>
  <c r="Z253" i="6"/>
  <c r="V250" i="6"/>
  <c r="AD251" i="6"/>
  <c r="AL198" i="6"/>
  <c r="AM198" i="6" s="1"/>
  <c r="AF218" i="6"/>
  <c r="AG218" i="6" s="1"/>
  <c r="Z199" i="6"/>
  <c r="X218" i="6"/>
  <c r="Z175" i="6"/>
  <c r="AD174" i="6"/>
  <c r="P218" i="6"/>
  <c r="Q218" i="6" s="1"/>
  <c r="AJ218" i="6"/>
  <c r="AK218" i="6" s="1"/>
  <c r="T218" i="6"/>
  <c r="U218" i="6" s="1"/>
  <c r="AB218" i="6"/>
  <c r="AC218" i="6" s="1"/>
  <c r="V162" i="6"/>
  <c r="V142" i="6"/>
  <c r="T172" i="6"/>
  <c r="AJ172" i="6"/>
  <c r="AK172" i="6" s="1"/>
  <c r="AB172" i="6"/>
  <c r="AC172" i="6" s="1"/>
  <c r="AH22" i="6"/>
  <c r="AI22" i="6" s="1"/>
  <c r="C58" i="2"/>
  <c r="Z98" i="7"/>
  <c r="AC98" i="7"/>
  <c r="AK98" i="7" s="1"/>
  <c r="AL90" i="7"/>
  <c r="AO90" i="7"/>
  <c r="AL94" i="7"/>
  <c r="AO94" i="7"/>
  <c r="AD89" i="7"/>
  <c r="AK89" i="7"/>
  <c r="AL93" i="7"/>
  <c r="AO93" i="7"/>
  <c r="AL91" i="7"/>
  <c r="AO91" i="7"/>
  <c r="AC100" i="7"/>
  <c r="Z100" i="7"/>
  <c r="AL96" i="7"/>
  <c r="AO96" i="7"/>
  <c r="V97" i="7"/>
  <c r="Z94" i="7"/>
  <c r="Y99" i="7"/>
  <c r="AC95" i="7"/>
  <c r="Y88" i="7"/>
  <c r="AC88" i="7" s="1"/>
  <c r="AS101" i="7"/>
  <c r="AT101" i="7" s="1"/>
  <c r="Z88" i="7"/>
  <c r="AD94" i="7"/>
  <c r="Z90" i="7"/>
  <c r="AD90" i="7"/>
  <c r="AD98" i="7"/>
  <c r="Z101" i="7"/>
  <c r="V101" i="7"/>
  <c r="AO97" i="7"/>
  <c r="AO92" i="7"/>
  <c r="AL76" i="7"/>
  <c r="AO76" i="7"/>
  <c r="AD79" i="7"/>
  <c r="AK79" i="7"/>
  <c r="AK69" i="7"/>
  <c r="AD69" i="7"/>
  <c r="AC80" i="7"/>
  <c r="Z80" i="7"/>
  <c r="AD70" i="7"/>
  <c r="AK70" i="7"/>
  <c r="AL78" i="7"/>
  <c r="AO78" i="7"/>
  <c r="AL71" i="7"/>
  <c r="AO71" i="7"/>
  <c r="Z78" i="7"/>
  <c r="Z68" i="7"/>
  <c r="AS68" i="7"/>
  <c r="AT68" i="7" s="1"/>
  <c r="AD78" i="7"/>
  <c r="AK77" i="7"/>
  <c r="V69" i="7"/>
  <c r="AO81" i="7"/>
  <c r="Z72" i="7"/>
  <c r="AK74" i="7"/>
  <c r="Y72" i="7"/>
  <c r="AC72" i="7" s="1"/>
  <c r="AK72" i="7" s="1"/>
  <c r="AD75" i="7"/>
  <c r="Z75" i="7"/>
  <c r="V79" i="7"/>
  <c r="AL75" i="7"/>
  <c r="AO75" i="7"/>
  <c r="Z79" i="7"/>
  <c r="V75" i="7"/>
  <c r="AO73" i="7"/>
  <c r="Z69" i="7"/>
  <c r="AK56" i="7"/>
  <c r="AD56" i="7"/>
  <c r="AL59" i="7"/>
  <c r="AO59" i="7"/>
  <c r="AL58" i="7"/>
  <c r="AO58" i="7"/>
  <c r="AL50" i="7"/>
  <c r="AO50" i="7"/>
  <c r="AK57" i="7"/>
  <c r="AD59" i="7"/>
  <c r="AC54" i="7"/>
  <c r="AK54" i="7" s="1"/>
  <c r="Z56" i="7"/>
  <c r="AD58" i="7"/>
  <c r="Z59" i="7"/>
  <c r="Y51" i="7"/>
  <c r="Y47" i="7"/>
  <c r="AK53" i="7"/>
  <c r="AC60" i="7"/>
  <c r="AO55" i="7"/>
  <c r="AD50" i="7"/>
  <c r="V59" i="7"/>
  <c r="AP52" i="7"/>
  <c r="AS52" i="7"/>
  <c r="AT52" i="7" s="1"/>
  <c r="AL48" i="7"/>
  <c r="AO48" i="7"/>
  <c r="Z50" i="7"/>
  <c r="V57" i="7"/>
  <c r="AL32" i="7"/>
  <c r="AO32" i="7"/>
  <c r="AK29" i="7"/>
  <c r="AD29" i="7"/>
  <c r="AL30" i="7"/>
  <c r="AO30" i="7"/>
  <c r="AL27" i="7"/>
  <c r="AO27" i="7"/>
  <c r="AL38" i="7"/>
  <c r="AO38" i="7"/>
  <c r="AL34" i="7"/>
  <c r="AO34" i="7"/>
  <c r="AL35" i="7"/>
  <c r="AO35" i="7"/>
  <c r="AO28" i="7"/>
  <c r="AD38" i="7"/>
  <c r="AD34" i="7"/>
  <c r="AD30" i="7"/>
  <c r="AO36" i="7"/>
  <c r="V29" i="7"/>
  <c r="AO31" i="7"/>
  <c r="AD35" i="7"/>
  <c r="AD27" i="7"/>
  <c r="AS37" i="7"/>
  <c r="AT37" i="7" s="1"/>
  <c r="Z38" i="7"/>
  <c r="Z34" i="7"/>
  <c r="Z30" i="7"/>
  <c r="AO40" i="7"/>
  <c r="AD33" i="7"/>
  <c r="Z29" i="7"/>
  <c r="AO33" i="7"/>
  <c r="AK134" i="6"/>
  <c r="AL134" i="6"/>
  <c r="AM134" i="6" s="1"/>
  <c r="Y124" i="6"/>
  <c r="AK124" i="6"/>
  <c r="V134" i="6"/>
  <c r="W134" i="6" s="1"/>
  <c r="U172" i="6"/>
  <c r="AD134" i="6"/>
  <c r="AE134" i="6" s="1"/>
  <c r="AC134" i="6"/>
  <c r="AC228" i="6"/>
  <c r="AG124" i="6"/>
  <c r="Q134" i="6"/>
  <c r="R238" i="6"/>
  <c r="S238" i="6" s="1"/>
  <c r="Q238" i="6"/>
  <c r="AL228" i="6"/>
  <c r="AM228" i="6" s="1"/>
  <c r="AK228" i="6"/>
  <c r="V228" i="6"/>
  <c r="W228" i="6" s="1"/>
  <c r="U228" i="6"/>
  <c r="C48" i="2"/>
  <c r="I21" i="6" s="1"/>
  <c r="I37" i="6" s="1"/>
  <c r="H21" i="6"/>
  <c r="H37" i="6" s="1"/>
  <c r="C85" i="2"/>
  <c r="G21" i="6"/>
  <c r="G37" i="6" s="1"/>
  <c r="C72" i="2"/>
  <c r="I114" i="9"/>
  <c r="F115" i="9"/>
  <c r="J115" i="9"/>
  <c r="D114" i="9"/>
  <c r="P80" i="9"/>
  <c r="Q80" i="9" s="1"/>
  <c r="O102" i="9"/>
  <c r="G115" i="9"/>
  <c r="K115" i="9"/>
  <c r="K103" i="9"/>
  <c r="G103" i="9"/>
  <c r="N69" i="6"/>
  <c r="O69" i="6" s="1"/>
  <c r="N58" i="6"/>
  <c r="O58" i="6" s="1"/>
  <c r="AH238" i="6"/>
  <c r="AI238" i="6" s="1"/>
  <c r="AG228" i="6"/>
  <c r="F134" i="6"/>
  <c r="N134" i="6" s="1"/>
  <c r="O134" i="6" s="1"/>
  <c r="F124" i="6"/>
  <c r="N124" i="6" s="1"/>
  <c r="O124" i="6" s="1"/>
  <c r="V238" i="6"/>
  <c r="W238" i="6" s="1"/>
  <c r="Z228" i="6"/>
  <c r="AA228" i="6" s="1"/>
  <c r="Y134" i="6"/>
  <c r="AD124" i="6"/>
  <c r="AE124" i="6" s="1"/>
  <c r="AC124" i="6"/>
  <c r="AH134" i="6"/>
  <c r="AI134" i="6" s="1"/>
  <c r="AG134" i="6"/>
  <c r="Y218" i="6"/>
  <c r="Y172" i="6"/>
  <c r="AG172" i="6"/>
  <c r="N38" i="6"/>
  <c r="O38" i="6" s="1"/>
  <c r="E114" i="6"/>
  <c r="E218" i="6" s="1"/>
  <c r="O70" i="2"/>
  <c r="K44" i="2"/>
  <c r="J70" i="2"/>
  <c r="D56" i="2" s="1"/>
  <c r="H13" i="5"/>
  <c r="E68" i="6"/>
  <c r="E172" i="6" s="1"/>
  <c r="E142" i="6"/>
  <c r="E114" i="9"/>
  <c r="O46" i="9"/>
  <c r="E103" i="9"/>
  <c r="O35" i="9"/>
  <c r="E47" i="9"/>
  <c r="O113" i="9"/>
  <c r="H47" i="9"/>
  <c r="H103" i="9"/>
  <c r="L47" i="9"/>
  <c r="L115" i="9" s="1"/>
  <c r="L103" i="9"/>
  <c r="O69" i="9"/>
  <c r="O80" i="9"/>
  <c r="M114" i="9"/>
  <c r="M103" i="9"/>
  <c r="M47" i="9"/>
  <c r="M115" i="9" s="1"/>
  <c r="D47" i="9"/>
  <c r="D103" i="9"/>
  <c r="J103" i="9"/>
  <c r="P69" i="9"/>
  <c r="Q69" i="9" s="1"/>
  <c r="N81" i="9"/>
  <c r="O81" i="9" s="1"/>
  <c r="I103" i="9"/>
  <c r="I47" i="9"/>
  <c r="I115" i="9" s="1"/>
  <c r="F103" i="9"/>
  <c r="N114" i="9"/>
  <c r="P46" i="9"/>
  <c r="Q46" i="9" s="1"/>
  <c r="E90" i="2"/>
  <c r="M77" i="2"/>
  <c r="H90" i="2"/>
  <c r="F90" i="2"/>
  <c r="H88" i="2"/>
  <c r="F88" i="2"/>
  <c r="E88" i="2"/>
  <c r="M75" i="2"/>
  <c r="F89" i="2"/>
  <c r="H89" i="2"/>
  <c r="C73" i="2"/>
  <c r="C86" i="2"/>
  <c r="C59" i="2"/>
  <c r="M76" i="2"/>
  <c r="E89" i="2"/>
  <c r="Q172" i="6" l="1"/>
  <c r="R218" i="6"/>
  <c r="S218" i="6" s="1"/>
  <c r="T69" i="6"/>
  <c r="H384" i="6"/>
  <c r="H373" i="6"/>
  <c r="T58" i="6"/>
  <c r="P95" i="6"/>
  <c r="G410" i="6"/>
  <c r="T94" i="6"/>
  <c r="H409" i="6"/>
  <c r="G385" i="6"/>
  <c r="P70" i="6"/>
  <c r="R38" i="6"/>
  <c r="S38" i="6" s="1"/>
  <c r="Q38" i="6"/>
  <c r="R69" i="6"/>
  <c r="S69" i="6" s="1"/>
  <c r="Q69" i="6"/>
  <c r="R94" i="6"/>
  <c r="S94" i="6" s="1"/>
  <c r="Q94" i="6"/>
  <c r="R58" i="6"/>
  <c r="S58" i="6" s="1"/>
  <c r="Q58" i="6"/>
  <c r="P71" i="6"/>
  <c r="G386" i="6"/>
  <c r="H353" i="6"/>
  <c r="T38" i="6"/>
  <c r="W260" i="6"/>
  <c r="Z260" i="6"/>
  <c r="AA259" i="6"/>
  <c r="AD259" i="6"/>
  <c r="AE256" i="6"/>
  <c r="AH256" i="6"/>
  <c r="W257" i="6"/>
  <c r="Z257" i="6"/>
  <c r="AE261" i="6"/>
  <c r="AH261" i="6"/>
  <c r="W258" i="6"/>
  <c r="Z258" i="6"/>
  <c r="AE252" i="6"/>
  <c r="AH252" i="6"/>
  <c r="W250" i="6"/>
  <c r="Z250" i="6"/>
  <c r="W248" i="6"/>
  <c r="Z248" i="6"/>
  <c r="AA253" i="6"/>
  <c r="AD253" i="6"/>
  <c r="AE251" i="6"/>
  <c r="AH251" i="6"/>
  <c r="AI249" i="6"/>
  <c r="AL249" i="6"/>
  <c r="AM249" i="6" s="1"/>
  <c r="AA199" i="6"/>
  <c r="AD199" i="6"/>
  <c r="AA175" i="6"/>
  <c r="AD175" i="6"/>
  <c r="AE174" i="6"/>
  <c r="AH174" i="6"/>
  <c r="V218" i="6"/>
  <c r="W162" i="6"/>
  <c r="Z162" i="6"/>
  <c r="V172" i="6"/>
  <c r="W142" i="6"/>
  <c r="Z142" i="6"/>
  <c r="AL22" i="6"/>
  <c r="AM22" i="6" s="1"/>
  <c r="AP97" i="7"/>
  <c r="AS97" i="7"/>
  <c r="AT97" i="7" s="1"/>
  <c r="AC99" i="7"/>
  <c r="Z99" i="7"/>
  <c r="AP93" i="7"/>
  <c r="AS93" i="7"/>
  <c r="AT93" i="7" s="1"/>
  <c r="AP94" i="7"/>
  <c r="AS94" i="7"/>
  <c r="AT94" i="7" s="1"/>
  <c r="AL98" i="7"/>
  <c r="AO98" i="7"/>
  <c r="AK88" i="7"/>
  <c r="AD88" i="7"/>
  <c r="AD100" i="7"/>
  <c r="AK100" i="7"/>
  <c r="AP92" i="7"/>
  <c r="AS92" i="7"/>
  <c r="AT92" i="7" s="1"/>
  <c r="AD95" i="7"/>
  <c r="AK95" i="7"/>
  <c r="AP96" i="7"/>
  <c r="AS96" i="7"/>
  <c r="AT96" i="7" s="1"/>
  <c r="AP91" i="7"/>
  <c r="AS91" i="7"/>
  <c r="AT91" i="7" s="1"/>
  <c r="AL89" i="7"/>
  <c r="AO89" i="7"/>
  <c r="AP90" i="7"/>
  <c r="AS90" i="7"/>
  <c r="AT90" i="7" s="1"/>
  <c r="AP73" i="7"/>
  <c r="AS73" i="7"/>
  <c r="AT73" i="7" s="1"/>
  <c r="AL72" i="7"/>
  <c r="AO72" i="7"/>
  <c r="AD72" i="7"/>
  <c r="AL69" i="7"/>
  <c r="AO69" i="7"/>
  <c r="AL74" i="7"/>
  <c r="AO74" i="7"/>
  <c r="AP78" i="7"/>
  <c r="AS78" i="7"/>
  <c r="AT78" i="7" s="1"/>
  <c r="AL79" i="7"/>
  <c r="AO79" i="7"/>
  <c r="AL77" i="7"/>
  <c r="AO77" i="7"/>
  <c r="AD80" i="7"/>
  <c r="AK80" i="7"/>
  <c r="AP75" i="7"/>
  <c r="AS75" i="7"/>
  <c r="AT75" i="7" s="1"/>
  <c r="AP81" i="7"/>
  <c r="AS81" i="7"/>
  <c r="AT81" i="7" s="1"/>
  <c r="AP71" i="7"/>
  <c r="AS71" i="7"/>
  <c r="AT71" i="7" s="1"/>
  <c r="AL70" i="7"/>
  <c r="AO70" i="7"/>
  <c r="AP76" i="7"/>
  <c r="AS76" i="7"/>
  <c r="AT76" i="7" s="1"/>
  <c r="AL54" i="7"/>
  <c r="AO54" i="7"/>
  <c r="AP48" i="7"/>
  <c r="AS48" i="7"/>
  <c r="AT48" i="7" s="1"/>
  <c r="AD60" i="7"/>
  <c r="AK60" i="7"/>
  <c r="AP58" i="7"/>
  <c r="AS58" i="7"/>
  <c r="AT58" i="7" s="1"/>
  <c r="AL53" i="7"/>
  <c r="AO53" i="7"/>
  <c r="AL57" i="7"/>
  <c r="AO57" i="7"/>
  <c r="AL56" i="7"/>
  <c r="AO56" i="7"/>
  <c r="AD54" i="7"/>
  <c r="Z47" i="7"/>
  <c r="AC47" i="7"/>
  <c r="AP50" i="7"/>
  <c r="AS50" i="7"/>
  <c r="AT50" i="7" s="1"/>
  <c r="AP59" i="7"/>
  <c r="AS59" i="7"/>
  <c r="AT59" i="7" s="1"/>
  <c r="AP55" i="7"/>
  <c r="AS55" i="7"/>
  <c r="AT55" i="7" s="1"/>
  <c r="Z51" i="7"/>
  <c r="AC51" i="7"/>
  <c r="AP33" i="7"/>
  <c r="AS33" i="7"/>
  <c r="AT33" i="7" s="1"/>
  <c r="AP36" i="7"/>
  <c r="AS36" i="7"/>
  <c r="AT36" i="7" s="1"/>
  <c r="AP28" i="7"/>
  <c r="AS28" i="7"/>
  <c r="AT28" i="7" s="1"/>
  <c r="AL29" i="7"/>
  <c r="AO29" i="7"/>
  <c r="AP40" i="7"/>
  <c r="AS40" i="7"/>
  <c r="AT40" i="7" s="1"/>
  <c r="AP34" i="7"/>
  <c r="AS34" i="7"/>
  <c r="AT34" i="7" s="1"/>
  <c r="AP27" i="7"/>
  <c r="AS27" i="7"/>
  <c r="AT27" i="7" s="1"/>
  <c r="AP35" i="7"/>
  <c r="AS35" i="7"/>
  <c r="AT35" i="7" s="1"/>
  <c r="AP38" i="7"/>
  <c r="AS38" i="7"/>
  <c r="AT38" i="7" s="1"/>
  <c r="AP30" i="7"/>
  <c r="AS30" i="7"/>
  <c r="AT30" i="7" s="1"/>
  <c r="AP32" i="7"/>
  <c r="AS32" i="7"/>
  <c r="AT32" i="7" s="1"/>
  <c r="AP31" i="7"/>
  <c r="AS31" i="7"/>
  <c r="AT31" i="7" s="1"/>
  <c r="O103" i="9"/>
  <c r="C74" i="2"/>
  <c r="C87" i="2"/>
  <c r="G141" i="6"/>
  <c r="G247" i="6" s="1"/>
  <c r="G280" i="6" s="1"/>
  <c r="G307" i="6" s="1"/>
  <c r="G334" i="6" s="1"/>
  <c r="G352" i="6" s="1"/>
  <c r="G452" i="6" s="1"/>
  <c r="H108" i="7"/>
  <c r="H128" i="7" s="1"/>
  <c r="H26" i="7"/>
  <c r="H46" i="7" s="1"/>
  <c r="H67" i="7"/>
  <c r="H87" i="7" s="1"/>
  <c r="J108" i="7"/>
  <c r="J128" i="7" s="1"/>
  <c r="I141" i="6"/>
  <c r="I247" i="6" s="1"/>
  <c r="I280" i="6" s="1"/>
  <c r="I307" i="6" s="1"/>
  <c r="I334" i="6" s="1"/>
  <c r="I352" i="6" s="1"/>
  <c r="I452" i="6" s="1"/>
  <c r="J26" i="7"/>
  <c r="J46" i="7" s="1"/>
  <c r="J67" i="7"/>
  <c r="J87" i="7" s="1"/>
  <c r="C49" i="2"/>
  <c r="C61" i="2" s="1"/>
  <c r="C60" i="2"/>
  <c r="I26" i="7"/>
  <c r="I46" i="7" s="1"/>
  <c r="H141" i="6"/>
  <c r="H247" i="6" s="1"/>
  <c r="H280" i="6" s="1"/>
  <c r="H307" i="6" s="1"/>
  <c r="H334" i="6" s="1"/>
  <c r="H352" i="6" s="1"/>
  <c r="H452" i="6" s="1"/>
  <c r="I67" i="7"/>
  <c r="I87" i="7" s="1"/>
  <c r="I108" i="7"/>
  <c r="I128" i="7" s="1"/>
  <c r="M33" i="2"/>
  <c r="D45" i="2" s="1"/>
  <c r="J152" i="4" s="1"/>
  <c r="K152" i="4" s="1"/>
  <c r="K173" i="4" s="1"/>
  <c r="K175" i="4" s="1"/>
  <c r="E175" i="4" s="1"/>
  <c r="H18" i="5"/>
  <c r="H16" i="5"/>
  <c r="F20" i="5"/>
  <c r="F22" i="5" s="1"/>
  <c r="H22" i="5" s="1"/>
  <c r="H35" i="5" s="1"/>
  <c r="P81" i="9"/>
  <c r="Q81" i="9" s="1"/>
  <c r="N115" i="9"/>
  <c r="O114" i="9"/>
  <c r="E115" i="9"/>
  <c r="O47" i="9"/>
  <c r="O115" i="9" s="1"/>
  <c r="D115" i="9"/>
  <c r="P47" i="9"/>
  <c r="Q47" i="9" s="1"/>
  <c r="H115" i="9"/>
  <c r="I353" i="6" l="1"/>
  <c r="X38" i="6"/>
  <c r="Q95" i="6"/>
  <c r="R95" i="6"/>
  <c r="S95" i="6" s="1"/>
  <c r="I373" i="6"/>
  <c r="X58" i="6"/>
  <c r="U38" i="6"/>
  <c r="V38" i="6"/>
  <c r="W38" i="6" s="1"/>
  <c r="Q71" i="6"/>
  <c r="R71" i="6"/>
  <c r="S71" i="6" s="1"/>
  <c r="R70" i="6"/>
  <c r="S70" i="6" s="1"/>
  <c r="Q70" i="6"/>
  <c r="V94" i="6"/>
  <c r="W94" i="6" s="1"/>
  <c r="U94" i="6"/>
  <c r="T95" i="6"/>
  <c r="H410" i="6"/>
  <c r="X94" i="6"/>
  <c r="I409" i="6"/>
  <c r="U58" i="6"/>
  <c r="V58" i="6"/>
  <c r="W58" i="6" s="1"/>
  <c r="U69" i="6"/>
  <c r="V69" i="6"/>
  <c r="W69" i="6" s="1"/>
  <c r="H386" i="6"/>
  <c r="T71" i="6"/>
  <c r="H385" i="6"/>
  <c r="T70" i="6"/>
  <c r="I384" i="6"/>
  <c r="X69" i="6"/>
  <c r="AA260" i="6"/>
  <c r="AD260" i="6"/>
  <c r="AA258" i="6"/>
  <c r="AD258" i="6"/>
  <c r="AI256" i="6"/>
  <c r="AL256" i="6"/>
  <c r="AM256" i="6" s="1"/>
  <c r="AI261" i="6"/>
  <c r="AL261" i="6"/>
  <c r="AM261" i="6" s="1"/>
  <c r="AA257" i="6"/>
  <c r="AD257" i="6"/>
  <c r="AE259" i="6"/>
  <c r="AH259" i="6"/>
  <c r="AE253" i="6"/>
  <c r="AH253" i="6"/>
  <c r="AA250" i="6"/>
  <c r="AD250" i="6"/>
  <c r="AI251" i="6"/>
  <c r="AL251" i="6"/>
  <c r="AM251" i="6" s="1"/>
  <c r="AA248" i="6"/>
  <c r="AD248" i="6"/>
  <c r="AI252" i="6"/>
  <c r="AL252" i="6"/>
  <c r="AM252" i="6" s="1"/>
  <c r="AE199" i="6"/>
  <c r="AH199" i="6"/>
  <c r="AE175" i="6"/>
  <c r="AH175" i="6"/>
  <c r="AI174" i="6"/>
  <c r="AL174" i="6"/>
  <c r="AM174" i="6" s="1"/>
  <c r="W218" i="6"/>
  <c r="Z218" i="6"/>
  <c r="AA162" i="6"/>
  <c r="AD162" i="6"/>
  <c r="AA142" i="6"/>
  <c r="AD142" i="6"/>
  <c r="W172" i="6"/>
  <c r="Z172" i="6"/>
  <c r="AL100" i="7"/>
  <c r="AO100" i="7"/>
  <c r="AP89" i="7"/>
  <c r="AS89" i="7"/>
  <c r="AT89" i="7" s="1"/>
  <c r="AL88" i="7"/>
  <c r="AO88" i="7"/>
  <c r="AK99" i="7"/>
  <c r="AD99" i="7"/>
  <c r="AL95" i="7"/>
  <c r="AO95" i="7"/>
  <c r="AP98" i="7"/>
  <c r="AS98" i="7"/>
  <c r="AT98" i="7" s="1"/>
  <c r="AP77" i="7"/>
  <c r="AS77" i="7"/>
  <c r="AT77" i="7" s="1"/>
  <c r="AP70" i="7"/>
  <c r="AS70" i="7"/>
  <c r="AT70" i="7" s="1"/>
  <c r="AL80" i="7"/>
  <c r="AO80" i="7"/>
  <c r="AP79" i="7"/>
  <c r="AS79" i="7"/>
  <c r="AT79" i="7" s="1"/>
  <c r="AP74" i="7"/>
  <c r="AS74" i="7"/>
  <c r="AT74" i="7" s="1"/>
  <c r="AP72" i="7"/>
  <c r="AS72" i="7"/>
  <c r="AT72" i="7" s="1"/>
  <c r="AP69" i="7"/>
  <c r="AS69" i="7"/>
  <c r="AT69" i="7" s="1"/>
  <c r="AP56" i="7"/>
  <c r="AS56" i="7"/>
  <c r="AT56" i="7" s="1"/>
  <c r="AP53" i="7"/>
  <c r="AS53" i="7"/>
  <c r="AT53" i="7" s="1"/>
  <c r="AL60" i="7"/>
  <c r="AO60" i="7"/>
  <c r="AP54" i="7"/>
  <c r="AS54" i="7"/>
  <c r="AT54" i="7" s="1"/>
  <c r="AK51" i="7"/>
  <c r="AD51" i="7"/>
  <c r="AK47" i="7"/>
  <c r="AD47" i="7"/>
  <c r="AP57" i="7"/>
  <c r="AS57" i="7"/>
  <c r="AT57" i="7" s="1"/>
  <c r="AP29" i="7"/>
  <c r="AS29" i="7"/>
  <c r="AT29" i="7" s="1"/>
  <c r="C50" i="2"/>
  <c r="C51" i="2" s="1"/>
  <c r="L21" i="6" s="1"/>
  <c r="L37" i="6" s="1"/>
  <c r="J21" i="6"/>
  <c r="J37" i="6" s="1"/>
  <c r="C88" i="2"/>
  <c r="C75" i="2"/>
  <c r="F45" i="2"/>
  <c r="F46" i="2" s="1"/>
  <c r="G71" i="2"/>
  <c r="D71" i="2" s="1"/>
  <c r="X70" i="6" l="1"/>
  <c r="I385" i="6"/>
  <c r="U71" i="6"/>
  <c r="V71" i="6"/>
  <c r="W71" i="6" s="1"/>
  <c r="Y94" i="6"/>
  <c r="Z94" i="6"/>
  <c r="AA94" i="6" s="1"/>
  <c r="V70" i="6"/>
  <c r="W70" i="6" s="1"/>
  <c r="U70" i="6"/>
  <c r="AB94" i="6"/>
  <c r="J409" i="6"/>
  <c r="I410" i="6"/>
  <c r="X95" i="6"/>
  <c r="Y38" i="6"/>
  <c r="Z38" i="6"/>
  <c r="AA38" i="6" s="1"/>
  <c r="Y69" i="6"/>
  <c r="Z69" i="6"/>
  <c r="AA69" i="6" s="1"/>
  <c r="I386" i="6"/>
  <c r="X71" i="6"/>
  <c r="AB58" i="6"/>
  <c r="J373" i="6"/>
  <c r="AB38" i="6"/>
  <c r="J353" i="6"/>
  <c r="AB69" i="6"/>
  <c r="J384" i="6"/>
  <c r="U95" i="6"/>
  <c r="V95" i="6"/>
  <c r="W95" i="6" s="1"/>
  <c r="Y58" i="6"/>
  <c r="Z58" i="6"/>
  <c r="AA58" i="6" s="1"/>
  <c r="AE260" i="6"/>
  <c r="AH260" i="6"/>
  <c r="AI259" i="6"/>
  <c r="AL259" i="6"/>
  <c r="AM259" i="6" s="1"/>
  <c r="AE257" i="6"/>
  <c r="AH257" i="6"/>
  <c r="AE258" i="6"/>
  <c r="AH258" i="6"/>
  <c r="AI253" i="6"/>
  <c r="AL253" i="6"/>
  <c r="AM253" i="6" s="1"/>
  <c r="AE248" i="6"/>
  <c r="AH248" i="6"/>
  <c r="AE250" i="6"/>
  <c r="AH250" i="6"/>
  <c r="AI199" i="6"/>
  <c r="AL199" i="6"/>
  <c r="AM199" i="6" s="1"/>
  <c r="AI175" i="6"/>
  <c r="AL175" i="6"/>
  <c r="AM175" i="6" s="1"/>
  <c r="AA218" i="6"/>
  <c r="AD218" i="6"/>
  <c r="AE162" i="6"/>
  <c r="AH162" i="6"/>
  <c r="AA172" i="6"/>
  <c r="AD172" i="6"/>
  <c r="AE142" i="6"/>
  <c r="AH142" i="6"/>
  <c r="AL99" i="7"/>
  <c r="AO99" i="7"/>
  <c r="AP95" i="7"/>
  <c r="AS95" i="7"/>
  <c r="AT95" i="7" s="1"/>
  <c r="AP88" i="7"/>
  <c r="AS88" i="7"/>
  <c r="AT88" i="7" s="1"/>
  <c r="AP100" i="7"/>
  <c r="AS100" i="7"/>
  <c r="AT100" i="7" s="1"/>
  <c r="AP80" i="7"/>
  <c r="AS80" i="7"/>
  <c r="AT80" i="7" s="1"/>
  <c r="AL47" i="7"/>
  <c r="AO47" i="7"/>
  <c r="AP60" i="7"/>
  <c r="AS60" i="7"/>
  <c r="AT60" i="7" s="1"/>
  <c r="AL51" i="7"/>
  <c r="AO51" i="7"/>
  <c r="E177" i="4"/>
  <c r="F177" i="4" s="1"/>
  <c r="F175" i="4" s="1"/>
  <c r="F95" i="4"/>
  <c r="F84" i="4"/>
  <c r="C63" i="2"/>
  <c r="C90" i="2"/>
  <c r="K26" i="7"/>
  <c r="K46" i="7" s="1"/>
  <c r="J141" i="6"/>
  <c r="J247" i="6" s="1"/>
  <c r="J280" i="6" s="1"/>
  <c r="J307" i="6" s="1"/>
  <c r="J334" i="6" s="1"/>
  <c r="J352" i="6" s="1"/>
  <c r="J452" i="6" s="1"/>
  <c r="K67" i="7"/>
  <c r="K87" i="7" s="1"/>
  <c r="K108" i="7"/>
  <c r="K128" i="7" s="1"/>
  <c r="M26" i="7"/>
  <c r="M46" i="7" s="1"/>
  <c r="L141" i="6"/>
  <c r="L247" i="6" s="1"/>
  <c r="L280" i="6" s="1"/>
  <c r="L307" i="6" s="1"/>
  <c r="L334" i="6" s="1"/>
  <c r="L352" i="6" s="1"/>
  <c r="L452" i="6" s="1"/>
  <c r="M67" i="7"/>
  <c r="M87" i="7" s="1"/>
  <c r="M108" i="7"/>
  <c r="M128" i="7" s="1"/>
  <c r="C77" i="2"/>
  <c r="K21" i="6"/>
  <c r="K37" i="6" s="1"/>
  <c r="C76" i="2"/>
  <c r="C89" i="2"/>
  <c r="C62" i="2"/>
  <c r="H45" i="2"/>
  <c r="F71" i="2"/>
  <c r="M71" i="2" s="1"/>
  <c r="E84" i="2" s="1"/>
  <c r="G84" i="2"/>
  <c r="O71" i="2"/>
  <c r="F47" i="2"/>
  <c r="H46" i="2"/>
  <c r="AC94" i="6" l="1"/>
  <c r="AD94" i="6"/>
  <c r="AE94" i="6" s="1"/>
  <c r="Y71" i="6"/>
  <c r="Z71" i="6"/>
  <c r="AA71" i="6" s="1"/>
  <c r="K409" i="6"/>
  <c r="AF94" i="6"/>
  <c r="Y70" i="6"/>
  <c r="Z70" i="6"/>
  <c r="AA70" i="6" s="1"/>
  <c r="AC38" i="6"/>
  <c r="AD38" i="6"/>
  <c r="AE38" i="6" s="1"/>
  <c r="J410" i="6"/>
  <c r="AB95" i="6"/>
  <c r="J385" i="6"/>
  <c r="AB70" i="6"/>
  <c r="AF69" i="6"/>
  <c r="K384" i="6"/>
  <c r="AC69" i="6"/>
  <c r="AD69" i="6"/>
  <c r="AE69" i="6" s="1"/>
  <c r="K353" i="6"/>
  <c r="AF38" i="6"/>
  <c r="AC58" i="6"/>
  <c r="AD58" i="6"/>
  <c r="AE58" i="6" s="1"/>
  <c r="AB71" i="6"/>
  <c r="J386" i="6"/>
  <c r="AF58" i="6"/>
  <c r="K373" i="6"/>
  <c r="Y95" i="6"/>
  <c r="Z95" i="6"/>
  <c r="AA95" i="6" s="1"/>
  <c r="AL260" i="6"/>
  <c r="AM260" i="6" s="1"/>
  <c r="AI260" i="6"/>
  <c r="AI257" i="6"/>
  <c r="AL257" i="6"/>
  <c r="AM257" i="6" s="1"/>
  <c r="AI258" i="6"/>
  <c r="AL258" i="6"/>
  <c r="AM258" i="6" s="1"/>
  <c r="AI250" i="6"/>
  <c r="AL250" i="6"/>
  <c r="AM250" i="6" s="1"/>
  <c r="AI248" i="6"/>
  <c r="AL248" i="6"/>
  <c r="AM248" i="6" s="1"/>
  <c r="AE218" i="6"/>
  <c r="AH218" i="6"/>
  <c r="AI162" i="6"/>
  <c r="AL162" i="6"/>
  <c r="AM162" i="6" s="1"/>
  <c r="AI142" i="6"/>
  <c r="AL142" i="6"/>
  <c r="AM142" i="6" s="1"/>
  <c r="AE172" i="6"/>
  <c r="AH172" i="6"/>
  <c r="AP99" i="7"/>
  <c r="AS99" i="7"/>
  <c r="AT99" i="7" s="1"/>
  <c r="AP51" i="7"/>
  <c r="AS51" i="7"/>
  <c r="AT51" i="7" s="1"/>
  <c r="AP47" i="7"/>
  <c r="AS47" i="7"/>
  <c r="AT47" i="7" s="1"/>
  <c r="E95" i="4"/>
  <c r="L95" i="4" s="1"/>
  <c r="E84" i="4"/>
  <c r="L84" i="4" s="1"/>
  <c r="K141" i="6"/>
  <c r="K247" i="6" s="1"/>
  <c r="K280" i="6" s="1"/>
  <c r="K307" i="6" s="1"/>
  <c r="K334" i="6" s="1"/>
  <c r="K352" i="6" s="1"/>
  <c r="K452" i="6" s="1"/>
  <c r="L26" i="7"/>
  <c r="L46" i="7" s="1"/>
  <c r="L108" i="7"/>
  <c r="L128" i="7" s="1"/>
  <c r="L67" i="7"/>
  <c r="L87" i="7" s="1"/>
  <c r="H71" i="2"/>
  <c r="J71" i="2" s="1"/>
  <c r="F48" i="2"/>
  <c r="H48" i="2" s="1"/>
  <c r="H47" i="2"/>
  <c r="AF95" i="6" l="1"/>
  <c r="K410" i="6"/>
  <c r="L373" i="6"/>
  <c r="AJ58" i="6"/>
  <c r="K385" i="6"/>
  <c r="AF70" i="6"/>
  <c r="L384" i="6"/>
  <c r="AJ69" i="6"/>
  <c r="AC95" i="6"/>
  <c r="AD95" i="6"/>
  <c r="AE95" i="6" s="1"/>
  <c r="AG94" i="6"/>
  <c r="AH94" i="6"/>
  <c r="AI94" i="6" s="1"/>
  <c r="AG58" i="6"/>
  <c r="AH58" i="6"/>
  <c r="AI58" i="6" s="1"/>
  <c r="L409" i="6"/>
  <c r="AJ94" i="6"/>
  <c r="L353" i="6"/>
  <c r="AJ38" i="6"/>
  <c r="AG69" i="6"/>
  <c r="AH69" i="6"/>
  <c r="AI69" i="6" s="1"/>
  <c r="AC71" i="6"/>
  <c r="AD71" i="6"/>
  <c r="AE71" i="6" s="1"/>
  <c r="AG38" i="6"/>
  <c r="AH38" i="6"/>
  <c r="AI38" i="6" s="1"/>
  <c r="AC70" i="6"/>
  <c r="AD70" i="6"/>
  <c r="AE70" i="6" s="1"/>
  <c r="AF71" i="6"/>
  <c r="K386" i="6"/>
  <c r="AI218" i="6"/>
  <c r="AL218" i="6"/>
  <c r="AM218" i="6" s="1"/>
  <c r="AI172" i="6"/>
  <c r="AL172" i="6"/>
  <c r="AM172" i="6" s="1"/>
  <c r="K158" i="4"/>
  <c r="K159" i="4" s="1"/>
  <c r="L121" i="4"/>
  <c r="K139" i="4" s="1"/>
  <c r="F59" i="6"/>
  <c r="N59" i="6" s="1"/>
  <c r="O59" i="6" s="1"/>
  <c r="G84" i="4"/>
  <c r="K166" i="4"/>
  <c r="K167" i="4" s="1"/>
  <c r="F96" i="6"/>
  <c r="N96" i="6" s="1"/>
  <c r="O96" i="6" s="1"/>
  <c r="G95" i="4"/>
  <c r="D72" i="2"/>
  <c r="L71" i="2"/>
  <c r="G57" i="2" s="1"/>
  <c r="K71" i="2"/>
  <c r="D57" i="2"/>
  <c r="D84" i="2"/>
  <c r="AJ70" i="6" l="1"/>
  <c r="L385" i="6"/>
  <c r="AG71" i="6"/>
  <c r="AH71" i="6"/>
  <c r="AI71" i="6" s="1"/>
  <c r="L386" i="6"/>
  <c r="AJ71" i="6"/>
  <c r="AK69" i="6"/>
  <c r="AL69" i="6"/>
  <c r="AM69" i="6" s="1"/>
  <c r="AG70" i="6"/>
  <c r="AH70" i="6"/>
  <c r="AI70" i="6" s="1"/>
  <c r="AG95" i="6"/>
  <c r="AH95" i="6"/>
  <c r="AI95" i="6" s="1"/>
  <c r="AK94" i="6"/>
  <c r="AL94" i="6"/>
  <c r="AM94" i="6" s="1"/>
  <c r="AK58" i="6"/>
  <c r="AL58" i="6"/>
  <c r="AM58" i="6" s="1"/>
  <c r="AJ95" i="6"/>
  <c r="L410" i="6"/>
  <c r="AK38" i="6"/>
  <c r="AL38" i="6"/>
  <c r="AM38" i="6" s="1"/>
  <c r="K144" i="4"/>
  <c r="F37" i="5"/>
  <c r="K169" i="4"/>
  <c r="L159" i="4" s="1"/>
  <c r="F114" i="6"/>
  <c r="F68" i="6"/>
  <c r="G85" i="2"/>
  <c r="F72" i="2"/>
  <c r="O72" i="2"/>
  <c r="N71" i="2"/>
  <c r="H57" i="2" s="1"/>
  <c r="F57" i="2"/>
  <c r="F84" i="2"/>
  <c r="D25" i="8" s="1"/>
  <c r="H84" i="2"/>
  <c r="N68" i="6" l="1"/>
  <c r="O68" i="6" s="1"/>
  <c r="N114" i="6"/>
  <c r="O114" i="6" s="1"/>
  <c r="H42" i="5"/>
  <c r="H44" i="5" s="1"/>
  <c r="W171" i="4"/>
  <c r="W144" i="4" s="1"/>
  <c r="AK71" i="6"/>
  <c r="AL71" i="6"/>
  <c r="AM71" i="6" s="1"/>
  <c r="AK95" i="6"/>
  <c r="AL95" i="6"/>
  <c r="AM95" i="6" s="1"/>
  <c r="AK70" i="6"/>
  <c r="AL70" i="6"/>
  <c r="AM70" i="6" s="1"/>
  <c r="J169" i="4"/>
  <c r="L169" i="4"/>
  <c r="L167" i="4"/>
  <c r="D28" i="8"/>
  <c r="M72" i="2"/>
  <c r="E85" i="2" s="1"/>
  <c r="H72" i="2"/>
  <c r="J72" i="2" s="1"/>
  <c r="X171" i="4" l="1"/>
  <c r="X144" i="4" s="1"/>
  <c r="D85" i="2"/>
  <c r="E25" i="8"/>
  <c r="E59" i="8" s="1"/>
  <c r="E70" i="8" s="1"/>
  <c r="L72" i="2"/>
  <c r="G58" i="2" s="1"/>
  <c r="D73" i="2"/>
  <c r="D58" i="2"/>
  <c r="K72" i="2"/>
  <c r="Y171" i="4" l="1"/>
  <c r="Y144" i="4" s="1"/>
  <c r="X173" i="4"/>
  <c r="N72" i="2"/>
  <c r="H58" i="2" s="1"/>
  <c r="F58" i="2"/>
  <c r="E71" i="8"/>
  <c r="E28" i="8"/>
  <c r="F85" i="2"/>
  <c r="H85" i="2"/>
  <c r="F73" i="2"/>
  <c r="O73" i="2"/>
  <c r="G86" i="2"/>
  <c r="X175" i="4" l="1"/>
  <c r="X178" i="4" s="1"/>
  <c r="Z171" i="4"/>
  <c r="Z144" i="4" s="1"/>
  <c r="Y173" i="4"/>
  <c r="H73" i="2"/>
  <c r="J73" i="2" s="1"/>
  <c r="M73" i="2"/>
  <c r="E86" i="2" s="1"/>
  <c r="Y175" i="4" l="1"/>
  <c r="Y178" i="4" s="1"/>
  <c r="X177" i="4"/>
  <c r="AA171" i="4"/>
  <c r="AA144" i="4" s="1"/>
  <c r="Z173" i="4"/>
  <c r="K73" i="2"/>
  <c r="D74" i="2"/>
  <c r="D59" i="2"/>
  <c r="D86" i="2"/>
  <c r="F25" i="8"/>
  <c r="F59" i="8" s="1"/>
  <c r="F70" i="8" s="1"/>
  <c r="L73" i="2"/>
  <c r="G59" i="2" s="1"/>
  <c r="X95" i="4" l="1"/>
  <c r="H96" i="6" s="1"/>
  <c r="X84" i="4"/>
  <c r="Z175" i="4"/>
  <c r="Z178" i="4" s="1"/>
  <c r="Y177" i="4"/>
  <c r="AB171" i="4"/>
  <c r="AA173" i="4"/>
  <c r="G87" i="2"/>
  <c r="F74" i="2"/>
  <c r="O74" i="2"/>
  <c r="O78" i="2" s="1"/>
  <c r="F71" i="8"/>
  <c r="F28" i="8"/>
  <c r="F59" i="2"/>
  <c r="N73" i="2"/>
  <c r="H59" i="2" s="1"/>
  <c r="H86" i="2"/>
  <c r="F86" i="2"/>
  <c r="H411" i="6" l="1"/>
  <c r="H429" i="6" s="1"/>
  <c r="H114" i="6" s="1"/>
  <c r="AA175" i="4"/>
  <c r="AA178" i="4" s="1"/>
  <c r="Z177" i="4"/>
  <c r="X121" i="4"/>
  <c r="X139" i="4" s="1"/>
  <c r="X146" i="4" s="1"/>
  <c r="H59" i="6"/>
  <c r="Y95" i="4"/>
  <c r="I96" i="6" s="1"/>
  <c r="I411" i="6" s="1"/>
  <c r="I429" i="6" s="1"/>
  <c r="I114" i="6" s="1"/>
  <c r="X114" i="6" s="1"/>
  <c r="Y84" i="4"/>
  <c r="AB173" i="4"/>
  <c r="AB144" i="4"/>
  <c r="M74" i="2"/>
  <c r="M78" i="2" s="1"/>
  <c r="H74" i="2"/>
  <c r="J74" i="2" s="1"/>
  <c r="H374" i="6" l="1"/>
  <c r="H383" i="6" s="1"/>
  <c r="H68" i="6" s="1"/>
  <c r="AB175" i="4"/>
  <c r="AB178" i="4" s="1"/>
  <c r="Y121" i="4"/>
  <c r="Y139" i="4" s="1"/>
  <c r="Y146" i="4" s="1"/>
  <c r="I59" i="6"/>
  <c r="Z84" i="4"/>
  <c r="Z95" i="4"/>
  <c r="J96" i="6" s="1"/>
  <c r="Y114" i="6"/>
  <c r="AA177" i="4"/>
  <c r="X96" i="6"/>
  <c r="D60" i="2"/>
  <c r="D87" i="2"/>
  <c r="G25" i="8"/>
  <c r="G59" i="8" s="1"/>
  <c r="G70" i="8" s="1"/>
  <c r="J78" i="2"/>
  <c r="L74" i="2"/>
  <c r="G60" i="2" s="1"/>
  <c r="K74" i="2"/>
  <c r="E87" i="2"/>
  <c r="J59" i="6" l="1"/>
  <c r="Z121" i="4"/>
  <c r="Z139" i="4" s="1"/>
  <c r="Z146" i="4" s="1"/>
  <c r="I374" i="6"/>
  <c r="I383" i="6" s="1"/>
  <c r="I68" i="6" s="1"/>
  <c r="X68" i="6" s="1"/>
  <c r="X59" i="6"/>
  <c r="Y96" i="6"/>
  <c r="AA95" i="4"/>
  <c r="AA84" i="4"/>
  <c r="K59" i="6" s="1"/>
  <c r="AB96" i="6"/>
  <c r="J411" i="6"/>
  <c r="J429" i="6" s="1"/>
  <c r="J114" i="6" s="1"/>
  <c r="AB114" i="6" s="1"/>
  <c r="AB177" i="4"/>
  <c r="D64" i="2"/>
  <c r="J79" i="2"/>
  <c r="D65" i="2" s="1"/>
  <c r="H25" i="8"/>
  <c r="H59" i="8" s="1"/>
  <c r="H70" i="8" s="1"/>
  <c r="G28" i="8"/>
  <c r="G71" i="8"/>
  <c r="K78" i="2"/>
  <c r="F60" i="2"/>
  <c r="N74" i="2"/>
  <c r="H87" i="2"/>
  <c r="H91" i="2" s="1"/>
  <c r="F87" i="2"/>
  <c r="AB84" i="4" l="1"/>
  <c r="AB95" i="4"/>
  <c r="L96" i="6" s="1"/>
  <c r="Y68" i="6"/>
  <c r="AC114" i="6"/>
  <c r="K374" i="6"/>
  <c r="K383" i="6" s="1"/>
  <c r="K68" i="6" s="1"/>
  <c r="AF59" i="6"/>
  <c r="Y59" i="6"/>
  <c r="AA121" i="4"/>
  <c r="AA139" i="4" s="1"/>
  <c r="AA146" i="4" s="1"/>
  <c r="K96" i="6"/>
  <c r="AC96" i="6"/>
  <c r="J374" i="6"/>
  <c r="J383" i="6" s="1"/>
  <c r="J68" i="6" s="1"/>
  <c r="AB68" i="6" s="1"/>
  <c r="AB59" i="6"/>
  <c r="H71" i="8"/>
  <c r="I25" i="8"/>
  <c r="I59" i="8" s="1"/>
  <c r="I70" i="8" s="1"/>
  <c r="H28" i="8"/>
  <c r="N78" i="2"/>
  <c r="H60" i="2"/>
  <c r="AC68" i="6" l="1"/>
  <c r="AC59" i="6"/>
  <c r="AF96" i="6"/>
  <c r="K411" i="6"/>
  <c r="K429" i="6" s="1"/>
  <c r="K114" i="6" s="1"/>
  <c r="AF114" i="6" s="1"/>
  <c r="AG59" i="6"/>
  <c r="AJ96" i="6"/>
  <c r="L411" i="6"/>
  <c r="L429" i="6" s="1"/>
  <c r="L114" i="6" s="1"/>
  <c r="AJ114" i="6" s="1"/>
  <c r="AF68" i="6"/>
  <c r="AB121" i="4"/>
  <c r="AB139" i="4" s="1"/>
  <c r="AB146" i="4" s="1"/>
  <c r="L59" i="6"/>
  <c r="I71" i="8"/>
  <c r="I28" i="8"/>
  <c r="J25" i="8"/>
  <c r="J59" i="8" s="1"/>
  <c r="J70" i="8" s="1"/>
  <c r="AG68" i="6" l="1"/>
  <c r="AG114" i="6"/>
  <c r="AK114" i="6"/>
  <c r="L374" i="6"/>
  <c r="L383" i="6" s="1"/>
  <c r="L68" i="6" s="1"/>
  <c r="AJ68" i="6" s="1"/>
  <c r="AJ59" i="6"/>
  <c r="AK96" i="6"/>
  <c r="AG96" i="6"/>
  <c r="J71" i="8"/>
  <c r="K25" i="8"/>
  <c r="K59" i="8" s="1"/>
  <c r="K70" i="8" s="1"/>
  <c r="J28" i="8"/>
  <c r="AK59" i="6" l="1"/>
  <c r="AK68" i="6"/>
  <c r="L25" i="8"/>
  <c r="L59" i="8" s="1"/>
  <c r="L70" i="8" s="1"/>
  <c r="K28" i="8"/>
  <c r="K71" i="8"/>
  <c r="L71" i="8" l="1"/>
  <c r="L28" i="8"/>
  <c r="M25" i="8"/>
  <c r="N25" i="8" l="1"/>
  <c r="M59" i="8"/>
  <c r="M70" i="8" s="1"/>
  <c r="M71" i="8" s="1"/>
  <c r="M28" i="8"/>
  <c r="N28" i="8" s="1"/>
  <c r="D59" i="8"/>
  <c r="E60" i="8" s="1"/>
  <c r="N59" i="8" l="1"/>
  <c r="N70" i="8" s="1"/>
  <c r="L60" i="8"/>
  <c r="D60" i="8"/>
  <c r="H60" i="8"/>
  <c r="K60" i="8"/>
  <c r="M60" i="8"/>
  <c r="I60" i="8"/>
  <c r="F60" i="8"/>
  <c r="J60" i="8"/>
  <c r="D70" i="8"/>
  <c r="D71" i="8" s="1"/>
  <c r="G60" i="8"/>
  <c r="N71" i="8" l="1"/>
  <c r="W159" i="4" l="1"/>
  <c r="W169" i="4"/>
  <c r="W173" i="4"/>
  <c r="W175" i="4" l="1"/>
  <c r="W178" i="4" s="1"/>
  <c r="W177" i="4" l="1"/>
  <c r="W95" i="4" l="1"/>
  <c r="G96" i="6" s="1"/>
  <c r="W84" i="4"/>
  <c r="W121" i="4" l="1"/>
  <c r="W139" i="4" s="1"/>
  <c r="W146" i="4" s="1"/>
  <c r="G59" i="6"/>
  <c r="P96" i="6"/>
  <c r="G411" i="6"/>
  <c r="G429" i="6" s="1"/>
  <c r="G114" i="6" s="1"/>
  <c r="T96" i="6"/>
  <c r="Q96" i="6" l="1"/>
  <c r="R96" i="6"/>
  <c r="S96" i="6" s="1"/>
  <c r="P114" i="6"/>
  <c r="T114" i="6"/>
  <c r="G374" i="6"/>
  <c r="G383" i="6" s="1"/>
  <c r="G68" i="6" s="1"/>
  <c r="P59" i="6"/>
  <c r="T59" i="6"/>
  <c r="V96" i="6"/>
  <c r="U96" i="6"/>
  <c r="W96" i="6" l="1"/>
  <c r="Z96" i="6"/>
  <c r="U114" i="6"/>
  <c r="V114" i="6"/>
  <c r="U59" i="6"/>
  <c r="R114" i="6"/>
  <c r="S114" i="6" s="1"/>
  <c r="Q114" i="6"/>
  <c r="R59" i="6"/>
  <c r="S59" i="6" s="1"/>
  <c r="Q59" i="6"/>
  <c r="P68" i="6"/>
  <c r="T68" i="6"/>
  <c r="U68" i="6" l="1"/>
  <c r="V68" i="6"/>
  <c r="W114" i="6"/>
  <c r="Z114" i="6"/>
  <c r="R68" i="6"/>
  <c r="S68" i="6" s="1"/>
  <c r="Q68" i="6"/>
  <c r="V59" i="6"/>
  <c r="AA96" i="6"/>
  <c r="AD96" i="6"/>
  <c r="AA114" i="6" l="1"/>
  <c r="AD114" i="6"/>
  <c r="W59" i="6"/>
  <c r="Z59" i="6"/>
  <c r="W68" i="6"/>
  <c r="Z68" i="6"/>
  <c r="AE96" i="6"/>
  <c r="AH96" i="6"/>
  <c r="AI96" i="6" l="1"/>
  <c r="AL96" i="6"/>
  <c r="AM96" i="6" s="1"/>
  <c r="AA59" i="6"/>
  <c r="AD59" i="6"/>
  <c r="AA68" i="6"/>
  <c r="AD68" i="6"/>
  <c r="AE114" i="6"/>
  <c r="AH114" i="6"/>
  <c r="AI114" i="6" l="1"/>
  <c r="AL114" i="6"/>
  <c r="AM114" i="6" s="1"/>
  <c r="AE59" i="6"/>
  <c r="AH59" i="6"/>
  <c r="AE68" i="6"/>
  <c r="AH68" i="6"/>
  <c r="AI68" i="6" l="1"/>
  <c r="AL68" i="6"/>
  <c r="AM68" i="6" s="1"/>
  <c r="AI59" i="6"/>
  <c r="AL59" i="6"/>
  <c r="AM59" i="6" s="1"/>
</calcChain>
</file>

<file path=xl/comments1.xml><?xml version="1.0" encoding="utf-8"?>
<comments xmlns="http://schemas.openxmlformats.org/spreadsheetml/2006/main">
  <authors>
    <author>John Todd</author>
  </authors>
  <commentList>
    <comment ref="E45" authorId="0">
      <text>
        <r>
          <rPr>
            <b/>
            <sz val="9"/>
            <color indexed="81"/>
            <rFont val="Tahoma"/>
            <family val="2"/>
          </rPr>
          <t>John Todd:</t>
        </r>
        <r>
          <rPr>
            <sz val="9"/>
            <color indexed="81"/>
            <rFont val="Tahoma"/>
            <family val="2"/>
          </rPr>
          <t xml:space="preserve">
We will need to adjust the new Special Rate to cater for the revised rate peg of 2.4%.
For the first draft, using the 3.0% in the scenarios.</t>
        </r>
      </text>
    </comment>
  </commentList>
</comments>
</file>

<file path=xl/comments2.xml><?xml version="1.0" encoding="utf-8"?>
<comments xmlns="http://schemas.openxmlformats.org/spreadsheetml/2006/main">
  <authors>
    <author>John Todd</author>
  </authors>
  <commentList>
    <comment ref="G84" authorId="0">
      <text>
        <r>
          <rPr>
            <b/>
            <sz val="9"/>
            <color indexed="81"/>
            <rFont val="Tahoma"/>
            <family val="2"/>
          </rPr>
          <t>John Todd:</t>
        </r>
        <r>
          <rPr>
            <sz val="9"/>
            <color indexed="81"/>
            <rFont val="Tahoma"/>
            <family val="2"/>
          </rPr>
          <t xml:space="preserve">
Both Residential and Business Special Rate will be raised as one Special Rate, but are split here for comparison purposes only.</t>
        </r>
      </text>
    </comment>
  </commentList>
</comments>
</file>

<file path=xl/sharedStrings.xml><?xml version="1.0" encoding="utf-8"?>
<sst xmlns="http://schemas.openxmlformats.org/spreadsheetml/2006/main" count="2258" uniqueCount="842">
  <si>
    <t xml:space="preserve">  THE INDEPENDENT PRICING AND REGULATORY TRIBUNAL OF NSW</t>
  </si>
  <si>
    <t xml:space="preserve">APPLICATION FOR A SPECIAL VARIATION </t>
  </si>
  <si>
    <t>TO GENERAL INCOME</t>
  </si>
  <si>
    <r>
      <t>under Section 508A and 508(2) of the</t>
    </r>
    <r>
      <rPr>
        <i/>
        <sz val="14"/>
        <rFont val="Arial"/>
        <family val="2"/>
      </rPr>
      <t xml:space="preserve"> Local Government Act 1993</t>
    </r>
  </si>
  <si>
    <t>SECTION 508A &amp; 508(2) APPLICATION FORM PART A 2015/16</t>
  </si>
  <si>
    <t>Before completing this form, you MUST read the Office of Local Government's</t>
  </si>
  <si>
    <t xml:space="preserve">                 </t>
  </si>
  <si>
    <t>Guidelines for the preparation of an application for a special variation to general income</t>
  </si>
  <si>
    <t>The Guidelines are available on the Office’s website at www.olg.nsw.gov.au.</t>
  </si>
  <si>
    <t>NOTE:</t>
  </si>
  <si>
    <t>This part of the application must be completed in conjunction with Part B</t>
  </si>
  <si>
    <t>(Special Variation Application Form 2015/16 - Part B)</t>
  </si>
  <si>
    <t>Instructions</t>
  </si>
  <si>
    <t>A Section 508A special variation allows a council to increase general income by a percentage that is greater than the rate peg</t>
  </si>
  <si>
    <t>each year, up to a maximum of 7 years.</t>
  </si>
  <si>
    <t xml:space="preserve">Section 508(2) allows a council to increase general income by a percentage that is greater than the rate peg in a single year. </t>
  </si>
  <si>
    <t>You must identify the percentage increase requested for each year inclusive of the rate peg</t>
  </si>
  <si>
    <t>You must also identify percentage increases in minimum rates for each year, if the increases result in a minimum rate</t>
  </si>
  <si>
    <t>which exceeds the statutory limit.</t>
  </si>
  <si>
    <t>Note: IPART can approve a percentage increase to minimum rates above the statutory limit that differs from the</t>
  </si>
  <si>
    <t>special variation percentage increase as long as you have justified and properly consulted on that percentage.</t>
  </si>
  <si>
    <t>See Attachment 4 of the Guidelines for further details.</t>
  </si>
  <si>
    <t>Both Part A and Part B of the application should be submitted to IPART (us) via the Council Portal on our</t>
  </si>
  <si>
    <t>website at www.ipart.nsw.gov.au. A hardcopy should also be forwarded to us (see Guidelines for details).</t>
  </si>
  <si>
    <t>Part A consists of 7 worksheets:</t>
  </si>
  <si>
    <t>►</t>
  </si>
  <si>
    <r>
      <t>Worksheet 1 (Identification):</t>
    </r>
    <r>
      <rPr>
        <sz val="12"/>
        <rFont val="Arial"/>
        <family val="2"/>
      </rPr>
      <t xml:space="preserve"> Identifies your council and a council contact officer, collects information</t>
    </r>
  </si>
  <si>
    <t xml:space="preserve">about any special variations (SVs) due to expire and summarises the cumulative impact of the </t>
  </si>
  <si>
    <t>SV. It also collects information on valuation objections, crown land adjustments and catch up/excess.</t>
  </si>
  <si>
    <r>
      <t>Worksheet 2 (current year Notional General Income):</t>
    </r>
    <r>
      <rPr>
        <sz val="12"/>
        <rFont val="Arial"/>
        <family val="2"/>
      </rPr>
      <t xml:space="preserve"> Calculates the council's Notional General Income</t>
    </r>
  </si>
  <si>
    <t xml:space="preserve">for the current year (year 0 in the application, 2014/15). </t>
  </si>
  <si>
    <t>u</t>
  </si>
  <si>
    <r>
      <t>Worksheet 3 (first year Notional General Income):</t>
    </r>
    <r>
      <rPr>
        <sz val="12"/>
        <rFont val="Arial"/>
        <family val="2"/>
      </rPr>
      <t xml:space="preserve"> Calculates the council's proposed Notional General </t>
    </r>
  </si>
  <si>
    <t>Income for next year (year 1 in the application, 2015/16).</t>
  </si>
  <si>
    <r>
      <t>Worksheet 4 (PGI):</t>
    </r>
    <r>
      <rPr>
        <sz val="12"/>
        <rFont val="Arial"/>
        <family val="2"/>
      </rPr>
      <t xml:space="preserve"> Summarises the council's Permissible General Income based on the 1st year SV</t>
    </r>
  </si>
  <si>
    <t>percentage and Crown land adjustments, plus other income adjustments.</t>
  </si>
  <si>
    <r>
      <t>Worksheet 5a (Impact on Rates 1):</t>
    </r>
    <r>
      <rPr>
        <sz val="12"/>
        <rFont val="Arial"/>
        <family val="2"/>
      </rPr>
      <t xml:space="preserve"> Calculates the average annual and cumulative increases in rates</t>
    </r>
  </si>
  <si>
    <t>for each category/sub-category for each year of the SV, with and without the SV.</t>
  </si>
  <si>
    <r>
      <t>Worksheet 5b (Impact on Rates 2):</t>
    </r>
    <r>
      <rPr>
        <sz val="12"/>
        <rFont val="Arial"/>
        <family val="2"/>
      </rPr>
      <t xml:space="preserve"> Collects the assessment numbers in the residential, business and farmland</t>
    </r>
  </si>
  <si>
    <t>ordinary rate categories for different land values in year 1 and the proposed rates across this</t>
  </si>
  <si>
    <t>distribution (ie, midpoints of each land value range) for each year of the SV.</t>
  </si>
  <si>
    <r>
      <t>Worksheet 6 (Additional SV Income and Expenditure):</t>
    </r>
    <r>
      <rPr>
        <sz val="12"/>
        <rFont val="Arial"/>
        <family val="2"/>
      </rPr>
      <t xml:space="preserve"> Collects how you intend to use the</t>
    </r>
  </si>
  <si>
    <t xml:space="preserve">additional funds (above the rate peg) from the SV. </t>
  </si>
  <si>
    <r>
      <t>Worksheet 7 (Long Term Financial Plan):</t>
    </r>
    <r>
      <rPr>
        <sz val="12"/>
        <rFont val="Arial"/>
        <family val="2"/>
      </rPr>
      <t xml:space="preserve"> Collects information on your Long Term Financial Plan</t>
    </r>
  </si>
  <si>
    <t>including scenarios with and without the proposed special variation</t>
  </si>
  <si>
    <t>Step-by-step instructions on completing the worksheets are provided below.</t>
  </si>
  <si>
    <t>Worksheet 1 - Identification</t>
  </si>
  <si>
    <t>Select council name from the drop down list (E11) and enter contact details (E14-17).</t>
  </si>
  <si>
    <t>Select the type of special variation (L21).</t>
  </si>
  <si>
    <t>Select the requested number of years of income increases in the application (L22).</t>
  </si>
  <si>
    <t>Indicate whether the SV is permanent or expiring (L23) and if expiring, enter the number of years (M23)</t>
  </si>
  <si>
    <t>Enter the additional percentage being sought above the rate peg (excluding other adjustments) (L24).</t>
  </si>
  <si>
    <t>Answer the questions about expiring SVs (L27 to L30).</t>
  </si>
  <si>
    <t>w</t>
  </si>
  <si>
    <t>If the council does not have any SVs due to expire in the period of the</t>
  </si>
  <si>
    <t>requested SV and the answer is "No" in L27, leave other fields in this section blank.</t>
  </si>
  <si>
    <t>any amounts entered need to be verified by the OLG before the application is submitted to us.</t>
  </si>
  <si>
    <t>Answer the questions about Crown land adjustments, catch ups and valuation objections (L33 to L35).</t>
  </si>
  <si>
    <t>If the council does not have any adjustments, leave the fields in this section blank</t>
  </si>
  <si>
    <t>Enter the rate peg for 2015/16 as announced by IPART in late 2014 (E45).</t>
  </si>
  <si>
    <t>The worksheet automatically assumes a rate peg of 3% for each of the forward years.</t>
  </si>
  <si>
    <t>If the rate peg turns out to be different from that assumed, the total % increase in general</t>
  </si>
  <si>
    <t>income with an approved SV does not change.</t>
  </si>
  <si>
    <t xml:space="preserve">The percentage increase in general income needed in year 1 of the application (D45) will </t>
  </si>
  <si>
    <t>automatically populate when the cells above are completed.</t>
  </si>
  <si>
    <t>The cumulative increase in general income due to the SV inclusive of the rate peg</t>
  </si>
  <si>
    <t>will only populate automatically in WK1 after WK2 is completed.</t>
  </si>
  <si>
    <t>Enter the requested percentage increases in general income (incl. rate peg) from year 2 (D46 to D51).</t>
  </si>
  <si>
    <t>The annual and cumulative increases in permissible general income will</t>
  </si>
  <si>
    <t>populate once WK2 and WK3 have been completed.</t>
  </si>
  <si>
    <t>Worksheet 2 - Notional General Income 2014/15</t>
  </si>
  <si>
    <t>This worksheet calculates the Notional General Income for the current year (Year 0), by applying the</t>
  </si>
  <si>
    <t>rating structure used in the previous year to land values, adjusted by supplementary valuations</t>
  </si>
  <si>
    <t xml:space="preserve"> received during that year.  The calculations should be checked with OLG before applying to us. </t>
  </si>
  <si>
    <t>Any inclusion in WK2 as a “supplementary valuation” must agree with section 4 of the Valuation of Land Act 1916.</t>
  </si>
  <si>
    <t>Worksheet 3 - Notional General Income 2015/16</t>
  </si>
  <si>
    <t>This worksheet calculates the proposed Notional General Income (Year 1). It should apply the proposed rating structure,</t>
  </si>
  <si>
    <t>including the proposed SV increase, to land values adjusted by any supplementary valuations.</t>
  </si>
  <si>
    <t>The rating structure entered here must be checked by OLG.</t>
  </si>
  <si>
    <t>Worksheet 4 - Calculation</t>
  </si>
  <si>
    <t>This worksheet calculates Permissible General Income and the value of the proposed SV after taking into</t>
  </si>
  <si>
    <t>account various adjustments.   Income adjustments and expiring SV amounts are to be verified</t>
  </si>
  <si>
    <t>by OLG before the application is submitted to us.</t>
  </si>
  <si>
    <t>Expiring SV</t>
  </si>
  <si>
    <t xml:space="preserve">If the council has a SV due to expire on 30 June 2015, </t>
  </si>
  <si>
    <t xml:space="preserve">Notional General Income must be reduced before </t>
  </si>
  <si>
    <t>calculating Permissable General Income in 2015/16.</t>
  </si>
  <si>
    <t>Additional percentage increase</t>
  </si>
  <si>
    <t>This is the additional percentage increase being sought</t>
  </si>
  <si>
    <t>above the rate peg, excluding any other income</t>
  </si>
  <si>
    <t>adjustments.</t>
  </si>
  <si>
    <t>Crown Land Adjustment</t>
  </si>
  <si>
    <t xml:space="preserve">Crown land claims will increase Permissable General </t>
  </si>
  <si>
    <t>Income. The $ amount of any Crown land adjustment is</t>
  </si>
  <si>
    <t>converted into a % amount to be included in the final</t>
  </si>
  <si>
    <t>special variation for consideration by IPART. Note that</t>
  </si>
  <si>
    <t>applications for Crown land adjustments still need to be</t>
  </si>
  <si>
    <t>separately made to OLG.</t>
  </si>
  <si>
    <t>Other adjustments</t>
  </si>
  <si>
    <t>There are two other possible adjustments that are not included</t>
  </si>
  <si>
    <t>in the SV% but will affect Permissable General Income:</t>
  </si>
  <si>
    <t>1. Prior year result. This is the catch up or excess amount</t>
  </si>
  <si>
    <t>from the previous year, as advised by OLG.</t>
  </si>
  <si>
    <t>2. Valuation objections: if you successfully claimed valuation</t>
  </si>
  <si>
    <t>objections in the previous year, PGI must be reduced to</t>
  </si>
  <si>
    <t>remove the extra income claimed from the revenue base.</t>
  </si>
  <si>
    <t>Worksheet 5a - Impact on Ratepayers (part 1)</t>
  </si>
  <si>
    <t>This worksheet is designed to show</t>
  </si>
  <si>
    <t>minimum rate increases per category/sub-category with the proposed SV</t>
  </si>
  <si>
    <t>average rate increases per category/sub-category (for ordinary and special rates) with and without the SV</t>
  </si>
  <si>
    <t>increases in annual charges over the period of the SV</t>
  </si>
  <si>
    <t>increases in average rates for each of the main rating categories</t>
  </si>
  <si>
    <t>All shaded areas on this schedule will calculate automatically from the data entered.</t>
  </si>
  <si>
    <t>Minimum rates</t>
  </si>
  <si>
    <t>Enter in the minimum rates per category/sub-category as if the SV were approved for each year as requested</t>
  </si>
  <si>
    <t>Ordinary and Special Average Rates</t>
  </si>
  <si>
    <t>Enter in the average rates per sub-category as if the SV were not approved (only the rate peg would then apply)</t>
  </si>
  <si>
    <t>AND the average rates as if the SV were approved for each year as requested.</t>
  </si>
  <si>
    <t>Annual Charges</t>
  </si>
  <si>
    <t>Enter any proposed annual charges for each year of the proposed variation.</t>
  </si>
  <si>
    <t>Note:</t>
  </si>
  <si>
    <t>1. Average rates equal  total income in a category or sub-category divided by the number</t>
  </si>
  <si>
    <t xml:space="preserve">    of assessments in that same category or sub-category. </t>
  </si>
  <si>
    <t>2. Rates should be reduced for any expiring SVs so that the net change in rates is measured.</t>
  </si>
  <si>
    <t>Worksheet 5b - Impact on Ratepayers (part 2)</t>
  </si>
  <si>
    <t>This worksheet shows the distribution of ordinary rates across different land values and how</t>
  </si>
  <si>
    <t>ratepayers will be affected by the proposed SV, depending on the value of their land.</t>
  </si>
  <si>
    <t>Enter the number of assessments in the ordinary rating categories (residential, business and farmland)</t>
  </si>
  <si>
    <t>across various land value ranges in 2014/15, and the rate levels across different land values in each year</t>
  </si>
  <si>
    <t>of the application, with and without the proposed SV.</t>
  </si>
  <si>
    <t>If you have had a general revaluation of land during the prior year this spreadsheet will not accurately</t>
  </si>
  <si>
    <t>refect the impact on ratepayers in year 1.  We will take this into account when using this worksheet.</t>
  </si>
  <si>
    <t>Please complete the tables using the number of assessments from the first year of the SV (2015/16).</t>
  </si>
  <si>
    <t>Worksheet 6 - Proposed Additional SRV Income and Expenditure</t>
  </si>
  <si>
    <t>This worksheet is designed to show how the council proposes to use the additional funding</t>
  </si>
  <si>
    <t xml:space="preserve">above the rate peg generated from the SV.  </t>
  </si>
  <si>
    <t>* This worksheet is not protected to allow councils flexibility to add or delete rows.</t>
  </si>
  <si>
    <t>The worksheet automatically calculates additional SRV income for Years 1 to 10.</t>
  </si>
  <si>
    <t xml:space="preserve">Councils must enter each category of expenditure, and if applicable, individual program/project names, </t>
  </si>
  <si>
    <t>in column C under one of the headings provided.</t>
  </si>
  <si>
    <t xml:space="preserve">The spreadsheet will calculate the difference between the additional income from the special variation </t>
  </si>
  <si>
    <t>and what it is spent on.  A positive difference means that the additional income is not all spent on opex or capex.</t>
  </si>
  <si>
    <t>* Part B of the application provides councils with the opportunity to explain their expenditure plans</t>
  </si>
  <si>
    <t>and the impacts on their financial position.</t>
  </si>
  <si>
    <t>Worksheet 7 - Long Term Financial Plan</t>
  </si>
  <si>
    <t>This worksheet is designed to show how the council's Long Term Financial Plan varies</t>
  </si>
  <si>
    <t>with and without the proposed special variation</t>
  </si>
  <si>
    <t xml:space="preserve">Councils must complete the information from the Long Term Financial Plan for both the Special Variation Scenario </t>
  </si>
  <si>
    <t>and the Base Case Scenario (without special variation).</t>
  </si>
  <si>
    <t>Councils must enter each category of income and expenditure under the headings provided</t>
  </si>
  <si>
    <t>This worksheet automatically calculates total amounts for each column</t>
  </si>
  <si>
    <t>and what it is spent on.</t>
  </si>
  <si>
    <t>Enquiries regarding the completion of this application should be directed to:</t>
  </si>
  <si>
    <t>Michael Solo</t>
  </si>
  <si>
    <t>02 9290 8458</t>
  </si>
  <si>
    <t>michael_solo@ipart.nsw.gov.au</t>
  </si>
  <si>
    <t>Tony Camenzuli</t>
  </si>
  <si>
    <t>02 9113 7706</t>
  </si>
  <si>
    <t>tony_camenzuli@ipart.nsw.gov.au</t>
  </si>
  <si>
    <t>Issue Date: 09/13</t>
  </si>
  <si>
    <t xml:space="preserve">            APPLICATION FOR SPECIAL VARIATION TO GENERAL INCOME</t>
  </si>
  <si>
    <t>2015/2016</t>
  </si>
  <si>
    <t>WORKSHEET 1</t>
  </si>
  <si>
    <t>Step 1: Fill out council details</t>
  </si>
  <si>
    <t>Step 2: Fill out any expiring variation information</t>
  </si>
  <si>
    <t>Step 3: Fill out crown land adjustments, catch up &amp; excess, valuation objections</t>
  </si>
  <si>
    <t>Step 4: Fill out special variation amounts</t>
  </si>
  <si>
    <t>Council Name:</t>
  </si>
  <si>
    <t>Select Council Name</t>
  </si>
  <si>
    <t>Contact Details:</t>
  </si>
  <si>
    <t xml:space="preserve">  Name:</t>
  </si>
  <si>
    <t xml:space="preserve">  Position:</t>
  </si>
  <si>
    <t xml:space="preserve"> Telephone:</t>
  </si>
  <si>
    <t xml:space="preserve">  Email:</t>
  </si>
  <si>
    <t>Special variations (SVs)</t>
  </si>
  <si>
    <t>1. Is the council applying for a one-year increase (s508(2)) or a multi-year increase (s508A)?</t>
  </si>
  <si>
    <r>
      <t>2. For</t>
    </r>
    <r>
      <rPr>
        <b/>
        <sz val="12"/>
        <rFont val="Arial"/>
        <family val="2"/>
      </rPr>
      <t xml:space="preserve"> s508A</t>
    </r>
    <r>
      <rPr>
        <sz val="12"/>
        <rFont val="Arial"/>
        <family val="2"/>
      </rPr>
      <t xml:space="preserve"> applications: for how many years is the council requesting % increases as part of this application?</t>
    </r>
  </si>
  <si>
    <r>
      <t>3. For</t>
    </r>
    <r>
      <rPr>
        <b/>
        <sz val="12"/>
        <rFont val="Arial"/>
        <family val="2"/>
      </rPr>
      <t xml:space="preserve"> s508A</t>
    </r>
    <r>
      <rPr>
        <sz val="12"/>
        <rFont val="Arial"/>
        <family val="2"/>
      </rPr>
      <t xml:space="preserve"> &amp; </t>
    </r>
    <r>
      <rPr>
        <b/>
        <sz val="12"/>
        <rFont val="Arial"/>
        <family val="2"/>
      </rPr>
      <t>s508(2)</t>
    </r>
    <r>
      <rPr>
        <sz val="12"/>
        <rFont val="Arial"/>
        <family val="2"/>
      </rPr>
      <t xml:space="preserve"> applications: is the special variation permanent or temporary? If temporary, enter the number of years.</t>
    </r>
  </si>
  <si>
    <t>4. Enter the percentage above the rate peg the council is applying for in the first year</t>
  </si>
  <si>
    <t>Expiring special variations (SVs)</t>
  </si>
  <si>
    <t>1st Expiring SV</t>
  </si>
  <si>
    <t>2nd Expiring SV</t>
  </si>
  <si>
    <t>5. Does the council have an expiring variation? If yes, please specify when.</t>
  </si>
  <si>
    <t>No</t>
  </si>
  <si>
    <t>6. If the council has an expiring variation, enter the $ amount expiring in cells J43 to J50 below</t>
  </si>
  <si>
    <t xml:space="preserve">7.  If the council has an expiring variation, enter the % of the original approval in full (i.e. including rate peg) </t>
  </si>
  <si>
    <t>Full SV %</t>
  </si>
  <si>
    <t xml:space="preserve">     as well as the % which is due to expire (i.e. excluding the rate peg)</t>
  </si>
  <si>
    <t>Expiring %</t>
  </si>
  <si>
    <t>Crown land adjustments, catch ups, valuation objections</t>
  </si>
  <si>
    <t>8. Enter the amount of any crown land adjustments required</t>
  </si>
  <si>
    <t>9. Enter the amount for any catch ups or excess adjustments required</t>
  </si>
  <si>
    <t>10. Enter any valuation objections required</t>
  </si>
  <si>
    <t>Requested annual percentage increases</t>
  </si>
  <si>
    <t>A special variation is the total % increase permitted in a council's general income, before adjustments are made for</t>
  </si>
  <si>
    <r>
      <t xml:space="preserve">catch ups/excesses and valuation objections. </t>
    </r>
    <r>
      <rPr>
        <i/>
        <sz val="12"/>
        <rFont val="Arial"/>
        <family val="2"/>
      </rPr>
      <t xml:space="preserve"> </t>
    </r>
  </si>
  <si>
    <t>Note: Approved SV% increases do not change if the actual rate peg turns out to be different from that assumed for a particular year.</t>
  </si>
  <si>
    <t>Annual % increase</t>
  </si>
  <si>
    <t>Cumulative % increase</t>
  </si>
  <si>
    <t>SV (inc. rate peg)</t>
  </si>
  <si>
    <t>Rate peg only</t>
  </si>
  <si>
    <t>Above the rate peg</t>
  </si>
  <si>
    <t>Expiring special variation</t>
  </si>
  <si>
    <t>% value of expiring special variation</t>
  </si>
  <si>
    <t>Y 0</t>
  </si>
  <si>
    <t>Y 1</t>
  </si>
  <si>
    <t>Y 2</t>
  </si>
  <si>
    <t>Y 3</t>
  </si>
  <si>
    <t>Y 4</t>
  </si>
  <si>
    <t>Y 5</t>
  </si>
  <si>
    <t>Y 6</t>
  </si>
  <si>
    <t>Y 7</t>
  </si>
  <si>
    <t>Increase in Permissable General Income (PGI)</t>
  </si>
  <si>
    <t>Pemissable General Income (PGI)</t>
  </si>
  <si>
    <t>Expiring Special Variation</t>
  </si>
  <si>
    <t>Total increase</t>
  </si>
  <si>
    <t>Total % increase</t>
  </si>
  <si>
    <t>Increase in Permissable General Income (PGI) &amp; Notional General Income (NGI)</t>
  </si>
  <si>
    <t>Notional General Income</t>
  </si>
  <si>
    <t>Adjusted Notional General income</t>
  </si>
  <si>
    <t>Special Variation % increase requested</t>
  </si>
  <si>
    <t>Notional General Income after SV% applied</t>
  </si>
  <si>
    <t>Other 1st-year adjustments</t>
  </si>
  <si>
    <t>Permissible General Income (PGI)</t>
  </si>
  <si>
    <t>Annual $ increase in PGI</t>
  </si>
  <si>
    <t>Annual % increase in PGI</t>
  </si>
  <si>
    <t>PGI if only the Rate Peg applied</t>
  </si>
  <si>
    <t>Annual $ increase in PGI above the rate peg</t>
  </si>
  <si>
    <t>PGI if expiring SV renewed and Rate Peg applied</t>
  </si>
  <si>
    <t>Total rise in PGI - in $ terms</t>
  </si>
  <si>
    <t>- in % terms</t>
  </si>
  <si>
    <t xml:space="preserve">Cumulative Increase in PGI </t>
  </si>
  <si>
    <t>Cumulative PGI under the SV</t>
  </si>
  <si>
    <t>Cumulative PGI under the Rate Peg</t>
  </si>
  <si>
    <t>Cumulative rise in PGI above the Rate Peg</t>
  </si>
  <si>
    <t>Cumulative rise in PGI if expiring SV renewed and Rate Peg applied</t>
  </si>
  <si>
    <t>Cumulative rise in PGI above renewed ESV and Rate Peg</t>
  </si>
  <si>
    <t>Total % rise in PGI under the SV that exceeds the rise in the PGI under renewed ESV and rate peg</t>
  </si>
  <si>
    <t>Council Name Table</t>
  </si>
  <si>
    <t>508(2) Question</t>
  </si>
  <si>
    <t>Expiring special variations questions</t>
  </si>
  <si>
    <t>Select</t>
  </si>
  <si>
    <t>s508(2)</t>
  </si>
  <si>
    <t>No. of years</t>
  </si>
  <si>
    <t>Change timing</t>
  </si>
  <si>
    <t>Albury City Council</t>
  </si>
  <si>
    <t>Yes</t>
  </si>
  <si>
    <t>s508A</t>
  </si>
  <si>
    <t>Armidale Dumaresq Council</t>
  </si>
  <si>
    <t>2 years</t>
  </si>
  <si>
    <t>Ashfield, The Council of the Municipality of</t>
  </si>
  <si>
    <t>3 years</t>
  </si>
  <si>
    <t>Auburn Council</t>
  </si>
  <si>
    <t>Land Valuation question WK5a</t>
  </si>
  <si>
    <t>4 years</t>
  </si>
  <si>
    <t>V-Lookup Table providing worksheet 2 dates</t>
  </si>
  <si>
    <t>Ballina Shire Council</t>
  </si>
  <si>
    <t>5 years</t>
  </si>
  <si>
    <t>Select 1st yr</t>
  </si>
  <si>
    <t>Starting Dates</t>
  </si>
  <si>
    <t>Balranald Shire Council</t>
  </si>
  <si>
    <t>6 years</t>
  </si>
  <si>
    <t>2013/2014</t>
  </si>
  <si>
    <t>2013/14</t>
  </si>
  <si>
    <t>2014/15</t>
  </si>
  <si>
    <t>2012/13</t>
  </si>
  <si>
    <t>Bankstown City Council</t>
  </si>
  <si>
    <t>7 years</t>
  </si>
  <si>
    <t>2014/2015</t>
  </si>
  <si>
    <t>2015/16</t>
  </si>
  <si>
    <t>Bathurst Regional Council</t>
  </si>
  <si>
    <t>2016/17</t>
  </si>
  <si>
    <t>Bega Valley Shire Council</t>
  </si>
  <si>
    <t>Existing special variation due to expire</t>
  </si>
  <si>
    <t>2016/2017</t>
  </si>
  <si>
    <t>2017/18</t>
  </si>
  <si>
    <t>Bellingen Shire Council</t>
  </si>
  <si>
    <t>2017/2018</t>
  </si>
  <si>
    <t>2018/19</t>
  </si>
  <si>
    <t>Berrigan Shire Council</t>
  </si>
  <si>
    <t>Permanent</t>
  </si>
  <si>
    <t>Temporary</t>
  </si>
  <si>
    <t>2018/2019</t>
  </si>
  <si>
    <t>2019/20</t>
  </si>
  <si>
    <t>Blacktown City Council</t>
  </si>
  <si>
    <t>1 year</t>
  </si>
  <si>
    <t>Yes - 30 Jun 2015 expiry</t>
  </si>
  <si>
    <t>2019/2020</t>
  </si>
  <si>
    <t>2020/21</t>
  </si>
  <si>
    <t>Bland Shire Council</t>
  </si>
  <si>
    <t>Yes - 30 Jun 2016 expiry</t>
  </si>
  <si>
    <t>2020/2021</t>
  </si>
  <si>
    <t>2021/22</t>
  </si>
  <si>
    <t>Blayney Shire Council</t>
  </si>
  <si>
    <t>Yes - 30 Jun 2017 expiry</t>
  </si>
  <si>
    <t>2021/2022</t>
  </si>
  <si>
    <t>2022/23</t>
  </si>
  <si>
    <t>Blue Mountains City Council</t>
  </si>
  <si>
    <t>Yes - 30 Jun 2018 expiry</t>
  </si>
  <si>
    <t>2022/2023</t>
  </si>
  <si>
    <t>2023/24</t>
  </si>
  <si>
    <t>Bogan Shire Council</t>
  </si>
  <si>
    <t>Yes - 30 Jun 2019 expiry</t>
  </si>
  <si>
    <t>2023/2024</t>
  </si>
  <si>
    <t>2024/25</t>
  </si>
  <si>
    <t>Bombala Council</t>
  </si>
  <si>
    <t>Yes - 30 Jun 2020 expiry</t>
  </si>
  <si>
    <t>2024/2025</t>
  </si>
  <si>
    <t>2025/26</t>
  </si>
  <si>
    <t>Boorowa Council</t>
  </si>
  <si>
    <t>Yes - 30 Jun 2021 expiry</t>
  </si>
  <si>
    <t>2025/2026</t>
  </si>
  <si>
    <t>2026/27</t>
  </si>
  <si>
    <t>Botany Bay, The Council of the City of</t>
  </si>
  <si>
    <t>8 years</t>
  </si>
  <si>
    <t>Yes - 30 Jun 2022 expiry</t>
  </si>
  <si>
    <t>2026/2027</t>
  </si>
  <si>
    <t>2027/28</t>
  </si>
  <si>
    <t>Bourke Shire Council</t>
  </si>
  <si>
    <t>9 years</t>
  </si>
  <si>
    <t>If a second expiring variation</t>
  </si>
  <si>
    <t>2027/2028</t>
  </si>
  <si>
    <t>2028/29</t>
  </si>
  <si>
    <t>Brewarrina Shire Council</t>
  </si>
  <si>
    <t>10 years</t>
  </si>
  <si>
    <t>2028/2029</t>
  </si>
  <si>
    <t>2029/30</t>
  </si>
  <si>
    <t>Broken Hill City Council</t>
  </si>
  <si>
    <t>11 years</t>
  </si>
  <si>
    <t>&amp; another 30 June 2016 expiry</t>
  </si>
  <si>
    <t>2029/2030</t>
  </si>
  <si>
    <t>2030/31</t>
  </si>
  <si>
    <t>Burwood Council</t>
  </si>
  <si>
    <t>12 years</t>
  </si>
  <si>
    <t>&amp; another 30 June 2017 expiry</t>
  </si>
  <si>
    <t>2030/2031</t>
  </si>
  <si>
    <t>2031/32</t>
  </si>
  <si>
    <t>Byron Shire Council</t>
  </si>
  <si>
    <t>13 years</t>
  </si>
  <si>
    <t>&amp; another 30 June 2018 expiry</t>
  </si>
  <si>
    <t>2031/2032</t>
  </si>
  <si>
    <t>2032/33</t>
  </si>
  <si>
    <t>Cabonne Council</t>
  </si>
  <si>
    <t>14 years</t>
  </si>
  <si>
    <t>&amp; another 30 June 2019 expiry</t>
  </si>
  <si>
    <t>2032/2033</t>
  </si>
  <si>
    <t>2033/34</t>
  </si>
  <si>
    <t>Camden Council</t>
  </si>
  <si>
    <t>15 years</t>
  </si>
  <si>
    <t>&amp; another 30 June 2020 expiry</t>
  </si>
  <si>
    <t>2033/2034</t>
  </si>
  <si>
    <t>2034/35</t>
  </si>
  <si>
    <t>Campbelltown City Council</t>
  </si>
  <si>
    <t>16 years</t>
  </si>
  <si>
    <t>&amp; another 30 June 2021 expiry</t>
  </si>
  <si>
    <t>2034/2035</t>
  </si>
  <si>
    <t>2035/36</t>
  </si>
  <si>
    <t>Canada Bay City Council</t>
  </si>
  <si>
    <t>17 years</t>
  </si>
  <si>
    <t>&amp; another 30 June 2022 expiry</t>
  </si>
  <si>
    <t>2035/2036</t>
  </si>
  <si>
    <t>2036/37</t>
  </si>
  <si>
    <t>Canterbury City Council</t>
  </si>
  <si>
    <t>18 years</t>
  </si>
  <si>
    <t>2036/2037</t>
  </si>
  <si>
    <t>2037/38</t>
  </si>
  <si>
    <t>Carrathool Shire Council</t>
  </si>
  <si>
    <t>19 years</t>
  </si>
  <si>
    <t>2037/2038</t>
  </si>
  <si>
    <t>2038/39</t>
  </si>
  <si>
    <t>Central Darling Shire Council</t>
  </si>
  <si>
    <t>20 years</t>
  </si>
  <si>
    <t>Continue funding from expiring variation?</t>
  </si>
  <si>
    <t>2038/2039</t>
  </si>
  <si>
    <t>2039/40</t>
  </si>
  <si>
    <t>Cessnock City Council</t>
  </si>
  <si>
    <t>2039/2040</t>
  </si>
  <si>
    <t>2040/41</t>
  </si>
  <si>
    <t>Clarence Valley Council</t>
  </si>
  <si>
    <t>Yes - fully the same</t>
  </si>
  <si>
    <t>date</t>
  </si>
  <si>
    <t>Cobar Shire Council</t>
  </si>
  <si>
    <t>Partly the same</t>
  </si>
  <si>
    <t>Coffs Harbour City Council</t>
  </si>
  <si>
    <t>Not the same</t>
  </si>
  <si>
    <t>Conargo Shire Council</t>
  </si>
  <si>
    <t>Coolamon Shire Council</t>
  </si>
  <si>
    <t>Same purpose for continued funding?</t>
  </si>
  <si>
    <t>Cooma-Monaro Shire Council</t>
  </si>
  <si>
    <t>Coonamble Shire Council</t>
  </si>
  <si>
    <t>Cootamundra Shire Council</t>
  </si>
  <si>
    <t>Corowa Shire Council</t>
  </si>
  <si>
    <t>In part</t>
  </si>
  <si>
    <t>Cowra Shire Council</t>
  </si>
  <si>
    <t>Deniliquin Council</t>
  </si>
  <si>
    <t>Where a council has received a general land revaluation in Year 0, the increase in rates between between Year 0 and Year 1, and 
all subsequent cumulative increases, in the tables below, will not be indicative of ratepayer impact. Please complete the tables using the number of assessments from the first year of the special variation period (Year 1) as IPART will still consider the impact for increases after Year 1.</t>
  </si>
  <si>
    <t>Dubbo City Council</t>
  </si>
  <si>
    <t>Dungog Shire Council</t>
  </si>
  <si>
    <t>Eurobodalla Shire Council</t>
  </si>
  <si>
    <t>Fairfield City Council</t>
  </si>
  <si>
    <t>Forbes Shire Council</t>
  </si>
  <si>
    <t>Gilgandra Shire Council</t>
  </si>
  <si>
    <t>Glen Innes Severn Shire Council</t>
  </si>
  <si>
    <t>Gloucester Shire Council</t>
  </si>
  <si>
    <t>Gosford City Council</t>
  </si>
  <si>
    <t>Goulburn Mulwaree Council</t>
  </si>
  <si>
    <t>Great Lakes Council</t>
  </si>
  <si>
    <t>Greater Hume Shire Council</t>
  </si>
  <si>
    <t>Greater Taree City Council</t>
  </si>
  <si>
    <t>Griffith City Council</t>
  </si>
  <si>
    <t>Gundagai Shire Council</t>
  </si>
  <si>
    <t>Gunnedah Shire Council</t>
  </si>
  <si>
    <t>Guyra Shire Council</t>
  </si>
  <si>
    <t>Gwydir Shire Council</t>
  </si>
  <si>
    <t>Harden Shire Council</t>
  </si>
  <si>
    <t>Hawkesbury City Council</t>
  </si>
  <si>
    <t>Hay Shire Council</t>
  </si>
  <si>
    <t>Hills Shire Council, The</t>
  </si>
  <si>
    <t>Holroyd City Council</t>
  </si>
  <si>
    <t>Hornsby, The Council of the Shire of</t>
  </si>
  <si>
    <t>Hunters Hill, The Council of the Municipality of</t>
  </si>
  <si>
    <t>Hurstville City Council</t>
  </si>
  <si>
    <t>Inverell Shire Council</t>
  </si>
  <si>
    <t>Jerilderie Shire Council</t>
  </si>
  <si>
    <t>Junee Shire Council</t>
  </si>
  <si>
    <t>Kempsey Shire Council</t>
  </si>
  <si>
    <t>Kiama, The Council of the Municipality of</t>
  </si>
  <si>
    <t>Kogarah Municipal Council</t>
  </si>
  <si>
    <t>Ku-ring-gai Municipal Council</t>
  </si>
  <si>
    <t>Kyogle Council</t>
  </si>
  <si>
    <t>Lachlan Shire Council</t>
  </si>
  <si>
    <t>Lake Macquarie City Council</t>
  </si>
  <si>
    <t>Lane Cove Council</t>
  </si>
  <si>
    <t>Leeton Shire Council</t>
  </si>
  <si>
    <t>Leichhardt Municipal Council</t>
  </si>
  <si>
    <t>Lismore City Council</t>
  </si>
  <si>
    <t>Lithgow Council, City of</t>
  </si>
  <si>
    <t>Liverpool City Council</t>
  </si>
  <si>
    <t>Liverpool Plains Shire Council</t>
  </si>
  <si>
    <t>Lockhart Shire Council</t>
  </si>
  <si>
    <t>Maitland City Council</t>
  </si>
  <si>
    <t>Manly Council</t>
  </si>
  <si>
    <t>Marrickville Council</t>
  </si>
  <si>
    <t>Mid-Western Regional Council</t>
  </si>
  <si>
    <t>Moree Plains Shire Council</t>
  </si>
  <si>
    <t>Mosman Municipal Council</t>
  </si>
  <si>
    <t>Murray Shire Council</t>
  </si>
  <si>
    <t>Murrumbidgee Shire Council</t>
  </si>
  <si>
    <t>Muswellbrook Shire Council</t>
  </si>
  <si>
    <t>Nambucca Shire Council</t>
  </si>
  <si>
    <t>Narrabri Shire Council</t>
  </si>
  <si>
    <t>Narrandera Shire Council</t>
  </si>
  <si>
    <t>Narromine Shire Council</t>
  </si>
  <si>
    <t>Newcastle City Council</t>
  </si>
  <si>
    <t>North Sydney Council</t>
  </si>
  <si>
    <t>Oberon Council</t>
  </si>
  <si>
    <t>Orange City Council</t>
  </si>
  <si>
    <t>Palerang Council</t>
  </si>
  <si>
    <t>Parkes Shire Council</t>
  </si>
  <si>
    <t>Parramatta City Council</t>
  </si>
  <si>
    <t>Penrith City Council</t>
  </si>
  <si>
    <t>Pittwater Council</t>
  </si>
  <si>
    <t>Port Macquarie-Hastings Council</t>
  </si>
  <si>
    <t>Port Stephens Council</t>
  </si>
  <si>
    <t>Queanbeyan City Council</t>
  </si>
  <si>
    <t>Randwick City Council</t>
  </si>
  <si>
    <t>Richmond Valley Council</t>
  </si>
  <si>
    <t>Rockdale City Council</t>
  </si>
  <si>
    <t>Shellharbour City Council</t>
  </si>
  <si>
    <t>Shoalhaven City Council</t>
  </si>
  <si>
    <t>Singleton Shire Council</t>
  </si>
  <si>
    <t>Snowy River Shire Council</t>
  </si>
  <si>
    <t>Strathfield Municipal Council</t>
  </si>
  <si>
    <t>Sutherland Shire Council</t>
  </si>
  <si>
    <t>Sydney Council, The City of</t>
  </si>
  <si>
    <t>Tamworth Regional Council</t>
  </si>
  <si>
    <t>Temora Shire Council</t>
  </si>
  <si>
    <t>Tenterfield Shire Council</t>
  </si>
  <si>
    <t>Tumbarumba Shire Council</t>
  </si>
  <si>
    <t>Tumut Shire Council</t>
  </si>
  <si>
    <t>Tweed Shire Council</t>
  </si>
  <si>
    <t>Upper Hunter Shire Council</t>
  </si>
  <si>
    <t>Upper Lachlan Shire Council</t>
  </si>
  <si>
    <t>Uralla Shire Council</t>
  </si>
  <si>
    <t>Urana Shire Council</t>
  </si>
  <si>
    <t>Wagga Wagga City Council</t>
  </si>
  <si>
    <t>Wakool, The Council of the Shire of</t>
  </si>
  <si>
    <t>Walcha Council</t>
  </si>
  <si>
    <t>Walgett Shire Council</t>
  </si>
  <si>
    <t>Warren Shire Council</t>
  </si>
  <si>
    <t>Warringah Council</t>
  </si>
  <si>
    <t>Warrumbungle Shire Council</t>
  </si>
  <si>
    <t>Waverley Council</t>
  </si>
  <si>
    <t>Weddin Shire Council</t>
  </si>
  <si>
    <t>Wellington Council</t>
  </si>
  <si>
    <t>Wentworth Shire Council</t>
  </si>
  <si>
    <t>Willoughby City Council</t>
  </si>
  <si>
    <t>Wingecarribee Shire Council</t>
  </si>
  <si>
    <t>Wollondilly Shire Council</t>
  </si>
  <si>
    <t>Wollongong City Council</t>
  </si>
  <si>
    <t>Woollahra Municipal Council</t>
  </si>
  <si>
    <t>Wyong Shire Council</t>
  </si>
  <si>
    <t>Yass Valley Council</t>
  </si>
  <si>
    <t>Young Shire Council</t>
  </si>
  <si>
    <t>WORKSHEET 2</t>
  </si>
  <si>
    <t>Calculation of Notional General Income- 2014/15</t>
  </si>
  <si>
    <t>Applicable to the first year of the application</t>
  </si>
  <si>
    <r>
      <t xml:space="preserve">This worksheet must reflect the rating structure levied in the previous year
</t>
    </r>
    <r>
      <rPr>
        <b/>
        <sz val="10"/>
        <rFont val="Arial"/>
        <family val="2"/>
      </rPr>
      <t xml:space="preserve">
(NOTE: Valuations used here are to be taken from Council's valuation list on 1 July of the above year and are to include supplementaries having
 the same base date and furnished to Council during that year and estimates of increases in valuations provided to the Council under section 513)</t>
    </r>
  </si>
  <si>
    <t>Calculation of Notional General Income - Ordinary Rates</t>
  </si>
  <si>
    <t>Rating Category   (s514-518)</t>
  </si>
  <si>
    <t xml:space="preserve">Name of 
sub-category </t>
  </si>
  <si>
    <t>Number of Assessments</t>
  </si>
  <si>
    <t>Ad Valorem Rate (cents)</t>
  </si>
  <si>
    <t>Base Amount
$</t>
  </si>
  <si>
    <t>Base Amount %</t>
  </si>
  <si>
    <t>Minimum
Amount
$</t>
  </si>
  <si>
    <t>Number on Minimum</t>
  </si>
  <si>
    <t>Land Value
(see note above)</t>
  </si>
  <si>
    <t>Land Value of Land on Minimum</t>
  </si>
  <si>
    <t>Notional General 
Income</t>
  </si>
  <si>
    <t>CAT</t>
  </si>
  <si>
    <t>SUBCAT</t>
  </si>
  <si>
    <t>NO_ASSESS</t>
  </si>
  <si>
    <t>ADVAL</t>
  </si>
  <si>
    <t>BASE$</t>
  </si>
  <si>
    <t>MIN</t>
  </si>
  <si>
    <t>NO_MIN</t>
  </si>
  <si>
    <t>LANDVAL</t>
  </si>
  <si>
    <t>LANDVAL_MIN</t>
  </si>
  <si>
    <t>NOT_REV</t>
  </si>
  <si>
    <t>Residential</t>
  </si>
  <si>
    <t>Farmland</t>
  </si>
  <si>
    <t>&gt;0</t>
  </si>
  <si>
    <t>Mining</t>
  </si>
  <si>
    <t>Business</t>
  </si>
  <si>
    <t>Total Residential</t>
  </si>
  <si>
    <t>Total Business</t>
  </si>
  <si>
    <t>Total Farmland</t>
  </si>
  <si>
    <t>Total Mining</t>
  </si>
  <si>
    <t>Total Assessments:</t>
  </si>
  <si>
    <t>Total Rateable Land Value:</t>
  </si>
  <si>
    <t>Sub-Total:</t>
  </si>
  <si>
    <t>Calculation of Notional General Income - Special Rates</t>
  </si>
  <si>
    <t>Name of special rate</t>
  </si>
  <si>
    <t>Ad Valorem Rate</t>
  </si>
  <si>
    <t xml:space="preserve">Notional
Income
</t>
  </si>
  <si>
    <t>Calculation of Notional General Income - Annual Charges</t>
  </si>
  <si>
    <t>Annual Charges (excluding water supply, sewerage and domestic and non-domestic waste management services)</t>
  </si>
  <si>
    <t>No. of
Assessments</t>
  </si>
  <si>
    <t>Amount of Charge
$</t>
  </si>
  <si>
    <t xml:space="preserve">       Total Notional General Income:</t>
  </si>
  <si>
    <r>
      <t>Note:</t>
    </r>
    <r>
      <rPr>
        <sz val="10"/>
        <rFont val="Arial"/>
        <family val="2"/>
      </rPr>
      <t xml:space="preserve"> Section </t>
    </r>
    <r>
      <rPr>
        <b/>
        <sz val="10"/>
        <rFont val="Arial"/>
        <family val="2"/>
      </rPr>
      <t>505(a)</t>
    </r>
    <r>
      <rPr>
        <sz val="10"/>
        <rFont val="Arial"/>
        <family val="2"/>
      </rPr>
      <t xml:space="preserve"> of the Act provides for those rates and charges that are to be included in general income, including certain section 501 annual charges.</t>
    </r>
  </si>
  <si>
    <t>WORKSHEET 3</t>
  </si>
  <si>
    <t>Calculation of Notional General Income - 2015/16</t>
  </si>
  <si>
    <r>
      <t>This worksheet must contain the rating structure proposed
 for the first year of the special variation application.</t>
    </r>
    <r>
      <rPr>
        <b/>
        <sz val="14"/>
        <rFont val="Arial"/>
        <family val="2"/>
      </rPr>
      <t xml:space="preserve">
</t>
    </r>
    <r>
      <rPr>
        <b/>
        <sz val="8"/>
        <rFont val="Arial"/>
        <family val="2"/>
      </rPr>
      <t xml:space="preserve">
</t>
    </r>
    <r>
      <rPr>
        <b/>
        <sz val="12"/>
        <color indexed="18"/>
        <rFont val="Arial"/>
        <family val="2"/>
      </rPr>
      <t>Note: A rating structure that does not comply with the legislation may not be approved.  It is Council's responsibility to check its rating structure with OLG before submission to IPART.</t>
    </r>
  </si>
  <si>
    <t>Land Value
as at
start of year</t>
  </si>
  <si>
    <t>Notional General
Income</t>
  </si>
  <si>
    <t>Number of Assess-ments</t>
  </si>
  <si>
    <t xml:space="preserve">Notional Income
</t>
  </si>
  <si>
    <t>Total Notional General Income</t>
  </si>
  <si>
    <t>LESS: Valuation Objection Income - Proposed</t>
  </si>
  <si>
    <t>to be recouped in this year</t>
  </si>
  <si>
    <r>
      <t>NET</t>
    </r>
    <r>
      <rPr>
        <b/>
        <sz val="12"/>
        <rFont val="Arial"/>
        <family val="2"/>
      </rPr>
      <t xml:space="preserve">   Notional General Income</t>
    </r>
  </si>
  <si>
    <t>Council of the City of Ryde</t>
  </si>
  <si>
    <t>WORKSHEET 4</t>
  </si>
  <si>
    <t>PERMISSIBLE GENERAL INCOME SUMMARY</t>
  </si>
  <si>
    <t>Please check all income adjustments and expiring variation amounts with OLG</t>
  </si>
  <si>
    <t>before submitting the application.</t>
  </si>
  <si>
    <t>Prior year Notional General Income</t>
  </si>
  <si>
    <t>Less:</t>
  </si>
  <si>
    <t>Expiry of a prior special variation</t>
  </si>
  <si>
    <t>Adjusted first year Notional General Income</t>
  </si>
  <si>
    <t>$</t>
  </si>
  <si>
    <t>Plus:</t>
  </si>
  <si>
    <t>Rate peg increase - first year</t>
  </si>
  <si>
    <t>Additional increase - first year</t>
  </si>
  <si>
    <t>Crown Land adjustment - first year</t>
  </si>
  <si>
    <t>Total special variation - first year</t>
  </si>
  <si>
    <t>Other First Year Adjustments:</t>
  </si>
  <si>
    <t>Plus/Minus:</t>
  </si>
  <si>
    <t>Prior year Catchup/Excess</t>
  </si>
  <si>
    <t>Minus:</t>
  </si>
  <si>
    <t>Valuation Objections claimed in prior year</t>
  </si>
  <si>
    <t>Total Adjustments</t>
  </si>
  <si>
    <t>First year Permissible General Income</t>
  </si>
  <si>
    <r>
      <t xml:space="preserve">Total Notional General Income </t>
    </r>
    <r>
      <rPr>
        <sz val="10"/>
        <color indexed="10"/>
        <rFont val="Arial"/>
        <family val="2"/>
      </rPr>
      <t>(WK3)</t>
    </r>
  </si>
  <si>
    <r>
      <t xml:space="preserve">to be recouped in this year </t>
    </r>
    <r>
      <rPr>
        <sz val="10"/>
        <color indexed="10"/>
        <rFont val="Arial"/>
        <family val="2"/>
      </rPr>
      <t>(WK3)</t>
    </r>
  </si>
  <si>
    <r>
      <t>NET</t>
    </r>
    <r>
      <rPr>
        <b/>
        <sz val="12"/>
        <color indexed="10"/>
        <rFont val="Arial"/>
        <family val="2"/>
      </rPr>
      <t xml:space="preserve">   First year Notional General Income</t>
    </r>
  </si>
  <si>
    <t>Anticipated Catchup/(Excess) in the first year</t>
  </si>
  <si>
    <t>508A</t>
  </si>
  <si>
    <t>WORKSHEET 5a</t>
  </si>
  <si>
    <t>IMPACT ON MINIMUM RATES, AVERAGE RATES AND OTHER CHARGES</t>
  </si>
  <si>
    <t xml:space="preserve">     The aim of this sheet is to show the minimum rate increase (if applicable), the average rate increase per sub-category</t>
  </si>
  <si>
    <t xml:space="preserve">      (inclusive of all relevant rates) and the proposed annual charges in each year of the proposed special variation.</t>
  </si>
  <si>
    <t xml:space="preserve">      It also aims to compare average rates with and without the proposed special variation.</t>
  </si>
  <si>
    <t xml:space="preserve">      All ordinary rates and special rates need to be included.</t>
  </si>
  <si>
    <t xml:space="preserve">    Note: rate estimates should reflect expected minimum or average rates, inclusive of any expiring variations.</t>
  </si>
  <si>
    <t xml:space="preserve">    Minimum Rates - with proposed special variation</t>
  </si>
  <si>
    <t xml:space="preserve">   If the council levies minimum rates and proposes to set minimum amounts above the statutory limit for any category </t>
  </si>
  <si>
    <t xml:space="preserve">   or sub-category, these rates should be detailed below. A separate minimum rates application is not necessary if the council</t>
  </si>
  <si>
    <t xml:space="preserve">  is applying for a special variation that will have the effect of causing a minimum rate to exceed the statutory limit.</t>
  </si>
  <si>
    <t>Ordinary and Special Rates - with special variation</t>
  </si>
  <si>
    <t>Cumulative Increases</t>
  </si>
  <si>
    <t>Category</t>
  </si>
  <si>
    <t>Sub-category or Special Rate name</t>
  </si>
  <si>
    <t>Current Minimum Rates</t>
  </si>
  <si>
    <t>Minimum
Rates
Year 1</t>
  </si>
  <si>
    <t>Minimum
Rates
Year 2</t>
  </si>
  <si>
    <t>Minimum
Rates
Year 3</t>
  </si>
  <si>
    <t>Minimum
Rates
Year 4</t>
  </si>
  <si>
    <t>Minimum
Rates
Year 5</t>
  </si>
  <si>
    <t>Minimum
Rates
Year 6</t>
  </si>
  <si>
    <t>Minimum
Rates
Year 7</t>
  </si>
  <si>
    <t>Minimum Increases
Year 1</t>
  </si>
  <si>
    <t>Minimum Increases
Year 2</t>
  </si>
  <si>
    <t>Minimum Increases
Year 3</t>
  </si>
  <si>
    <t>Minimum Increases
Year 4</t>
  </si>
  <si>
    <t>Minimum Increases
Year 5</t>
  </si>
  <si>
    <t>Minimum Increases
Year 6</t>
  </si>
  <si>
    <t>Minimum Increases
Year 7</t>
  </si>
  <si>
    <t>Annual</t>
  </si>
  <si>
    <t>%</t>
  </si>
  <si>
    <t>Cumulative</t>
  </si>
  <si>
    <t>Average Ordinary and Special Rates - with proposed special variation</t>
  </si>
  <si>
    <t>Current Average Rates</t>
  </si>
  <si>
    <t>Average
Rates
Year 1</t>
  </si>
  <si>
    <t>Average
Rates
Year 2</t>
  </si>
  <si>
    <t>Average
Rates
Year 3</t>
  </si>
  <si>
    <t>Average
Rates
Year 4</t>
  </si>
  <si>
    <t>Average
Rates
Year 5</t>
  </si>
  <si>
    <t>Average
Rates
Year 6</t>
  </si>
  <si>
    <t>Average
Rates
Year 7</t>
  </si>
  <si>
    <t>Average Increases
Year 1</t>
  </si>
  <si>
    <t>Average Increases
Year 2</t>
  </si>
  <si>
    <t>Average Increases
Year 3</t>
  </si>
  <si>
    <t>Average Increases
Year 4</t>
  </si>
  <si>
    <t>Average Increases
Year 5</t>
  </si>
  <si>
    <t>Average Increases
Year 6</t>
  </si>
  <si>
    <t>Average Increases
Year 7</t>
  </si>
  <si>
    <t>Special rate</t>
  </si>
  <si>
    <t>TOTAL AVERAGE</t>
  </si>
  <si>
    <t>Average Ordinary and Special Rates - without special variation (assumed rate peg only)</t>
  </si>
  <si>
    <t>Ordinary and Special Rates - without special variation</t>
  </si>
  <si>
    <t>Domestic Waste Management Services - Annual Charge</t>
  </si>
  <si>
    <t>(Enter the current annual charge and the proposed annual charge for each year of the application.)</t>
  </si>
  <si>
    <t>Domestic Waste Management Services</t>
  </si>
  <si>
    <t>Description</t>
  </si>
  <si>
    <t>Annual
Charge
Year 1</t>
  </si>
  <si>
    <t>Annual
Charge
Year 2</t>
  </si>
  <si>
    <t>Annual
Charge
Year 3</t>
  </si>
  <si>
    <t>Annual
Charge
Year 4</t>
  </si>
  <si>
    <t>Annual
Charge
Year 5</t>
  </si>
  <si>
    <t>Annual
Charge
Year 6</t>
  </si>
  <si>
    <t>Annual
Charge
Year 7</t>
  </si>
  <si>
    <t>Annual Increases
Year 1</t>
  </si>
  <si>
    <t>Annual Increases
Year 2</t>
  </si>
  <si>
    <t>Annual Increases
Year 3</t>
  </si>
  <si>
    <t>Annual Increases
Year 4</t>
  </si>
  <si>
    <t>Annual Increases
Year 5</t>
  </si>
  <si>
    <t>Annual Increases
Year 6</t>
  </si>
  <si>
    <t>Annual Increases
Year 7</t>
  </si>
  <si>
    <t>Water Supply Services - Annual Charge</t>
  </si>
  <si>
    <t>Sewerage Services - Annual Charges</t>
  </si>
  <si>
    <t>Sewerage Services - Annual Charge</t>
  </si>
  <si>
    <t>Other Annual Charges</t>
  </si>
  <si>
    <t>Other Annual Charge</t>
  </si>
  <si>
    <t>TOTAL INCOME FROM RESIDENTIAL</t>
  </si>
  <si>
    <t>TOTAL INCOME FROM BUSINESS</t>
  </si>
  <si>
    <t>TOTAL INCOME FROM FARMLAND</t>
  </si>
  <si>
    <t>TOTAL INCOME FROM MINING</t>
  </si>
  <si>
    <t>WITHOUT SPECIAL VARIATION</t>
  </si>
  <si>
    <t>WORKSHEET 5b</t>
  </si>
  <si>
    <t>IMPACT ON RATES BY LAND VALUE</t>
  </si>
  <si>
    <t xml:space="preserve">         The aim of this sheet is to show the impact of the special variation on Ordinary Rates by land value for the residential, business</t>
  </si>
  <si>
    <t xml:space="preserve">         and farmland categories - as applicable.</t>
  </si>
  <si>
    <t xml:space="preserve">         1. Enter the number of property assessments within each of the specified land value ranges.</t>
  </si>
  <si>
    <t xml:space="preserve">         2. Include the estimated rate levels for the specified land values (eg $50,000) over the period of the proposed special variation</t>
  </si>
  <si>
    <t xml:space="preserve">          - both with and without the variation.</t>
  </si>
  <si>
    <r>
      <t xml:space="preserve">         Rate estimates should reflect expected </t>
    </r>
    <r>
      <rPr>
        <b/>
        <i/>
        <sz val="12"/>
        <color indexed="18"/>
        <rFont val="Arial"/>
        <family val="2"/>
      </rPr>
      <t xml:space="preserve">actual </t>
    </r>
    <r>
      <rPr>
        <b/>
        <sz val="12"/>
        <color indexed="18"/>
        <rFont val="Arial"/>
        <family val="2"/>
      </rPr>
      <t xml:space="preserve">rates, inclusive of any expiring variations. </t>
    </r>
  </si>
  <si>
    <t xml:space="preserve">         Figures should not include special rates.</t>
  </si>
  <si>
    <t>Has the council had a general land revaluation in Year 0?:</t>
  </si>
  <si>
    <t>Ordinary Residential Rates - with proposed special variation</t>
  </si>
  <si>
    <t>Ordinary Residential Rates</t>
  </si>
  <si>
    <t>Land Value</t>
  </si>
  <si>
    <t>Number of property assessments in this valuation range as per Worksheet 3</t>
  </si>
  <si>
    <t>Land value (for calculation of rates)</t>
  </si>
  <si>
    <t>Year 0 (Current Rate)</t>
  </si>
  <si>
    <t>Rates     Year 1</t>
  </si>
  <si>
    <t>Rates     Year 2</t>
  </si>
  <si>
    <t>Rates     Year 3</t>
  </si>
  <si>
    <t>Rates     Year 4</t>
  </si>
  <si>
    <t>Rates     Year 5</t>
  </si>
  <si>
    <t>Rates     Year 6</t>
  </si>
  <si>
    <t>Rates     Year 7</t>
  </si>
  <si>
    <t>Increases
Year 1</t>
  </si>
  <si>
    <t>Increases
Year 2</t>
  </si>
  <si>
    <t>Increases
Year 3</t>
  </si>
  <si>
    <t>Increases
Year 4</t>
  </si>
  <si>
    <t>Increases
Year 5</t>
  </si>
  <si>
    <t>Increases
Year 6</t>
  </si>
  <si>
    <t>Increases
Year 7</t>
  </si>
  <si>
    <t>$0 to $99,999</t>
  </si>
  <si>
    <t>$100,000 to $199,999</t>
  </si>
  <si>
    <t>$200,000 to $299,999</t>
  </si>
  <si>
    <t>$300,000 to $399,999</t>
  </si>
  <si>
    <t>$400,000 to $499,999</t>
  </si>
  <si>
    <t>$500,000 to $599,999</t>
  </si>
  <si>
    <t>$600,000 to $699,999</t>
  </si>
  <si>
    <t>$700,000 to $799,999</t>
  </si>
  <si>
    <t>$800,000 to $899,999</t>
  </si>
  <si>
    <t>$900,000 to $999,999</t>
  </si>
  <si>
    <t>$1,000,000 to $1,499,999</t>
  </si>
  <si>
    <t>$1,500,000 to $1,999,999</t>
  </si>
  <si>
    <t>$2,000,000 to $2,999,999</t>
  </si>
  <si>
    <t>$3,000,000 and greater</t>
  </si>
  <si>
    <t>Ordinary Residential Rates - without proposed special variation</t>
  </si>
  <si>
    <t>Ordinary Business Rates - with proposed special variation</t>
  </si>
  <si>
    <t>Ordinary Business Rates</t>
  </si>
  <si>
    <t>Ordinary Business Rates - without proposed special variation</t>
  </si>
  <si>
    <t>Ordinary Farmland Rates - with proposed special variation</t>
  </si>
  <si>
    <t>Ordinary Farmland Rates</t>
  </si>
  <si>
    <t>Ordinary Farmland Rates - without proposed special variation</t>
  </si>
  <si>
    <t>WORKSHEET 6</t>
  </si>
  <si>
    <t>PROPOSED ADDITIONAL SPECIAL VARIATION INCOME AND EXPENDITURE</t>
  </si>
  <si>
    <t>This sheet shows how the council proposes to use the additional income from the special variation.                                                                         
Enter the proposed spending over 10 years under each of the headings as relevant. 
Add or delete rows if necessary.
For additional SRV income in years beyond the period of the special variation, we increase the income in the final year 
 of the variation by the assumed rate peg of 3% in each of the future years. i.e. multiply by 1.03 each year.</t>
  </si>
  <si>
    <t>Proposed Additional Special Variation Income and Expenditure</t>
  </si>
  <si>
    <t>Year 1</t>
  </si>
  <si>
    <t>Year 2</t>
  </si>
  <si>
    <t>Year 3</t>
  </si>
  <si>
    <t>Year 4</t>
  </si>
  <si>
    <t>Year 5</t>
  </si>
  <si>
    <t>Year 6</t>
  </si>
  <si>
    <t>Year 7</t>
  </si>
  <si>
    <t>Year 8</t>
  </si>
  <si>
    <t>Year 9</t>
  </si>
  <si>
    <t>Year 10</t>
  </si>
  <si>
    <t>Sum of 10 years</t>
  </si>
  <si>
    <t>INCOME</t>
  </si>
  <si>
    <t>SRV income above the rate peg</t>
  </si>
  <si>
    <t>OPERATING BALANCE</t>
  </si>
  <si>
    <t>Change in Operating Balance due to SV</t>
  </si>
  <si>
    <t>OPERATING EXPENSES (includes loan interest costs)</t>
  </si>
  <si>
    <t>Fund existing service levels (i.e. libraries)</t>
  </si>
  <si>
    <t>Fund new/enhanced service levels (i.e. sustainability program)</t>
  </si>
  <si>
    <t>Annual total</t>
  </si>
  <si>
    <t>CUMULATIVE TOTALS BY YEAR</t>
  </si>
  <si>
    <t>CAPITAL EXPENDITURE</t>
  </si>
  <si>
    <t>Annual TOTAL</t>
  </si>
  <si>
    <t>OTHER USES OF SV INCOME eg loan principal repayments, transfers to reserves</t>
  </si>
  <si>
    <t>Total use of special variation income</t>
  </si>
  <si>
    <t>Difference between additional SRV income and its uses</t>
  </si>
  <si>
    <t>WORKSHEET 7</t>
  </si>
  <si>
    <t>LONG TERM FINANCIAL PLAN - SV SCENARIO AND BASE CASE</t>
  </si>
  <si>
    <t>This sheet shows how the council's Long Term Financial Plan reflects the impact of the special variation versus its base case (no special variation).                                                                         
Enter the figures from the most recent Long Term Financial Plan over 10 years under each of the headings as relevant. 
Add or delete rows if necessary.
Below the tables, please enter the key assumptions relating to the Long Term Financial Plan. Please ensure that these figures match the latest version of the Long Term Financial Plan provided with the application and that these figures are for the GENERAL FUND ONLY.</t>
  </si>
  <si>
    <t>Change over 10 years ($)</t>
  </si>
  <si>
    <t>Change over 10 years (%)</t>
  </si>
  <si>
    <t>Year 0</t>
  </si>
  <si>
    <t>Income from Continuing Operations</t>
  </si>
  <si>
    <t>Revenue:</t>
  </si>
  <si>
    <t>Rates &amp; Annual Charges</t>
  </si>
  <si>
    <t>User Charges &amp; Fees</t>
  </si>
  <si>
    <t>Interest &amp; Investment Revenue</t>
  </si>
  <si>
    <t>Other Revenues</t>
  </si>
  <si>
    <t>Grants &amp; Contributions Op Purposes</t>
  </si>
  <si>
    <t>Grants &amp; Contributions Capital Purposes</t>
  </si>
  <si>
    <t>Other Income:</t>
  </si>
  <si>
    <t>Net gains from disposal of assets</t>
  </si>
  <si>
    <t>Total Income Continuing Operations</t>
  </si>
  <si>
    <t>Income excluding capital grants and contributions</t>
  </si>
  <si>
    <t>OPERATING EXPENSES</t>
  </si>
  <si>
    <t>Expenses from Continuing Operations</t>
  </si>
  <si>
    <t>Employee Benefits &amp; On-costs</t>
  </si>
  <si>
    <t>Borrowing Costs (i.e. interest costs)</t>
  </si>
  <si>
    <t>Materials &amp; Contracts</t>
  </si>
  <si>
    <t>Depreciation &amp; Amortisation</t>
  </si>
  <si>
    <t>Other Expenses</t>
  </si>
  <si>
    <t>Net loss from disposal of assets</t>
  </si>
  <si>
    <t>Total expenses continuing operations</t>
  </si>
  <si>
    <t>Operating result from continuing operations</t>
  </si>
  <si>
    <t>Net operating result before capital grants and contributions</t>
  </si>
  <si>
    <t>Increase in rates and annual charges</t>
  </si>
  <si>
    <t>Increase in rates and annual charges as a percentage</t>
  </si>
  <si>
    <t>Base case (no SV) Income and Expenditure</t>
  </si>
  <si>
    <t>Difference between SV scenario and Base Case</t>
  </si>
  <si>
    <t>Increase in rates and annual charges above base case</t>
  </si>
  <si>
    <t>KEY ASSUMPTIONS</t>
  </si>
  <si>
    <t>(please enter assumed % figure for each year)</t>
  </si>
  <si>
    <t>Growth in labour costs</t>
  </si>
  <si>
    <t>SV scenario</t>
  </si>
  <si>
    <t>Base case</t>
  </si>
  <si>
    <t>Growth in employee numbers</t>
  </si>
  <si>
    <t>Growth in assessment numbers</t>
  </si>
  <si>
    <t>Inflation rate applied to Materials &amp; Contracts</t>
  </si>
  <si>
    <t>Planned operating cost savings</t>
  </si>
  <si>
    <t>John Todd</t>
  </si>
  <si>
    <t>Chief Financial Officer</t>
  </si>
  <si>
    <t>(02) 9952 8025</t>
  </si>
  <si>
    <t>jtodd@ryde.nsw.gov.au</t>
  </si>
  <si>
    <t>Major Retail Centre Macquarie Park</t>
  </si>
  <si>
    <t>Major Retail Centre 
Top Ryde</t>
  </si>
  <si>
    <t>Environmental Management Rate</t>
  </si>
  <si>
    <t>Macquarie Park Special Rate</t>
  </si>
  <si>
    <t>Infrastructure Renewal Special Rate</t>
  </si>
  <si>
    <t>Domestic Waste Standard</t>
  </si>
  <si>
    <t>Upgrade from 140L to 240L</t>
  </si>
  <si>
    <t>Additiaonl DWM - 140L</t>
  </si>
  <si>
    <t>Additiaonl DWM - 240L</t>
  </si>
  <si>
    <t>Additional DWM - Resident Recycle</t>
  </si>
  <si>
    <t>Additional DWM - Resident Green</t>
  </si>
  <si>
    <t>Not Applicable</t>
  </si>
  <si>
    <t>Not applicable</t>
  </si>
  <si>
    <t>** Subject to GST **</t>
  </si>
  <si>
    <t>Road Resurfacing Renewal</t>
  </si>
  <si>
    <t>Footpath Construction Renewal</t>
  </si>
  <si>
    <t>Road Kerb Renewal</t>
  </si>
  <si>
    <t>Stormwater Asset Replacement Renewal</t>
  </si>
  <si>
    <t>Sportsfield Upgrade &amp; Renewal</t>
  </si>
  <si>
    <t>Playground Renewal &amp; Construction</t>
  </si>
  <si>
    <t>** 2024/2025 is estimated at 3.0% on 2023/2024 figures**</t>
  </si>
  <si>
    <t>Non-Special Rate Income</t>
  </si>
  <si>
    <t>Ord</t>
  </si>
  <si>
    <t>Mac Park</t>
  </si>
  <si>
    <t>Top Ryde</t>
  </si>
  <si>
    <t>Environmental</t>
  </si>
  <si>
    <t>Res</t>
  </si>
  <si>
    <t>Bus</t>
  </si>
  <si>
    <t>Infrastructure</t>
  </si>
  <si>
    <t>LV</t>
  </si>
  <si>
    <t>This is 4% for Special Infrastructure Rate, Capital Cost increases</t>
  </si>
  <si>
    <t>Additional Maintenance costs</t>
  </si>
  <si>
    <t>Operational Costs increases, rate peg.</t>
  </si>
  <si>
    <t>Total new yield with SRV</t>
  </si>
  <si>
    <t>Total yield for New Special Rate</t>
  </si>
  <si>
    <t>Base Charge</t>
  </si>
  <si>
    <t>New Special Rate</t>
  </si>
  <si>
    <t>Base</t>
  </si>
  <si>
    <t>Ad Valorem</t>
  </si>
  <si>
    <t>Catch up or (Excess)</t>
  </si>
  <si>
    <t>Total Ordinary Rates</t>
  </si>
  <si>
    <t>Total Environmental Levy</t>
  </si>
  <si>
    <t>Total Macquarie Special Rate</t>
  </si>
  <si>
    <t>Total Infrastructure Special Rate</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</si>
</sst>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quot;$&quot;#,##0"/>
    <numFmt numFmtId="44" formatCode="_-&quot;$&quot;* #,##0.00_-;\-&quot;$&quot;* #,##0.00_-;_-&quot;$&quot;* &quot;-&quot;??_-;_-@_-"/>
    <numFmt numFmtId="43" formatCode="_-* #,##0.00_-;\-* #,##0.00_-;_-* &quot;-&quot;??_-;_-@_-"/>
    <numFmt numFmtId="164" formatCode="_(* #,##0_);_(* \(#,##0\);_(* &quot;-&quot;??_);_(@_)"/>
    <numFmt numFmtId="165" formatCode="_-* #,##0_-;\-* #,##0_-;_-* &quot;&quot;??_-;_-@_-"/>
    <numFmt numFmtId="166" formatCode="_-* #,##0.0_-;\-* #,##0.0_-;_-* &quot;&quot;??_-;_-@_-"/>
    <numFmt numFmtId="167" formatCode="_-* #,##0_-;\-* #,##0_-;_-* &quot;-&quot;??_-;_-@_-"/>
    <numFmt numFmtId="168" formatCode="0.0"/>
    <numFmt numFmtId="169" formatCode="_(* #,##0_);_(* \(#,##0\);_(* &quot;&quot;??_);_(@_)"/>
    <numFmt numFmtId="170" formatCode="d\ mmmm\ yyyy"/>
    <numFmt numFmtId="171" formatCode="#,##0;;&quot;&quot;"/>
    <numFmt numFmtId="172" formatCode="0.00000"/>
    <numFmt numFmtId="173" formatCode="_(&quot;$&quot;* #,##0.00_);_(&quot;$&quot;* \(#,##0.00\);_(&quot;$&quot;* &quot;-&quot;??_);_(@_)"/>
    <numFmt numFmtId="174" formatCode="_(* #,##0.00_);_(* \(#,##0.00\);_(* &quot;-&quot;??_);_(@_)"/>
    <numFmt numFmtId="175" formatCode="&quot;$&quot;#,##0.00"/>
    <numFmt numFmtId="176" formatCode="#,##0.00_ ;[Red]\(#,##0.00\);\-\ "/>
    <numFmt numFmtId="177" formatCode="0.0%"/>
    <numFmt numFmtId="178" formatCode="_-* #,##0.0_-;\-* #,##0.0_-;_-* &quot;-&quot;??_-;_-@_-"/>
    <numFmt numFmtId="179" formatCode="_-* #,##0.000000_-;\-* #,##0.000000_-;_-* &quot;-&quot;??_-;_-@_-"/>
    <numFmt numFmtId="180" formatCode="#,##0,;[Red]\-#,##0,"/>
  </numFmts>
  <fonts count="120" x14ac:knownFonts="1">
    <font>
      <sz val="11"/>
      <color theme="1"/>
      <name val="Calibri"/>
      <family val="2"/>
    </font>
    <font>
      <sz val="11"/>
      <color theme="1"/>
      <name val="Calibri"/>
      <family val="2"/>
    </font>
    <font>
      <b/>
      <sz val="24"/>
      <name val="Arial"/>
      <family val="2"/>
    </font>
    <font>
      <b/>
      <sz val="18"/>
      <name val="Arial"/>
      <family val="2"/>
    </font>
    <font>
      <b/>
      <sz val="16"/>
      <name val="Arial"/>
      <family val="2"/>
    </font>
    <font>
      <sz val="16"/>
      <name val="Arial"/>
      <family val="2"/>
    </font>
    <font>
      <b/>
      <sz val="14"/>
      <name val="Arial"/>
      <family val="2"/>
    </font>
    <font>
      <sz val="14"/>
      <name val="Arial"/>
      <family val="2"/>
    </font>
    <font>
      <i/>
      <sz val="14"/>
      <name val="Arial"/>
      <family val="2"/>
    </font>
    <font>
      <b/>
      <sz val="20"/>
      <name val="Arial"/>
      <family val="2"/>
    </font>
    <font>
      <sz val="12"/>
      <name val="Arial"/>
      <family val="2"/>
    </font>
    <font>
      <b/>
      <sz val="12"/>
      <name val="Arial"/>
      <family val="2"/>
    </font>
    <font>
      <sz val="72"/>
      <name val="Wingdings"/>
      <charset val="2"/>
    </font>
    <font>
      <i/>
      <sz val="12"/>
      <color indexed="18"/>
      <name val="Arial"/>
      <family val="2"/>
    </font>
    <font>
      <b/>
      <sz val="20"/>
      <color rgb="FFFF0000"/>
      <name val="Arial"/>
      <family val="2"/>
    </font>
    <font>
      <sz val="9"/>
      <color rgb="FFFF0000"/>
      <name val="Arial"/>
      <family val="2"/>
    </font>
    <font>
      <sz val="12"/>
      <name val="Wingdings 3"/>
      <family val="1"/>
      <charset val="2"/>
    </font>
    <font>
      <b/>
      <sz val="10"/>
      <name val="Arial"/>
      <family val="2"/>
    </font>
    <font>
      <sz val="10"/>
      <name val="Arial"/>
      <family val="2"/>
    </font>
    <font>
      <u/>
      <sz val="12"/>
      <name val="Arial"/>
      <family val="2"/>
    </font>
    <font>
      <b/>
      <sz val="12"/>
      <color indexed="10"/>
      <name val="Arial"/>
      <family val="2"/>
    </font>
    <font>
      <b/>
      <u/>
      <sz val="10"/>
      <name val="Arial"/>
      <family val="2"/>
    </font>
    <font>
      <b/>
      <i/>
      <sz val="12"/>
      <name val="Arial"/>
      <family val="2"/>
    </font>
    <font>
      <u/>
      <sz val="9"/>
      <color indexed="12"/>
      <name val="Arial"/>
      <family val="2"/>
    </font>
    <font>
      <i/>
      <sz val="11"/>
      <name val="Arial"/>
      <family val="2"/>
    </font>
    <font>
      <i/>
      <sz val="10"/>
      <name val="Arial"/>
      <family val="2"/>
    </font>
    <font>
      <sz val="9"/>
      <name val="Arial"/>
      <family val="2"/>
    </font>
    <font>
      <b/>
      <sz val="15"/>
      <name val="Arial"/>
      <family val="2"/>
    </font>
    <font>
      <b/>
      <sz val="28"/>
      <name val="Arial"/>
      <family val="2"/>
    </font>
    <font>
      <b/>
      <sz val="16"/>
      <color indexed="18"/>
      <name val="Arial"/>
      <family val="2"/>
    </font>
    <font>
      <b/>
      <u/>
      <sz val="24"/>
      <name val="Arial"/>
      <family val="2"/>
    </font>
    <font>
      <b/>
      <u/>
      <sz val="20"/>
      <name val="Arial"/>
      <family val="2"/>
    </font>
    <font>
      <u/>
      <sz val="9"/>
      <name val="Arial"/>
      <family val="2"/>
    </font>
    <font>
      <i/>
      <sz val="10"/>
      <color indexed="50"/>
      <name val="Arial"/>
      <family val="2"/>
    </font>
    <font>
      <b/>
      <sz val="12"/>
      <color indexed="12"/>
      <name val="Arial"/>
      <family val="2"/>
    </font>
    <font>
      <sz val="12"/>
      <color indexed="12"/>
      <name val="Arial"/>
      <family val="2"/>
    </font>
    <font>
      <sz val="8"/>
      <name val="Arial"/>
      <family val="2"/>
    </font>
    <font>
      <b/>
      <u/>
      <sz val="14"/>
      <name val="Arial"/>
      <family val="2"/>
    </font>
    <font>
      <b/>
      <sz val="11"/>
      <name val="Arial"/>
      <family val="2"/>
    </font>
    <font>
      <b/>
      <sz val="9"/>
      <name val="Arial"/>
      <family val="2"/>
    </font>
    <font>
      <sz val="9"/>
      <color theme="4" tint="-0.499984740745262"/>
      <name val="Arial"/>
      <family val="2"/>
    </font>
    <font>
      <b/>
      <sz val="12"/>
      <color theme="4" tint="-0.499984740745262"/>
      <name val="Arial"/>
      <family val="2"/>
    </font>
    <font>
      <sz val="11"/>
      <name val="Arial"/>
      <family val="2"/>
    </font>
    <font>
      <i/>
      <sz val="12"/>
      <name val="Arial"/>
      <family val="2"/>
    </font>
    <font>
      <b/>
      <sz val="11"/>
      <color indexed="18"/>
      <name val="Arial"/>
      <family val="2"/>
    </font>
    <font>
      <b/>
      <sz val="11"/>
      <color indexed="12"/>
      <name val="Arial"/>
      <family val="2"/>
    </font>
    <font>
      <b/>
      <sz val="11"/>
      <color theme="4" tint="-0.499984740745262"/>
      <name val="Arial"/>
      <family val="2"/>
    </font>
    <font>
      <sz val="11"/>
      <color rgb="FF140CBC"/>
      <name val="Arial"/>
      <family val="2"/>
    </font>
    <font>
      <b/>
      <sz val="11"/>
      <color theme="4" tint="-0.249977111117893"/>
      <name val="Arial"/>
      <family val="2"/>
    </font>
    <font>
      <b/>
      <u/>
      <sz val="9"/>
      <name val="Arial"/>
      <family val="2"/>
    </font>
    <font>
      <b/>
      <u/>
      <sz val="12"/>
      <color indexed="10"/>
      <name val="Arial"/>
      <family val="2"/>
    </font>
    <font>
      <b/>
      <u/>
      <sz val="18"/>
      <name val="Arial"/>
      <family val="2"/>
    </font>
    <font>
      <sz val="10"/>
      <color indexed="12"/>
      <name val="Arial"/>
      <family val="2"/>
    </font>
    <font>
      <b/>
      <sz val="10"/>
      <color indexed="12"/>
      <name val="Arial"/>
      <family val="2"/>
    </font>
    <font>
      <b/>
      <u/>
      <sz val="12"/>
      <name val="Arial"/>
      <family val="2"/>
    </font>
    <font>
      <b/>
      <sz val="11"/>
      <color indexed="39"/>
      <name val="Arial"/>
      <family val="2"/>
    </font>
    <font>
      <sz val="11"/>
      <color indexed="39"/>
      <name val="Arial"/>
      <family val="2"/>
    </font>
    <font>
      <b/>
      <sz val="8"/>
      <name val="Arial"/>
      <family val="2"/>
    </font>
    <font>
      <b/>
      <sz val="12"/>
      <color indexed="18"/>
      <name val="Arial"/>
      <family val="2"/>
    </font>
    <font>
      <b/>
      <sz val="12"/>
      <color indexed="39"/>
      <name val="Arial"/>
      <family val="2"/>
    </font>
    <font>
      <sz val="12"/>
      <color indexed="18"/>
      <name val="Arial"/>
      <family val="2"/>
    </font>
    <font>
      <sz val="12"/>
      <color rgb="FFFF0000"/>
      <name val="Arial"/>
      <family val="2"/>
    </font>
    <font>
      <b/>
      <sz val="12"/>
      <color rgb="FFFF0000"/>
      <name val="Arial"/>
      <family val="2"/>
    </font>
    <font>
      <sz val="10"/>
      <color indexed="10"/>
      <name val="Arial"/>
      <family val="2"/>
    </font>
    <font>
      <b/>
      <sz val="10"/>
      <color rgb="FFFF0000"/>
      <name val="Arial"/>
      <family val="2"/>
    </font>
    <font>
      <b/>
      <sz val="14"/>
      <color rgb="FFFF0000"/>
      <name val="Arial"/>
      <family val="2"/>
    </font>
    <font>
      <sz val="14"/>
      <color rgb="FFFF0000"/>
      <name val="Arial"/>
      <family val="2"/>
    </font>
    <font>
      <b/>
      <sz val="26"/>
      <name val="Arial"/>
      <family val="2"/>
    </font>
    <font>
      <b/>
      <sz val="10"/>
      <color indexed="18"/>
      <name val="Arial"/>
      <family val="2"/>
    </font>
    <font>
      <sz val="9"/>
      <color indexed="18"/>
      <name val="Arial"/>
      <family val="2"/>
    </font>
    <font>
      <sz val="9"/>
      <color rgb="FFCCFFFF"/>
      <name val="Arial"/>
      <family val="2"/>
    </font>
    <font>
      <b/>
      <i/>
      <sz val="12"/>
      <color indexed="18"/>
      <name val="Arial"/>
      <family val="2"/>
    </font>
    <font>
      <b/>
      <sz val="12"/>
      <color theme="1"/>
      <name val="Arial"/>
      <family val="2"/>
    </font>
    <font>
      <sz val="9"/>
      <color indexed="81"/>
      <name val="Tahoma"/>
      <family val="2"/>
    </font>
    <font>
      <b/>
      <sz val="9"/>
      <color indexed="81"/>
      <name val="Tahoma"/>
      <family val="2"/>
    </font>
    <font>
      <sz val="10"/>
      <color theme="1"/>
      <name val="Arial"/>
      <family val="2"/>
    </font>
    <font>
      <sz val="20"/>
      <color indexed="54"/>
      <name val="Arial"/>
      <family val="2"/>
    </font>
    <font>
      <sz val="10"/>
      <color indexed="8"/>
      <name val="MS Sans Serif"/>
      <family val="2"/>
    </font>
    <font>
      <sz val="10"/>
      <color indexed="8"/>
      <name val="Arial Narrow"/>
      <family val="2"/>
    </font>
    <font>
      <u/>
      <sz val="10"/>
      <color indexed="12"/>
      <name val="Arial Narrow"/>
      <family val="2"/>
    </font>
    <font>
      <sz val="10"/>
      <color theme="1"/>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9"/>
      <name val="Arial"/>
      <family val="2"/>
    </font>
    <font>
      <sz val="11"/>
      <color indexed="8"/>
      <name val="Arial"/>
      <family val="2"/>
    </font>
    <font>
      <sz val="11"/>
      <color theme="1"/>
      <name val="Arial"/>
      <family val="2"/>
    </font>
    <font>
      <sz val="11"/>
      <color theme="1"/>
      <name val="Calibri"/>
      <family val="2"/>
      <scheme val="minor"/>
    </font>
    <font>
      <sz val="10"/>
      <color indexed="9"/>
      <name val="Arial Narrow"/>
      <family val="2"/>
    </font>
    <font>
      <sz val="10"/>
      <color indexed="20"/>
      <name val="Arial Narrow"/>
      <family val="2"/>
    </font>
    <font>
      <b/>
      <sz val="10"/>
      <color indexed="52"/>
      <name val="Arial Narrow"/>
      <family val="2"/>
    </font>
    <font>
      <b/>
      <sz val="10"/>
      <color indexed="9"/>
      <name val="Arial Narrow"/>
      <family val="2"/>
    </font>
    <font>
      <sz val="10"/>
      <color indexed="8"/>
      <name val="Arial"/>
      <family val="2"/>
    </font>
    <font>
      <i/>
      <sz val="10"/>
      <color indexed="23"/>
      <name val="Arial Narrow"/>
      <family val="2"/>
    </font>
    <font>
      <sz val="10"/>
      <color indexed="17"/>
      <name val="Arial Narrow"/>
      <family val="2"/>
    </font>
    <font>
      <b/>
      <sz val="15"/>
      <color indexed="56"/>
      <name val="Arial Narrow"/>
      <family val="2"/>
    </font>
    <font>
      <b/>
      <sz val="13"/>
      <color indexed="56"/>
      <name val="Arial Narrow"/>
      <family val="2"/>
    </font>
    <font>
      <b/>
      <sz val="11"/>
      <color indexed="56"/>
      <name val="Arial Narrow"/>
      <family val="2"/>
    </font>
    <font>
      <sz val="10"/>
      <color indexed="62"/>
      <name val="Arial Narrow"/>
      <family val="2"/>
    </font>
    <font>
      <sz val="10"/>
      <color indexed="52"/>
      <name val="Arial Narrow"/>
      <family val="2"/>
    </font>
    <font>
      <sz val="10"/>
      <color indexed="60"/>
      <name val="Arial Narrow"/>
      <family val="2"/>
    </font>
    <font>
      <b/>
      <sz val="10"/>
      <color indexed="63"/>
      <name val="Arial Narrow"/>
      <family val="2"/>
    </font>
    <font>
      <b/>
      <sz val="10"/>
      <color indexed="8"/>
      <name val="Arial Narrow"/>
      <family val="2"/>
    </font>
    <font>
      <sz val="10"/>
      <color indexed="10"/>
      <name val="Arial Narrow"/>
      <family val="2"/>
    </font>
    <font>
      <b/>
      <sz val="11"/>
      <color theme="1"/>
      <name val="Calibri"/>
      <family val="2"/>
    </font>
    <font>
      <b/>
      <u/>
      <sz val="11"/>
      <color theme="1"/>
      <name val="Calibri"/>
      <family val="2"/>
    </font>
  </fonts>
  <fills count="41">
    <fill>
      <patternFill patternType="none"/>
    </fill>
    <fill>
      <patternFill patternType="gray125"/>
    </fill>
    <fill>
      <patternFill patternType="solid">
        <fgColor indexed="41"/>
        <bgColor indexed="64"/>
      </patternFill>
    </fill>
    <fill>
      <patternFill patternType="solid">
        <fgColor indexed="9"/>
        <bgColor indexed="64"/>
      </patternFill>
    </fill>
    <fill>
      <patternFill patternType="solid">
        <fgColor indexed="41"/>
        <bgColor indexed="8"/>
      </patternFill>
    </fill>
    <fill>
      <patternFill patternType="solid">
        <fgColor indexed="41"/>
        <bgColor indexed="42"/>
      </patternFill>
    </fill>
    <fill>
      <patternFill patternType="solid">
        <fgColor rgb="FFCCFFFF"/>
        <bgColor indexed="64"/>
      </patternFill>
    </fill>
    <fill>
      <patternFill patternType="solid">
        <fgColor theme="0"/>
        <bgColor indexed="64"/>
      </patternFill>
    </fill>
    <fill>
      <patternFill patternType="solid">
        <fgColor theme="0" tint="-0.14999847407452621"/>
        <bgColor indexed="64"/>
      </patternFill>
    </fill>
    <fill>
      <patternFill patternType="solid">
        <fgColor indexed="27"/>
        <bgColor indexed="64"/>
      </patternFill>
    </fill>
    <fill>
      <patternFill patternType="solid">
        <fgColor indexed="26"/>
        <bgColor indexed="64"/>
      </patternFill>
    </fill>
    <fill>
      <patternFill patternType="solid">
        <fgColor indexed="22"/>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33CC"/>
        <bgColor indexed="64"/>
      </patternFill>
    </fill>
    <fill>
      <patternFill patternType="solid">
        <fgColor theme="2" tint="-0.249977111117893"/>
        <bgColor indexed="64"/>
      </patternFill>
    </fill>
    <fill>
      <patternFill patternType="solid">
        <fgColor theme="2" tint="-9.9978637043366805E-2"/>
        <bgColor indexed="6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right/>
      <top/>
      <bottom style="thick">
        <color indexed="64"/>
      </bottom>
      <diagonal/>
    </border>
    <border>
      <left/>
      <right/>
      <top style="thick">
        <color indexed="64"/>
      </top>
      <bottom/>
      <diagonal/>
    </border>
    <border>
      <left style="thick">
        <color indexed="64"/>
      </left>
      <right/>
      <top/>
      <bottom style="thin">
        <color indexed="64"/>
      </bottom>
      <diagonal/>
    </border>
    <border>
      <left/>
      <right style="thick">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ck">
        <color indexed="64"/>
      </bottom>
      <diagonal/>
    </border>
    <border>
      <left style="thick">
        <color indexed="64"/>
      </left>
      <right/>
      <top style="thick">
        <color indexed="64"/>
      </top>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diagonal/>
    </border>
    <border>
      <left style="thick">
        <color indexed="64"/>
      </left>
      <right/>
      <top style="thin">
        <color indexed="64"/>
      </top>
      <bottom style="thick">
        <color indexed="64"/>
      </bottom>
      <diagonal/>
    </border>
    <border>
      <left style="thin">
        <color indexed="64"/>
      </left>
      <right style="thick">
        <color indexed="64"/>
      </right>
      <top/>
      <bottom style="thin">
        <color indexed="64"/>
      </bottom>
      <diagonal/>
    </border>
    <border>
      <left/>
      <right style="thick">
        <color indexed="64"/>
      </right>
      <top/>
      <bottom/>
      <diagonal/>
    </border>
    <border>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style="medium">
        <color indexed="64"/>
      </right>
      <top style="thick">
        <color indexed="64"/>
      </top>
      <bottom/>
      <diagonal/>
    </border>
    <border>
      <left style="thick">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ck">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right style="thick">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ck">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s>
  <cellStyleXfs count="24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xf numFmtId="0" fontId="6" fillId="0" borderId="0" applyNumberFormat="0" applyFill="0" applyBorder="0" applyAlignment="0"/>
    <xf numFmtId="0" fontId="11" fillId="0" borderId="1" applyNumberFormat="0" applyFill="0" applyBorder="0" applyAlignment="0"/>
    <xf numFmtId="0" fontId="23" fillId="0" borderId="0" applyNumberFormat="0" applyFill="0" applyBorder="0" applyAlignment="0" applyProtection="0"/>
    <xf numFmtId="0" fontId="75" fillId="0" borderId="0"/>
    <xf numFmtId="43" fontId="75" fillId="0" borderId="0" applyFont="0" applyFill="0" applyBorder="0" applyAlignment="0" applyProtection="0"/>
    <xf numFmtId="9" fontId="75" fillId="0" borderId="0" applyFont="0" applyFill="0" applyBorder="0" applyAlignment="0" applyProtection="0"/>
    <xf numFmtId="0" fontId="76" fillId="0" borderId="0"/>
    <xf numFmtId="0" fontId="7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79" fillId="0" borderId="0" applyNumberFormat="0" applyFill="0" applyBorder="0" applyAlignment="0" applyProtection="0">
      <alignment vertical="top"/>
      <protection locked="0"/>
    </xf>
    <xf numFmtId="0" fontId="80" fillId="0" borderId="0"/>
    <xf numFmtId="0" fontId="80" fillId="0" borderId="0"/>
    <xf numFmtId="0" fontId="18" fillId="0" borderId="0"/>
    <xf numFmtId="3" fontId="18" fillId="0" borderId="0" applyNumberFormat="0" applyFill="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19" borderId="0" applyNumberFormat="0" applyBorder="0" applyAlignment="0" applyProtection="0"/>
    <xf numFmtId="0" fontId="81" fillId="22" borderId="0" applyNumberFormat="0" applyBorder="0" applyAlignment="0" applyProtection="0"/>
    <xf numFmtId="0" fontId="81" fillId="25" borderId="0" applyNumberFormat="0" applyBorder="0" applyAlignment="0" applyProtection="0"/>
    <xf numFmtId="0" fontId="82" fillId="26"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33" borderId="0" applyNumberFormat="0" applyBorder="0" applyAlignment="0" applyProtection="0"/>
    <xf numFmtId="0" fontId="83" fillId="17" borderId="0" applyNumberFormat="0" applyBorder="0" applyAlignment="0" applyProtection="0"/>
    <xf numFmtId="0" fontId="84" fillId="34" borderId="88" applyNumberFormat="0" applyAlignment="0" applyProtection="0"/>
    <xf numFmtId="0" fontId="85" fillId="35" borderId="89" applyNumberFormat="0" applyAlignment="0" applyProtection="0"/>
    <xf numFmtId="0" fontId="98"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99" fillId="0" borderId="0" applyFont="0" applyFill="0" applyBorder="0" applyAlignment="0" applyProtection="0"/>
    <xf numFmtId="173" fontId="18" fillId="0" borderId="0" applyFont="0" applyFill="0" applyBorder="0" applyAlignment="0" applyProtection="0"/>
    <xf numFmtId="0" fontId="26" fillId="0" borderId="0"/>
    <xf numFmtId="0" fontId="26" fillId="0" borderId="0"/>
    <xf numFmtId="0" fontId="86" fillId="0" borderId="0" applyNumberFormat="0" applyFill="0" applyBorder="0" applyAlignment="0" applyProtection="0"/>
    <xf numFmtId="0" fontId="87" fillId="18" borderId="0" applyNumberFormat="0" applyBorder="0" applyAlignment="0" applyProtection="0"/>
    <xf numFmtId="0" fontId="26" fillId="0" borderId="19">
      <alignment horizontal="right"/>
    </xf>
    <xf numFmtId="0" fontId="26" fillId="0" borderId="19">
      <alignment horizontal="right"/>
    </xf>
    <xf numFmtId="175" fontId="26" fillId="0" borderId="19">
      <alignment horizontal="right"/>
    </xf>
    <xf numFmtId="175" fontId="26" fillId="0" borderId="19">
      <alignment horizontal="right"/>
    </xf>
    <xf numFmtId="0" fontId="88" fillId="0" borderId="90" applyNumberFormat="0" applyFill="0" applyAlignment="0" applyProtection="0"/>
    <xf numFmtId="0" fontId="89" fillId="0" borderId="91" applyNumberFormat="0" applyFill="0" applyAlignment="0" applyProtection="0"/>
    <xf numFmtId="0" fontId="90" fillId="0" borderId="92" applyNumberFormat="0" applyFill="0" applyAlignment="0" applyProtection="0"/>
    <xf numFmtId="0" fontId="90" fillId="0" borderId="0" applyNumberFormat="0" applyFill="0" applyBorder="0" applyAlignment="0" applyProtection="0"/>
    <xf numFmtId="0" fontId="91" fillId="21" borderId="88" applyNumberFormat="0" applyAlignment="0" applyProtection="0"/>
    <xf numFmtId="0" fontId="92" fillId="0" borderId="93" applyNumberFormat="0" applyFill="0" applyAlignment="0" applyProtection="0"/>
    <xf numFmtId="0" fontId="93" fillId="3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7" borderId="94" applyNumberFormat="0" applyFont="0" applyAlignment="0" applyProtection="0"/>
    <xf numFmtId="0" fontId="18" fillId="37" borderId="94" applyNumberFormat="0" applyFont="0" applyAlignment="0" applyProtection="0"/>
    <xf numFmtId="0" fontId="18" fillId="37" borderId="94" applyNumberFormat="0" applyFont="0" applyAlignment="0" applyProtection="0"/>
    <xf numFmtId="0" fontId="94" fillId="34" borderId="95"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39" fillId="0" borderId="0"/>
    <xf numFmtId="0" fontId="39" fillId="0" borderId="0"/>
    <xf numFmtId="176" fontId="18" fillId="38" borderId="0"/>
    <xf numFmtId="176" fontId="18" fillId="38" borderId="0"/>
    <xf numFmtId="176" fontId="18" fillId="38" borderId="0"/>
    <xf numFmtId="176" fontId="18" fillId="38" borderId="0"/>
    <xf numFmtId="176" fontId="18" fillId="38" borderId="0"/>
    <xf numFmtId="0" fontId="26" fillId="0" borderId="0">
      <alignment horizontal="right"/>
    </xf>
    <xf numFmtId="0" fontId="26" fillId="0" borderId="0">
      <alignment horizontal="right"/>
    </xf>
    <xf numFmtId="175" fontId="26" fillId="0" borderId="2">
      <alignment horizontal="right"/>
    </xf>
    <xf numFmtId="175" fontId="26" fillId="0" borderId="2">
      <alignment horizontal="right"/>
    </xf>
    <xf numFmtId="0" fontId="95" fillId="0" borderId="0" applyNumberFormat="0" applyFill="0" applyBorder="0" applyAlignment="0" applyProtection="0"/>
    <xf numFmtId="0" fontId="96" fillId="0" borderId="96" applyNumberFormat="0" applyFill="0" applyAlignment="0" applyProtection="0"/>
    <xf numFmtId="0" fontId="97"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78" fillId="16"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3" fillId="17" borderId="0" applyNumberFormat="0" applyBorder="0" applyAlignment="0" applyProtection="0"/>
    <xf numFmtId="0" fontId="103" fillId="17" borderId="0" applyNumberFormat="0" applyBorder="0" applyAlignment="0" applyProtection="0"/>
    <xf numFmtId="0" fontId="104" fillId="34" borderId="88" applyNumberFormat="0" applyAlignment="0" applyProtection="0"/>
    <xf numFmtId="0" fontId="104" fillId="34" borderId="88" applyNumberFormat="0" applyAlignment="0" applyProtection="0"/>
    <xf numFmtId="0" fontId="105" fillId="35" borderId="89" applyNumberFormat="0" applyAlignment="0" applyProtection="0"/>
    <xf numFmtId="0" fontId="105" fillId="35" borderId="89"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9" fillId="0" borderId="90" applyNumberFormat="0" applyFill="0" applyAlignment="0" applyProtection="0"/>
    <xf numFmtId="0" fontId="109" fillId="0" borderId="90" applyNumberFormat="0" applyFill="0" applyAlignment="0" applyProtection="0"/>
    <xf numFmtId="0" fontId="110" fillId="0" borderId="91" applyNumberFormat="0" applyFill="0" applyAlignment="0" applyProtection="0"/>
    <xf numFmtId="0" fontId="110" fillId="0" borderId="91" applyNumberFormat="0" applyFill="0" applyAlignment="0" applyProtection="0"/>
    <xf numFmtId="0" fontId="111" fillId="0" borderId="92" applyNumberFormat="0" applyFill="0" applyAlignment="0" applyProtection="0"/>
    <xf numFmtId="0" fontId="111" fillId="0" borderId="92" applyNumberFormat="0" applyFill="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2" fillId="21" borderId="88" applyNumberFormat="0" applyAlignment="0" applyProtection="0"/>
    <xf numFmtId="0" fontId="112" fillId="21" borderId="88" applyNumberFormat="0" applyAlignment="0" applyProtection="0"/>
    <xf numFmtId="0" fontId="113" fillId="0" borderId="93" applyNumberFormat="0" applyFill="0" applyAlignment="0" applyProtection="0"/>
    <xf numFmtId="0" fontId="113" fillId="0" borderId="93" applyNumberFormat="0" applyFill="0" applyAlignment="0" applyProtection="0"/>
    <xf numFmtId="0" fontId="114" fillId="36" borderId="0" applyNumberFormat="0" applyBorder="0" applyAlignment="0" applyProtection="0"/>
    <xf numFmtId="0" fontId="114" fillId="36" borderId="0" applyNumberFormat="0" applyBorder="0" applyAlignment="0" applyProtection="0"/>
    <xf numFmtId="0" fontId="77" fillId="0" borderId="0"/>
    <xf numFmtId="0" fontId="106" fillId="0" borderId="0"/>
    <xf numFmtId="0" fontId="75" fillId="0" borderId="0"/>
    <xf numFmtId="0" fontId="106" fillId="0" borderId="0"/>
    <xf numFmtId="0" fontId="80" fillId="0" borderId="0"/>
    <xf numFmtId="0" fontId="80" fillId="0" borderId="0"/>
    <xf numFmtId="0" fontId="80" fillId="0" borderId="0"/>
    <xf numFmtId="0" fontId="80" fillId="0" borderId="0"/>
    <xf numFmtId="0" fontId="78" fillId="37" borderId="94" applyNumberFormat="0" applyFont="0" applyAlignment="0" applyProtection="0"/>
    <xf numFmtId="0" fontId="78" fillId="37" borderId="94" applyNumberFormat="0" applyFont="0" applyAlignment="0" applyProtection="0"/>
    <xf numFmtId="0" fontId="115" fillId="34" borderId="95" applyNumberFormat="0" applyAlignment="0" applyProtection="0"/>
    <xf numFmtId="0" fontId="115" fillId="34" borderId="95"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16" fillId="0" borderId="96" applyNumberFormat="0" applyFill="0" applyAlignment="0" applyProtection="0"/>
    <xf numFmtId="0" fontId="116" fillId="0" borderId="96"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8" fillId="0" borderId="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01" fillId="0" borderId="0"/>
    <xf numFmtId="43" fontId="101" fillId="0" borderId="0" applyFont="0" applyFill="0" applyBorder="0" applyAlignment="0" applyProtection="0"/>
  </cellStyleXfs>
  <cellXfs count="898">
    <xf numFmtId="0" fontId="0" fillId="0" borderId="0" xfId="0"/>
    <xf numFmtId="0" fontId="0" fillId="2" borderId="1" xfId="0" applyFill="1" applyBorder="1" applyProtection="1"/>
    <xf numFmtId="0" fontId="3" fillId="2" borderId="3" xfId="0" applyFont="1" applyFill="1" applyBorder="1" applyAlignment="1" applyProtection="1">
      <alignment horizontal="center"/>
    </xf>
    <xf numFmtId="0" fontId="0" fillId="2" borderId="4" xfId="0" applyFill="1" applyBorder="1" applyProtection="1"/>
    <xf numFmtId="0" fontId="3" fillId="2" borderId="5" xfId="0" applyFont="1" applyFill="1" applyBorder="1" applyAlignment="1" applyProtection="1">
      <alignment horizontal="center"/>
    </xf>
    <xf numFmtId="0" fontId="0" fillId="2" borderId="4" xfId="0" applyFill="1" applyBorder="1" applyAlignment="1" applyProtection="1">
      <alignment horizontal="left"/>
    </xf>
    <xf numFmtId="0" fontId="4" fillId="2" borderId="0" xfId="4" applyFont="1" applyFill="1" applyBorder="1" applyAlignment="1" applyProtection="1">
      <alignment horizontal="left"/>
    </xf>
    <xf numFmtId="0" fontId="0" fillId="2" borderId="0" xfId="0" applyFill="1" applyBorder="1" applyAlignment="1" applyProtection="1">
      <alignment horizontal="left"/>
    </xf>
    <xf numFmtId="0" fontId="4" fillId="2" borderId="0" xfId="0" applyFont="1" applyFill="1" applyBorder="1" applyAlignment="1" applyProtection="1">
      <alignment horizontal="left"/>
    </xf>
    <xf numFmtId="0" fontId="3" fillId="2" borderId="5" xfId="0" applyFont="1" applyFill="1" applyBorder="1" applyAlignment="1" applyProtection="1">
      <alignment horizontal="left"/>
    </xf>
    <xf numFmtId="0" fontId="0" fillId="0" borderId="0" xfId="0" applyAlignment="1">
      <alignment horizontal="left"/>
    </xf>
    <xf numFmtId="0" fontId="0" fillId="0" borderId="0" xfId="0" applyBorder="1"/>
    <xf numFmtId="0" fontId="0" fillId="2" borderId="5" xfId="0" applyFill="1" applyBorder="1" applyProtection="1"/>
    <xf numFmtId="0" fontId="4" fillId="2" borderId="5" xfId="0" applyFont="1" applyFill="1" applyBorder="1" applyAlignment="1" applyProtection="1">
      <alignment horizontal="center"/>
    </xf>
    <xf numFmtId="0" fontId="3" fillId="2" borderId="0" xfId="0" applyFont="1" applyFill="1" applyBorder="1" applyAlignment="1" applyProtection="1">
      <alignment horizontal="center"/>
    </xf>
    <xf numFmtId="0" fontId="9" fillId="2" borderId="0" xfId="4" applyFont="1" applyFill="1" applyBorder="1" applyAlignment="1" applyProtection="1">
      <alignment horizontal="center"/>
    </xf>
    <xf numFmtId="0" fontId="0" fillId="0" borderId="0" xfId="0" applyFill="1" applyBorder="1"/>
    <xf numFmtId="0" fontId="10" fillId="2" borderId="4" xfId="0" applyFont="1" applyFill="1" applyBorder="1" applyProtection="1"/>
    <xf numFmtId="0" fontId="11" fillId="2" borderId="0" xfId="0" applyFont="1" applyFill="1" applyBorder="1" applyAlignment="1" applyProtection="1">
      <alignment horizontal="center"/>
    </xf>
    <xf numFmtId="0" fontId="10" fillId="2" borderId="5" xfId="0" applyFont="1" applyFill="1" applyBorder="1" applyProtection="1"/>
    <xf numFmtId="0" fontId="11" fillId="0" borderId="0" xfId="6" applyFont="1" applyFill="1" applyBorder="1" applyAlignment="1">
      <alignment horizontal="center" vertical="center" wrapText="1"/>
    </xf>
    <xf numFmtId="0" fontId="10" fillId="2" borderId="4" xfId="0" applyFont="1" applyFill="1" applyBorder="1" applyAlignment="1" applyProtection="1">
      <alignment horizontal="right" vertical="center"/>
    </xf>
    <xf numFmtId="0" fontId="12" fillId="2" borderId="0" xfId="0" applyFont="1" applyFill="1" applyBorder="1" applyAlignment="1" applyProtection="1">
      <alignment horizontal="right" vertical="center"/>
    </xf>
    <xf numFmtId="0" fontId="7" fillId="2" borderId="0" xfId="0" applyFont="1" applyFill="1" applyBorder="1" applyAlignment="1" applyProtection="1">
      <alignment horizontal="right" vertical="center"/>
    </xf>
    <xf numFmtId="0" fontId="11" fillId="2" borderId="0" xfId="6" applyFill="1" applyBorder="1" applyAlignment="1" applyProtection="1">
      <alignment horizontal="right" vertical="center" wrapText="1"/>
    </xf>
    <xf numFmtId="0" fontId="10" fillId="2" borderId="5" xfId="0" applyFont="1" applyFill="1" applyBorder="1" applyAlignment="1" applyProtection="1">
      <alignment horizontal="right" vertical="center"/>
    </xf>
    <xf numFmtId="0" fontId="0" fillId="0" borderId="0" xfId="0" applyBorder="1" applyAlignment="1">
      <alignment horizontal="right" vertical="center"/>
    </xf>
    <xf numFmtId="0" fontId="0" fillId="0" borderId="0" xfId="0" applyFill="1" applyBorder="1" applyAlignment="1">
      <alignment horizontal="right" vertical="center"/>
    </xf>
    <xf numFmtId="0" fontId="10" fillId="2" borderId="4" xfId="0" applyFont="1" applyFill="1" applyBorder="1" applyAlignment="1" applyProtection="1">
      <alignment horizontal="center" vertical="center"/>
    </xf>
    <xf numFmtId="0" fontId="12" fillId="2" borderId="0" xfId="0" applyFont="1" applyFill="1" applyBorder="1" applyAlignment="1" applyProtection="1">
      <alignment horizontal="center" vertical="center"/>
    </xf>
    <xf numFmtId="0" fontId="7" fillId="2" borderId="0" xfId="0" applyFont="1" applyFill="1" applyBorder="1" applyAlignment="1" applyProtection="1">
      <alignment horizontal="center" vertical="center"/>
    </xf>
    <xf numFmtId="0" fontId="11" fillId="2" borderId="0" xfId="6" applyFill="1" applyBorder="1" applyAlignment="1" applyProtection="1">
      <alignment horizontal="center" vertical="center" wrapText="1"/>
    </xf>
    <xf numFmtId="0" fontId="10" fillId="2" borderId="5" xfId="0" applyFont="1" applyFill="1" applyBorder="1" applyAlignment="1" applyProtection="1">
      <alignment horizontal="center" vertical="center"/>
    </xf>
    <xf numFmtId="0" fontId="0" fillId="0" borderId="0" xfId="0" applyBorder="1" applyAlignment="1">
      <alignment horizontal="center" vertical="center"/>
    </xf>
    <xf numFmtId="0" fontId="0" fillId="0" borderId="0" xfId="0" applyFill="1" applyBorder="1" applyAlignment="1">
      <alignment horizontal="center" vertical="center"/>
    </xf>
    <xf numFmtId="0" fontId="10" fillId="2" borderId="0" xfId="0" applyFont="1" applyFill="1" applyBorder="1" applyAlignment="1" applyProtection="1"/>
    <xf numFmtId="0" fontId="11" fillId="2" borderId="0" xfId="0" applyFont="1" applyFill="1" applyBorder="1" applyAlignment="1" applyProtection="1"/>
    <xf numFmtId="0" fontId="10" fillId="2" borderId="0" xfId="0" applyFont="1" applyFill="1" applyBorder="1" applyAlignment="1" applyProtection="1">
      <alignment horizontal="left" vertical="center"/>
    </xf>
    <xf numFmtId="0" fontId="0" fillId="2" borderId="5" xfId="0" applyFont="1" applyFill="1" applyBorder="1" applyProtection="1"/>
    <xf numFmtId="0" fontId="0" fillId="0" borderId="0" xfId="0" applyFont="1"/>
    <xf numFmtId="0" fontId="0" fillId="2" borderId="4" xfId="0" applyFont="1" applyFill="1" applyBorder="1" applyProtection="1"/>
    <xf numFmtId="0" fontId="14" fillId="2" borderId="0" xfId="0" applyFont="1" applyFill="1" applyBorder="1" applyAlignment="1" applyProtection="1">
      <alignment horizontal="center"/>
    </xf>
    <xf numFmtId="0" fontId="15" fillId="2" borderId="5" xfId="0" applyFont="1" applyFill="1" applyBorder="1" applyProtection="1"/>
    <xf numFmtId="0" fontId="15" fillId="0" borderId="0" xfId="0" applyFont="1"/>
    <xf numFmtId="0" fontId="13" fillId="2" borderId="0" xfId="0" applyFont="1" applyFill="1" applyBorder="1" applyProtection="1"/>
    <xf numFmtId="0" fontId="15" fillId="2" borderId="4" xfId="0" applyFont="1" applyFill="1" applyBorder="1" applyProtection="1"/>
    <xf numFmtId="0" fontId="6" fillId="2" borderId="0" xfId="0" applyFont="1" applyFill="1" applyBorder="1" applyAlignment="1" applyProtection="1">
      <alignment horizontal="left"/>
    </xf>
    <xf numFmtId="0" fontId="11" fillId="2" borderId="0" xfId="0" applyFont="1" applyFill="1" applyBorder="1" applyAlignment="1" applyProtection="1">
      <alignment horizontal="right"/>
    </xf>
    <xf numFmtId="0" fontId="11" fillId="2" borderId="0" xfId="0" applyFont="1" applyFill="1" applyBorder="1" applyAlignment="1" applyProtection="1">
      <alignment horizontal="left"/>
    </xf>
    <xf numFmtId="0" fontId="11" fillId="2" borderId="0" xfId="0" applyFont="1" applyFill="1" applyBorder="1" applyProtection="1"/>
    <xf numFmtId="0" fontId="10" fillId="2" borderId="0" xfId="0" applyFont="1" applyFill="1" applyBorder="1" applyProtection="1"/>
    <xf numFmtId="0" fontId="16" fillId="2" borderId="0" xfId="0" applyFont="1" applyFill="1" applyBorder="1" applyAlignment="1" applyProtection="1">
      <alignment horizontal="right"/>
    </xf>
    <xf numFmtId="0" fontId="17" fillId="2" borderId="0" xfId="0" applyFont="1" applyFill="1" applyBorder="1" applyAlignment="1" applyProtection="1">
      <alignment horizontal="right"/>
    </xf>
    <xf numFmtId="0" fontId="11" fillId="2" borderId="5" xfId="0" applyFont="1" applyFill="1" applyBorder="1" applyAlignment="1" applyProtection="1">
      <alignment horizontal="left"/>
    </xf>
    <xf numFmtId="0" fontId="10" fillId="0" borderId="0" xfId="0" applyFont="1" applyFill="1" applyBorder="1" applyAlignment="1" applyProtection="1">
      <alignment horizontal="left"/>
    </xf>
    <xf numFmtId="0" fontId="0" fillId="0" borderId="0" xfId="0" applyFill="1" applyAlignment="1" applyProtection="1">
      <alignment horizontal="left"/>
    </xf>
    <xf numFmtId="0" fontId="17" fillId="2" borderId="5" xfId="0" applyFont="1" applyFill="1" applyBorder="1" applyAlignment="1" applyProtection="1">
      <alignment horizontal="right"/>
    </xf>
    <xf numFmtId="0" fontId="10" fillId="0" borderId="0" xfId="0" applyFont="1" applyFill="1" applyBorder="1" applyAlignment="1" applyProtection="1"/>
    <xf numFmtId="0" fontId="0" fillId="0" borderId="0" xfId="0" applyFill="1" applyBorder="1" applyAlignment="1"/>
    <xf numFmtId="0" fontId="10" fillId="2" borderId="5" xfId="0" applyFont="1" applyFill="1" applyBorder="1" applyAlignment="1" applyProtection="1"/>
    <xf numFmtId="0" fontId="0" fillId="2" borderId="5" xfId="0" applyFill="1" applyBorder="1" applyAlignment="1" applyProtection="1"/>
    <xf numFmtId="0" fontId="0" fillId="0" borderId="0" xfId="0" applyBorder="1" applyAlignment="1"/>
    <xf numFmtId="0" fontId="0" fillId="4" borderId="7" xfId="0" applyFill="1" applyBorder="1" applyProtection="1"/>
    <xf numFmtId="0" fontId="17" fillId="2" borderId="7" xfId="0" applyFont="1" applyFill="1" applyBorder="1" applyAlignment="1" applyProtection="1">
      <alignment horizontal="right"/>
    </xf>
    <xf numFmtId="0" fontId="10" fillId="2" borderId="7" xfId="0" applyFont="1" applyFill="1" applyBorder="1" applyProtection="1"/>
    <xf numFmtId="0" fontId="0" fillId="2" borderId="8" xfId="0" applyFill="1" applyBorder="1" applyProtection="1"/>
    <xf numFmtId="0" fontId="10" fillId="2" borderId="2" xfId="0" applyFont="1" applyFill="1" applyBorder="1" applyProtection="1"/>
    <xf numFmtId="0" fontId="0" fillId="2" borderId="3" xfId="0" applyFill="1" applyBorder="1" applyProtection="1"/>
    <xf numFmtId="0" fontId="0" fillId="2" borderId="0" xfId="0" applyFill="1" applyBorder="1" applyProtection="1"/>
    <xf numFmtId="0" fontId="4" fillId="2" borderId="0" xfId="4" applyFont="1" applyFill="1" applyBorder="1" applyAlignment="1" applyProtection="1"/>
    <xf numFmtId="0" fontId="18" fillId="2" borderId="0" xfId="0" applyFont="1" applyFill="1" applyBorder="1" applyProtection="1"/>
    <xf numFmtId="0" fontId="10" fillId="2" borderId="0" xfId="0" applyFont="1" applyFill="1" applyBorder="1" applyAlignment="1" applyProtection="1">
      <alignment horizontal="right"/>
    </xf>
    <xf numFmtId="0" fontId="16" fillId="2" borderId="2" xfId="0" applyFont="1" applyFill="1" applyBorder="1" applyAlignment="1" applyProtection="1">
      <alignment horizontal="right"/>
    </xf>
    <xf numFmtId="0" fontId="0" fillId="2" borderId="2" xfId="0" applyFill="1" applyBorder="1" applyProtection="1"/>
    <xf numFmtId="0" fontId="4" fillId="2" borderId="0" xfId="4" applyFill="1" applyBorder="1" applyAlignment="1" applyProtection="1"/>
    <xf numFmtId="0" fontId="6" fillId="2" borderId="0" xfId="0" applyFont="1" applyFill="1" applyBorder="1" applyAlignment="1" applyProtection="1"/>
    <xf numFmtId="0" fontId="19" fillId="2" borderId="0" xfId="0" applyFont="1" applyFill="1" applyBorder="1" applyProtection="1"/>
    <xf numFmtId="0" fontId="20" fillId="2" borderId="7" xfId="0" applyFont="1" applyFill="1" applyBorder="1" applyAlignment="1" applyProtection="1"/>
    <xf numFmtId="0" fontId="20" fillId="2" borderId="2" xfId="0" applyFont="1" applyFill="1" applyBorder="1" applyAlignment="1" applyProtection="1"/>
    <xf numFmtId="0" fontId="20" fillId="2" borderId="0" xfId="0" applyFont="1" applyFill="1" applyBorder="1" applyAlignment="1" applyProtection="1"/>
    <xf numFmtId="0" fontId="21" fillId="2" borderId="0" xfId="0" applyFont="1" applyFill="1" applyBorder="1" applyProtection="1"/>
    <xf numFmtId="0" fontId="10" fillId="2" borderId="2" xfId="0" applyFont="1" applyFill="1" applyBorder="1" applyAlignment="1" applyProtection="1"/>
    <xf numFmtId="0" fontId="18" fillId="2" borderId="2" xfId="0" applyFont="1" applyFill="1" applyBorder="1" applyProtection="1"/>
    <xf numFmtId="0" fontId="22" fillId="2" borderId="0" xfId="0" applyFont="1" applyFill="1" applyBorder="1" applyProtection="1"/>
    <xf numFmtId="0" fontId="10" fillId="2" borderId="5" xfId="0" applyFont="1" applyFill="1" applyBorder="1" applyAlignment="1" applyProtection="1">
      <alignment horizontal="center"/>
    </xf>
    <xf numFmtId="0" fontId="10" fillId="3" borderId="9" xfId="0" applyFont="1" applyFill="1" applyBorder="1" applyAlignment="1" applyProtection="1"/>
    <xf numFmtId="0" fontId="10" fillId="3" borderId="10" xfId="0" applyFont="1" applyFill="1" applyBorder="1" applyAlignment="1" applyProtection="1"/>
    <xf numFmtId="0" fontId="10" fillId="3" borderId="11" xfId="0" applyFont="1" applyFill="1" applyBorder="1" applyAlignment="1" applyProtection="1"/>
    <xf numFmtId="0" fontId="10" fillId="2" borderId="4" xfId="0" applyFont="1" applyFill="1" applyBorder="1" applyAlignment="1" applyProtection="1"/>
    <xf numFmtId="0" fontId="10" fillId="3" borderId="12" xfId="0" applyFont="1" applyFill="1" applyBorder="1" applyAlignment="1" applyProtection="1"/>
    <xf numFmtId="0" fontId="10" fillId="3" borderId="0" xfId="0" applyFont="1" applyFill="1" applyBorder="1" applyAlignment="1" applyProtection="1"/>
    <xf numFmtId="0" fontId="10" fillId="3" borderId="13" xfId="0" applyFont="1" applyFill="1" applyBorder="1" applyAlignment="1" applyProtection="1"/>
    <xf numFmtId="0" fontId="11" fillId="3" borderId="0" xfId="0" applyFont="1" applyFill="1" applyBorder="1" applyAlignment="1" applyProtection="1"/>
    <xf numFmtId="0" fontId="0" fillId="0" borderId="0" xfId="0" applyProtection="1"/>
    <xf numFmtId="0" fontId="10" fillId="3" borderId="0" xfId="7" applyFont="1" applyFill="1" applyBorder="1" applyAlignment="1" applyProtection="1"/>
    <xf numFmtId="0" fontId="10" fillId="3" borderId="14" xfId="0" applyFont="1" applyFill="1" applyBorder="1" applyAlignment="1" applyProtection="1"/>
    <xf numFmtId="0" fontId="10" fillId="3" borderId="15" xfId="0" applyFont="1" applyFill="1" applyBorder="1" applyAlignment="1" applyProtection="1"/>
    <xf numFmtId="0" fontId="10" fillId="3" borderId="16" xfId="0" applyFont="1" applyFill="1" applyBorder="1" applyAlignment="1" applyProtection="1"/>
    <xf numFmtId="0" fontId="10" fillId="2" borderId="7" xfId="0" applyFont="1" applyFill="1" applyBorder="1" applyAlignment="1" applyProtection="1"/>
    <xf numFmtId="15" fontId="24" fillId="2" borderId="7" xfId="0" applyNumberFormat="1" applyFont="1" applyFill="1" applyBorder="1" applyAlignment="1" applyProtection="1"/>
    <xf numFmtId="18" fontId="24" fillId="2" borderId="7" xfId="0" applyNumberFormat="1" applyFont="1" applyFill="1" applyBorder="1" applyAlignment="1" applyProtection="1"/>
    <xf numFmtId="0" fontId="24" fillId="2" borderId="7" xfId="0" applyFont="1" applyFill="1" applyBorder="1" applyAlignment="1" applyProtection="1"/>
    <xf numFmtId="0" fontId="25" fillId="2" borderId="7" xfId="0" applyFont="1" applyFill="1" applyBorder="1" applyAlignment="1" applyProtection="1"/>
    <xf numFmtId="0" fontId="10" fillId="2" borderId="8" xfId="0" applyFont="1" applyFill="1" applyBorder="1" applyAlignment="1" applyProtection="1">
      <alignment horizontal="center"/>
    </xf>
    <xf numFmtId="0" fontId="10" fillId="0" borderId="0" xfId="0" applyFont="1" applyFill="1" applyBorder="1"/>
    <xf numFmtId="0" fontId="26" fillId="0" borderId="0" xfId="0" applyFont="1"/>
    <xf numFmtId="0" fontId="27" fillId="2" borderId="0" xfId="0" applyFont="1" applyFill="1" applyBorder="1" applyAlignment="1" applyProtection="1">
      <alignment horizontal="left"/>
    </xf>
    <xf numFmtId="0" fontId="27" fillId="2" borderId="0" xfId="0" applyFont="1" applyFill="1" applyBorder="1" applyAlignment="1" applyProtection="1">
      <alignment horizontal="center"/>
    </xf>
    <xf numFmtId="0" fontId="28" fillId="2" borderId="5" xfId="0" applyFont="1" applyFill="1" applyBorder="1" applyAlignment="1" applyProtection="1">
      <alignment horizontal="center"/>
    </xf>
    <xf numFmtId="0" fontId="2" fillId="2" borderId="0" xfId="0" applyFont="1" applyFill="1" applyBorder="1" applyProtection="1"/>
    <xf numFmtId="0" fontId="28" fillId="2" borderId="0" xfId="0" applyFont="1" applyFill="1" applyBorder="1" applyAlignment="1" applyProtection="1">
      <alignment horizontal="center"/>
    </xf>
    <xf numFmtId="0" fontId="11" fillId="2" borderId="2" xfId="0" applyFont="1" applyFill="1" applyBorder="1" applyAlignment="1" applyProtection="1">
      <alignment horizontal="center"/>
    </xf>
    <xf numFmtId="0" fontId="0" fillId="2" borderId="6" xfId="0" applyFill="1" applyBorder="1" applyProtection="1"/>
    <xf numFmtId="0" fontId="0" fillId="2" borderId="7" xfId="0" applyFill="1" applyBorder="1" applyProtection="1"/>
    <xf numFmtId="0" fontId="11" fillId="2" borderId="7" xfId="0" applyFont="1" applyFill="1" applyBorder="1" applyAlignment="1" applyProtection="1">
      <alignment horizontal="center"/>
    </xf>
    <xf numFmtId="0" fontId="0" fillId="2" borderId="0" xfId="0" applyFill="1" applyBorder="1" applyAlignment="1" applyProtection="1">
      <alignment horizontal="center"/>
    </xf>
    <xf numFmtId="0" fontId="33" fillId="5" borderId="0" xfId="0" applyFont="1" applyFill="1" applyBorder="1" applyAlignment="1" applyProtection="1">
      <alignment horizontal="centerContinuous"/>
    </xf>
    <xf numFmtId="0" fontId="11" fillId="5" borderId="0" xfId="0" applyFont="1" applyFill="1" applyBorder="1" applyAlignment="1" applyProtection="1"/>
    <xf numFmtId="0" fontId="36" fillId="2" borderId="0" xfId="0" applyFont="1" applyFill="1" applyBorder="1" applyAlignment="1" applyProtection="1">
      <alignment horizontal="center"/>
    </xf>
    <xf numFmtId="0" fontId="37" fillId="2" borderId="0" xfId="0" applyFont="1" applyFill="1" applyBorder="1" applyAlignment="1" applyProtection="1">
      <alignment horizontal="left"/>
    </xf>
    <xf numFmtId="0" fontId="0" fillId="0" borderId="20" xfId="0" applyFont="1" applyFill="1" applyBorder="1" applyProtection="1"/>
    <xf numFmtId="0" fontId="0" fillId="2" borderId="0" xfId="0" applyFont="1" applyFill="1" applyBorder="1" applyProtection="1"/>
    <xf numFmtId="2" fontId="38" fillId="0" borderId="20" xfId="3" applyNumberFormat="1" applyFont="1" applyFill="1" applyBorder="1" applyAlignment="1" applyProtection="1">
      <alignment horizontal="center"/>
      <protection locked="0"/>
    </xf>
    <xf numFmtId="10" fontId="10" fillId="0" borderId="20" xfId="1" applyNumberFormat="1" applyFont="1" applyFill="1" applyBorder="1" applyProtection="1">
      <protection locked="0"/>
    </xf>
    <xf numFmtId="0" fontId="39" fillId="2" borderId="0" xfId="0" applyFont="1" applyFill="1" applyBorder="1" applyProtection="1"/>
    <xf numFmtId="0" fontId="15" fillId="2" borderId="0" xfId="0" applyFont="1" applyFill="1" applyBorder="1" applyProtection="1"/>
    <xf numFmtId="0" fontId="40" fillId="2" borderId="0" xfId="0" applyFont="1" applyFill="1" applyBorder="1" applyProtection="1"/>
    <xf numFmtId="0" fontId="41" fillId="2" borderId="0" xfId="0" applyFont="1" applyFill="1" applyBorder="1" applyProtection="1"/>
    <xf numFmtId="10" fontId="38" fillId="0" borderId="20" xfId="3" applyNumberFormat="1" applyFont="1" applyFill="1" applyBorder="1" applyAlignment="1" applyProtection="1">
      <alignment horizontal="center"/>
      <protection locked="0"/>
    </xf>
    <xf numFmtId="164" fontId="10" fillId="0" borderId="20" xfId="1" applyNumberFormat="1" applyFont="1" applyFill="1" applyBorder="1" applyProtection="1">
      <protection locked="0"/>
    </xf>
    <xf numFmtId="10" fontId="42" fillId="2" borderId="20" xfId="3" applyNumberFormat="1" applyFont="1" applyFill="1" applyBorder="1" applyAlignment="1" applyProtection="1">
      <alignment horizontal="center"/>
    </xf>
    <xf numFmtId="0" fontId="37" fillId="2" borderId="0" xfId="0" applyFont="1" applyFill="1" applyBorder="1" applyProtection="1"/>
    <xf numFmtId="0" fontId="35" fillId="2" borderId="0" xfId="0" applyFont="1" applyFill="1" applyBorder="1" applyAlignment="1" applyProtection="1">
      <alignment horizontal="left"/>
    </xf>
    <xf numFmtId="0" fontId="38" fillId="2" borderId="0" xfId="0" applyFont="1" applyFill="1" applyBorder="1" applyProtection="1"/>
    <xf numFmtId="0" fontId="6" fillId="2" borderId="0" xfId="0" applyFont="1" applyFill="1" applyBorder="1" applyProtection="1"/>
    <xf numFmtId="0" fontId="38" fillId="2" borderId="17" xfId="0" applyFont="1" applyFill="1" applyBorder="1" applyAlignment="1" applyProtection="1">
      <alignment horizontal="center" wrapText="1"/>
    </xf>
    <xf numFmtId="0" fontId="38" fillId="2" borderId="20" xfId="0" applyFont="1" applyFill="1" applyBorder="1" applyAlignment="1" applyProtection="1">
      <alignment horizontal="center" wrapText="1"/>
    </xf>
    <xf numFmtId="0" fontId="10" fillId="0" borderId="0" xfId="0" applyFont="1" applyFill="1" applyBorder="1" applyProtection="1"/>
    <xf numFmtId="0" fontId="10" fillId="0" borderId="4" xfId="0" applyFont="1" applyFill="1" applyBorder="1" applyAlignment="1" applyProtection="1">
      <alignment horizontal="center" wrapText="1"/>
    </xf>
    <xf numFmtId="0" fontId="10" fillId="0" borderId="0" xfId="0" applyFont="1" applyFill="1" applyBorder="1" applyAlignment="1" applyProtection="1">
      <alignment horizontal="center" wrapText="1"/>
    </xf>
    <xf numFmtId="0" fontId="38" fillId="2" borderId="20" xfId="0" applyFont="1" applyFill="1" applyBorder="1" applyProtection="1"/>
    <xf numFmtId="0" fontId="44" fillId="2" borderId="17" xfId="0" applyFont="1" applyFill="1" applyBorder="1" applyAlignment="1" applyProtection="1">
      <alignment horizontal="center"/>
    </xf>
    <xf numFmtId="10" fontId="42" fillId="2" borderId="20" xfId="3" applyNumberFormat="1" applyFont="1" applyFill="1" applyBorder="1" applyAlignment="1" applyProtection="1">
      <alignment horizontal="center" wrapText="1"/>
    </xf>
    <xf numFmtId="10" fontId="42" fillId="2" borderId="20" xfId="3" applyNumberFormat="1" applyFont="1" applyFill="1" applyBorder="1" applyProtection="1"/>
    <xf numFmtId="165" fontId="42" fillId="7" borderId="20" xfId="0" applyNumberFormat="1" applyFont="1" applyFill="1" applyBorder="1" applyAlignment="1" applyProtection="1"/>
    <xf numFmtId="10" fontId="38" fillId="2" borderId="20" xfId="3" quotePrefix="1" applyNumberFormat="1" applyFont="1" applyFill="1" applyBorder="1" applyAlignment="1" applyProtection="1">
      <alignment horizontal="center"/>
    </xf>
    <xf numFmtId="10" fontId="42" fillId="0" borderId="20" xfId="3" applyNumberFormat="1" applyFont="1" applyFill="1" applyBorder="1" applyAlignment="1" applyProtection="1">
      <alignment horizontal="center"/>
      <protection locked="0"/>
    </xf>
    <xf numFmtId="10" fontId="38" fillId="2" borderId="20" xfId="3" applyNumberFormat="1" applyFont="1" applyFill="1" applyBorder="1" applyAlignment="1" applyProtection="1">
      <alignment horizontal="center"/>
    </xf>
    <xf numFmtId="10" fontId="45" fillId="0" borderId="20" xfId="3" applyNumberFormat="1" applyFont="1" applyFill="1" applyBorder="1" applyAlignment="1" applyProtection="1">
      <alignment horizontal="center"/>
      <protection locked="0"/>
    </xf>
    <xf numFmtId="0" fontId="44" fillId="2" borderId="0" xfId="0" applyFont="1" applyFill="1" applyBorder="1" applyAlignment="1" applyProtection="1">
      <alignment horizontal="center"/>
    </xf>
    <xf numFmtId="10" fontId="45" fillId="6" borderId="0" xfId="3" applyNumberFormat="1" applyFont="1" applyFill="1" applyBorder="1" applyAlignment="1" applyProtection="1">
      <alignment horizontal="center"/>
      <protection locked="0"/>
    </xf>
    <xf numFmtId="10" fontId="42" fillId="2" borderId="0" xfId="3" applyNumberFormat="1" applyFont="1" applyFill="1" applyBorder="1" applyAlignment="1" applyProtection="1">
      <alignment horizontal="center"/>
    </xf>
    <xf numFmtId="10" fontId="38" fillId="2" borderId="0" xfId="3" applyNumberFormat="1" applyFont="1" applyFill="1" applyBorder="1" applyAlignment="1" applyProtection="1">
      <alignment horizontal="center"/>
    </xf>
    <xf numFmtId="0" fontId="0" fillId="8" borderId="4" xfId="0" applyFill="1" applyBorder="1" applyProtection="1"/>
    <xf numFmtId="0" fontId="37" fillId="8" borderId="0" xfId="0" applyFont="1" applyFill="1" applyBorder="1" applyProtection="1"/>
    <xf numFmtId="0" fontId="0" fillId="8" borderId="0" xfId="0" applyFill="1" applyBorder="1" applyProtection="1"/>
    <xf numFmtId="0" fontId="0" fillId="8" borderId="5" xfId="0" applyFill="1" applyBorder="1" applyProtection="1"/>
    <xf numFmtId="0" fontId="0" fillId="8" borderId="17" xfId="0" applyFill="1" applyBorder="1" applyProtection="1"/>
    <xf numFmtId="0" fontId="0" fillId="8" borderId="19" xfId="0" applyFill="1" applyBorder="1" applyProtection="1"/>
    <xf numFmtId="0" fontId="38" fillId="8" borderId="20" xfId="0" applyFont="1" applyFill="1" applyBorder="1" applyAlignment="1" applyProtection="1">
      <alignment horizontal="center" wrapText="1"/>
    </xf>
    <xf numFmtId="0" fontId="38" fillId="8" borderId="17" xfId="0" applyFont="1" applyFill="1" applyBorder="1" applyAlignment="1" applyProtection="1">
      <alignment horizontal="center" wrapText="1"/>
    </xf>
    <xf numFmtId="0" fontId="38" fillId="8" borderId="20" xfId="0" applyFont="1" applyFill="1" applyBorder="1" applyProtection="1"/>
    <xf numFmtId="0" fontId="44" fillId="8" borderId="17" xfId="0" applyFont="1" applyFill="1" applyBorder="1" applyAlignment="1" applyProtection="1">
      <alignment horizontal="center"/>
    </xf>
    <xf numFmtId="165" fontId="42" fillId="8" borderId="20" xfId="0" applyNumberFormat="1" applyFont="1" applyFill="1" applyBorder="1" applyAlignment="1" applyProtection="1"/>
    <xf numFmtId="5" fontId="42" fillId="8" borderId="20" xfId="0" applyNumberFormat="1" applyFont="1" applyFill="1" applyBorder="1" applyAlignment="1" applyProtection="1"/>
    <xf numFmtId="166" fontId="42" fillId="8" borderId="20" xfId="0" applyNumberFormat="1" applyFont="1" applyFill="1" applyBorder="1" applyAlignment="1" applyProtection="1"/>
    <xf numFmtId="167" fontId="42" fillId="8" borderId="20" xfId="3" applyNumberFormat="1" applyFont="1" applyFill="1" applyBorder="1" applyAlignment="1" applyProtection="1"/>
    <xf numFmtId="0" fontId="44" fillId="8" borderId="0" xfId="0" applyFont="1" applyFill="1" applyBorder="1" applyAlignment="1" applyProtection="1">
      <alignment horizontal="center"/>
    </xf>
    <xf numFmtId="10" fontId="42" fillId="8" borderId="20" xfId="0" applyNumberFormat="1" applyFont="1" applyFill="1" applyBorder="1" applyAlignment="1" applyProtection="1"/>
    <xf numFmtId="10" fontId="46" fillId="8" borderId="0" xfId="3" quotePrefix="1" applyNumberFormat="1" applyFont="1" applyFill="1" applyBorder="1" applyAlignment="1" applyProtection="1"/>
    <xf numFmtId="0" fontId="15" fillId="8" borderId="0" xfId="0" applyFont="1" applyFill="1" applyBorder="1" applyProtection="1"/>
    <xf numFmtId="0" fontId="38" fillId="8" borderId="0" xfId="0" applyFont="1" applyFill="1" applyBorder="1" applyProtection="1"/>
    <xf numFmtId="10" fontId="45" fillId="8" borderId="0" xfId="3" applyNumberFormat="1" applyFont="1" applyFill="1" applyBorder="1" applyAlignment="1" applyProtection="1">
      <alignment horizontal="center"/>
      <protection locked="0"/>
    </xf>
    <xf numFmtId="10" fontId="42" fillId="8" borderId="0" xfId="3" applyNumberFormat="1" applyFont="1" applyFill="1" applyBorder="1" applyAlignment="1" applyProtection="1">
      <alignment horizontal="center"/>
    </xf>
    <xf numFmtId="10" fontId="38" fillId="8" borderId="0" xfId="3" applyNumberFormat="1" applyFont="1" applyFill="1" applyBorder="1" applyAlignment="1" applyProtection="1">
      <alignment horizontal="center"/>
    </xf>
    <xf numFmtId="0" fontId="10" fillId="8" borderId="0" xfId="0" applyFont="1" applyFill="1" applyBorder="1" applyProtection="1"/>
    <xf numFmtId="5" fontId="47" fillId="8" borderId="20" xfId="0" applyNumberFormat="1" applyFont="1" applyFill="1" applyBorder="1" applyAlignment="1" applyProtection="1"/>
    <xf numFmtId="168" fontId="42" fillId="8" borderId="20" xfId="0" applyNumberFormat="1" applyFont="1" applyFill="1" applyBorder="1"/>
    <xf numFmtId="10" fontId="42" fillId="8" borderId="20" xfId="3" applyNumberFormat="1" applyFont="1" applyFill="1" applyBorder="1" applyAlignment="1" applyProtection="1"/>
    <xf numFmtId="167" fontId="42" fillId="8" borderId="20" xfId="1" applyNumberFormat="1" applyFont="1" applyFill="1" applyBorder="1" applyAlignment="1" applyProtection="1"/>
    <xf numFmtId="2" fontId="42" fillId="8" borderId="20" xfId="3" applyNumberFormat="1" applyFont="1" applyFill="1" applyBorder="1"/>
    <xf numFmtId="5" fontId="48" fillId="8" borderId="20" xfId="0" applyNumberFormat="1" applyFont="1" applyFill="1" applyBorder="1" applyAlignment="1" applyProtection="1"/>
    <xf numFmtId="165" fontId="38" fillId="8" borderId="20" xfId="0" applyNumberFormat="1" applyFont="1" applyFill="1" applyBorder="1" applyAlignment="1" applyProtection="1">
      <alignment horizontal="right"/>
    </xf>
    <xf numFmtId="165" fontId="38" fillId="8" borderId="20" xfId="0" quotePrefix="1" applyNumberFormat="1" applyFont="1" applyFill="1" applyBorder="1" applyAlignment="1" applyProtection="1"/>
    <xf numFmtId="165" fontId="38" fillId="8" borderId="2" xfId="0" quotePrefix="1" applyNumberFormat="1" applyFont="1" applyFill="1" applyBorder="1" applyAlignment="1" applyProtection="1"/>
    <xf numFmtId="165" fontId="38" fillId="8" borderId="20" xfId="0" quotePrefix="1" applyNumberFormat="1" applyFont="1" applyFill="1" applyBorder="1" applyAlignment="1" applyProtection="1">
      <alignment horizontal="right"/>
    </xf>
    <xf numFmtId="10" fontId="46" fillId="8" borderId="20" xfId="3" quotePrefix="1" applyNumberFormat="1" applyFont="1" applyFill="1" applyBorder="1" applyAlignment="1" applyProtection="1"/>
    <xf numFmtId="5" fontId="42" fillId="8" borderId="20" xfId="0" applyNumberFormat="1" applyFont="1" applyFill="1" applyBorder="1"/>
    <xf numFmtId="167" fontId="42" fillId="8" borderId="17" xfId="1" applyNumberFormat="1" applyFont="1" applyFill="1" applyBorder="1" applyAlignment="1" applyProtection="1"/>
    <xf numFmtId="0" fontId="0" fillId="8" borderId="6" xfId="0" applyFill="1" applyBorder="1" applyProtection="1"/>
    <xf numFmtId="0" fontId="0" fillId="8" borderId="7" xfId="0" applyFill="1" applyBorder="1" applyProtection="1"/>
    <xf numFmtId="165" fontId="48" fillId="8" borderId="20" xfId="0" applyNumberFormat="1" applyFont="1" applyFill="1" applyBorder="1" applyAlignment="1" applyProtection="1">
      <alignment horizontal="right"/>
    </xf>
    <xf numFmtId="10" fontId="48" fillId="8" borderId="20" xfId="3" quotePrefix="1" applyNumberFormat="1" applyFont="1" applyFill="1" applyBorder="1" applyAlignment="1" applyProtection="1"/>
    <xf numFmtId="0" fontId="38" fillId="8" borderId="7" xfId="0" applyFont="1" applyFill="1" applyBorder="1" applyAlignment="1" applyProtection="1">
      <alignment horizontal="right"/>
    </xf>
    <xf numFmtId="10" fontId="38" fillId="8" borderId="20" xfId="3" quotePrefix="1" applyNumberFormat="1" applyFont="1" applyFill="1" applyBorder="1" applyAlignment="1" applyProtection="1"/>
    <xf numFmtId="0" fontId="38" fillId="8" borderId="7" xfId="0" applyFont="1" applyFill="1" applyBorder="1" applyAlignment="1" applyProtection="1">
      <alignment horizontal="left"/>
    </xf>
    <xf numFmtId="0" fontId="0" fillId="8" borderId="8" xfId="0" applyFill="1" applyBorder="1" applyProtection="1"/>
    <xf numFmtId="0" fontId="17" fillId="0" borderId="0" xfId="0" applyFont="1"/>
    <xf numFmtId="0" fontId="39" fillId="0" borderId="0" xfId="0" applyFont="1"/>
    <xf numFmtId="0" fontId="18" fillId="3" borderId="0" xfId="0" applyFont="1" applyFill="1" applyBorder="1" applyProtection="1"/>
    <xf numFmtId="0" fontId="49" fillId="0" borderId="0" xfId="0" applyFont="1"/>
    <xf numFmtId="0" fontId="18" fillId="0" borderId="0" xfId="0" applyFont="1" applyBorder="1" applyProtection="1"/>
    <xf numFmtId="0" fontId="18" fillId="0" borderId="0" xfId="0" applyFont="1" applyFill="1" applyBorder="1" applyProtection="1"/>
    <xf numFmtId="0" fontId="0" fillId="0" borderId="0" xfId="0" applyFill="1"/>
    <xf numFmtId="0" fontId="0" fillId="0" borderId="0" xfId="0" applyFont="1" applyAlignment="1">
      <alignment horizontal="right"/>
    </xf>
    <xf numFmtId="0" fontId="0" fillId="0" borderId="0" xfId="0" applyAlignment="1">
      <alignment wrapText="1"/>
    </xf>
    <xf numFmtId="164" fontId="18" fillId="2" borderId="2" xfId="1" applyNumberFormat="1" applyFont="1" applyFill="1" applyBorder="1" applyProtection="1"/>
    <xf numFmtId="164" fontId="17" fillId="2" borderId="2" xfId="1" applyNumberFormat="1" applyFont="1" applyFill="1" applyBorder="1" applyAlignment="1" applyProtection="1">
      <alignment horizontal="center"/>
    </xf>
    <xf numFmtId="3" fontId="0" fillId="2" borderId="3" xfId="0" applyNumberFormat="1" applyFill="1" applyBorder="1" applyProtection="1"/>
    <xf numFmtId="164" fontId="18" fillId="2" borderId="0" xfId="1" applyNumberFormat="1" applyFont="1" applyFill="1" applyBorder="1" applyProtection="1"/>
    <xf numFmtId="0" fontId="17" fillId="2" borderId="0" xfId="0" applyFont="1" applyFill="1" applyBorder="1" applyAlignment="1" applyProtection="1">
      <alignment horizontal="center"/>
    </xf>
    <xf numFmtId="3" fontId="0" fillId="2" borderId="5" xfId="0" applyNumberFormat="1" applyFill="1" applyBorder="1" applyProtection="1"/>
    <xf numFmtId="0" fontId="7" fillId="2" borderId="0" xfId="0" applyFont="1" applyFill="1" applyBorder="1" applyProtection="1"/>
    <xf numFmtId="164" fontId="17" fillId="2" borderId="0" xfId="1" applyNumberFormat="1" applyFont="1" applyFill="1" applyBorder="1" applyProtection="1"/>
    <xf numFmtId="0" fontId="17" fillId="2" borderId="5" xfId="0" applyFont="1" applyFill="1" applyBorder="1" applyAlignment="1" applyProtection="1">
      <alignment horizontal="centerContinuous"/>
    </xf>
    <xf numFmtId="0" fontId="17" fillId="2" borderId="5" xfId="0" applyFont="1" applyFill="1" applyBorder="1" applyProtection="1"/>
    <xf numFmtId="0" fontId="38" fillId="2" borderId="0" xfId="0" applyFont="1" applyFill="1" applyBorder="1" applyAlignment="1" applyProtection="1">
      <alignment horizontal="center" wrapText="1"/>
    </xf>
    <xf numFmtId="0" fontId="0" fillId="2" borderId="4" xfId="0" applyFill="1" applyBorder="1" applyAlignment="1" applyProtection="1">
      <alignment vertical="top" wrapText="1"/>
    </xf>
    <xf numFmtId="0" fontId="17" fillId="2" borderId="20" xfId="0" applyFont="1" applyFill="1" applyBorder="1" applyAlignment="1" applyProtection="1">
      <alignment horizontal="center" vertical="center" wrapText="1"/>
    </xf>
    <xf numFmtId="0" fontId="17" fillId="2" borderId="20" xfId="2" applyNumberFormat="1" applyFont="1" applyFill="1" applyBorder="1" applyAlignment="1" applyProtection="1">
      <alignment horizontal="center" vertical="center" wrapText="1"/>
    </xf>
    <xf numFmtId="0" fontId="17" fillId="2" borderId="20" xfId="1" applyNumberFormat="1" applyFont="1" applyFill="1" applyBorder="1" applyAlignment="1" applyProtection="1">
      <alignment horizontal="center" vertical="center" wrapText="1"/>
    </xf>
    <xf numFmtId="0" fontId="17" fillId="2" borderId="21" xfId="0" applyFont="1" applyFill="1" applyBorder="1" applyAlignment="1" applyProtection="1">
      <alignment horizontal="center" vertical="center" wrapText="1"/>
    </xf>
    <xf numFmtId="0" fontId="0" fillId="2" borderId="5" xfId="0" applyFill="1" applyBorder="1" applyAlignment="1" applyProtection="1">
      <alignment vertical="top" wrapText="1"/>
    </xf>
    <xf numFmtId="0" fontId="0" fillId="0" borderId="0" xfId="0" applyAlignment="1" applyProtection="1">
      <alignment vertical="top" wrapText="1"/>
    </xf>
    <xf numFmtId="0" fontId="0" fillId="9" borderId="4" xfId="0" applyFill="1" applyBorder="1" applyAlignment="1" applyProtection="1">
      <alignment vertical="top" wrapText="1"/>
    </xf>
    <xf numFmtId="0" fontId="17" fillId="10" borderId="1" xfId="0" applyFont="1" applyFill="1" applyBorder="1" applyAlignment="1" applyProtection="1">
      <alignment horizontal="center" vertical="top" wrapText="1"/>
    </xf>
    <xf numFmtId="0" fontId="0" fillId="10" borderId="1" xfId="0" applyFill="1" applyBorder="1" applyAlignment="1" applyProtection="1">
      <alignment vertical="top" wrapText="1"/>
    </xf>
    <xf numFmtId="0" fontId="17" fillId="10" borderId="1" xfId="2" applyNumberFormat="1" applyFont="1" applyFill="1" applyBorder="1" applyAlignment="1" applyProtection="1">
      <alignment horizontal="center" vertical="top" wrapText="1"/>
    </xf>
    <xf numFmtId="0" fontId="17" fillId="10" borderId="1" xfId="1" applyNumberFormat="1" applyFont="1" applyFill="1" applyBorder="1" applyAlignment="1" applyProtection="1">
      <alignment horizontal="center" vertical="top" wrapText="1"/>
    </xf>
    <xf numFmtId="0" fontId="17" fillId="2" borderId="21" xfId="0" applyFont="1" applyFill="1" applyBorder="1" applyAlignment="1" applyProtection="1">
      <alignment horizontal="center" vertical="top" wrapText="1"/>
    </xf>
    <xf numFmtId="0" fontId="18" fillId="2" borderId="20" xfId="0" applyFont="1" applyFill="1" applyBorder="1" applyAlignment="1" applyProtection="1">
      <alignment horizontal="center" vertical="center" wrapText="1"/>
    </xf>
    <xf numFmtId="0" fontId="52" fillId="3" borderId="20" xfId="0" applyFont="1" applyFill="1" applyBorder="1" applyAlignment="1" applyProtection="1">
      <alignment vertical="center" wrapText="1"/>
      <protection locked="0"/>
    </xf>
    <xf numFmtId="3" fontId="52" fillId="3" borderId="20" xfId="0" applyNumberFormat="1" applyFont="1" applyFill="1" applyBorder="1" applyAlignment="1" applyProtection="1">
      <alignment vertical="center"/>
      <protection locked="0"/>
    </xf>
    <xf numFmtId="0" fontId="52" fillId="3" borderId="20" xfId="0" applyNumberFormat="1" applyFont="1" applyFill="1" applyBorder="1" applyAlignment="1" applyProtection="1">
      <alignment vertical="center"/>
      <protection locked="0"/>
    </xf>
    <xf numFmtId="4" fontId="52" fillId="3" borderId="20" xfId="0" applyNumberFormat="1" applyFont="1" applyFill="1" applyBorder="1" applyAlignment="1" applyProtection="1">
      <alignment vertical="center"/>
      <protection locked="0"/>
    </xf>
    <xf numFmtId="10" fontId="52" fillId="2" borderId="20" xfId="3" applyNumberFormat="1" applyFont="1" applyFill="1" applyBorder="1" applyAlignment="1" applyProtection="1">
      <alignment vertical="center"/>
    </xf>
    <xf numFmtId="169" fontId="52" fillId="3" borderId="20" xfId="1" applyNumberFormat="1" applyFont="1" applyFill="1" applyBorder="1" applyAlignment="1" applyProtection="1">
      <alignment vertical="center"/>
      <protection locked="0"/>
    </xf>
    <xf numFmtId="3" fontId="52" fillId="2" borderId="20" xfId="1" applyNumberFormat="1" applyFont="1" applyFill="1" applyBorder="1" applyAlignment="1" applyProtection="1">
      <alignment vertical="center"/>
    </xf>
    <xf numFmtId="0" fontId="39" fillId="2" borderId="4" xfId="0" applyFont="1" applyFill="1" applyBorder="1" applyProtection="1"/>
    <xf numFmtId="10" fontId="53" fillId="2" borderId="20" xfId="3" applyNumberFormat="1" applyFont="1" applyFill="1" applyBorder="1" applyAlignment="1" applyProtection="1">
      <alignment vertical="center"/>
    </xf>
    <xf numFmtId="3" fontId="53" fillId="2" borderId="20" xfId="3" applyNumberFormat="1" applyFont="1" applyFill="1" applyBorder="1" applyAlignment="1" applyProtection="1">
      <alignment vertical="center"/>
    </xf>
    <xf numFmtId="2" fontId="53" fillId="2" borderId="20" xfId="3" applyNumberFormat="1" applyFont="1" applyFill="1" applyBorder="1" applyAlignment="1" applyProtection="1">
      <alignment vertical="center"/>
    </xf>
    <xf numFmtId="0" fontId="39" fillId="2" borderId="5" xfId="0" applyFont="1" applyFill="1" applyBorder="1" applyProtection="1"/>
    <xf numFmtId="0" fontId="39" fillId="0" borderId="0" xfId="0" applyFont="1" applyProtection="1"/>
    <xf numFmtId="0" fontId="52" fillId="3" borderId="20" xfId="0" applyFont="1" applyFill="1" applyBorder="1" applyAlignment="1" applyProtection="1">
      <alignment vertical="center"/>
      <protection locked="0"/>
    </xf>
    <xf numFmtId="0" fontId="17" fillId="2" borderId="0" xfId="0" applyFont="1" applyFill="1" applyBorder="1" applyAlignment="1" applyProtection="1">
      <alignment horizontal="left"/>
    </xf>
    <xf numFmtId="3" fontId="52" fillId="2" borderId="20" xfId="0" applyNumberFormat="1" applyFont="1" applyFill="1" applyBorder="1" applyProtection="1"/>
    <xf numFmtId="0" fontId="17" fillId="2" borderId="0" xfId="0" applyFont="1" applyFill="1" applyBorder="1" applyProtection="1"/>
    <xf numFmtId="3" fontId="52" fillId="2" borderId="20" xfId="1" applyNumberFormat="1" applyFont="1" applyFill="1" applyBorder="1" applyProtection="1"/>
    <xf numFmtId="164" fontId="17" fillId="2" borderId="0" xfId="1" applyNumberFormat="1" applyFont="1" applyFill="1" applyBorder="1" applyAlignment="1" applyProtection="1">
      <alignment horizontal="right"/>
    </xf>
    <xf numFmtId="0" fontId="17" fillId="2" borderId="7" xfId="0" applyFont="1" applyFill="1" applyBorder="1" applyProtection="1"/>
    <xf numFmtId="169" fontId="18" fillId="2" borderId="7" xfId="1" applyNumberFormat="1" applyFont="1" applyFill="1" applyBorder="1" applyProtection="1"/>
    <xf numFmtId="164" fontId="17" fillId="2" borderId="7" xfId="1" applyNumberFormat="1" applyFont="1" applyFill="1" applyBorder="1" applyAlignment="1" applyProtection="1">
      <alignment horizontal="right"/>
    </xf>
    <xf numFmtId="169" fontId="18" fillId="2" borderId="8" xfId="1" applyNumberFormat="1" applyFont="1" applyFill="1" applyBorder="1" applyProtection="1"/>
    <xf numFmtId="0" fontId="6" fillId="2" borderId="2" xfId="0" applyFont="1" applyFill="1" applyBorder="1" applyProtection="1"/>
    <xf numFmtId="0" fontId="51" fillId="2" borderId="0" xfId="0" applyFont="1" applyFill="1" applyBorder="1" applyAlignment="1" applyProtection="1">
      <alignment horizontal="centerContinuous"/>
    </xf>
    <xf numFmtId="164" fontId="18" fillId="2" borderId="0" xfId="1" applyNumberFormat="1" applyFont="1" applyFill="1" applyBorder="1" applyAlignment="1" applyProtection="1">
      <alignment horizontal="centerContinuous"/>
    </xf>
    <xf numFmtId="0" fontId="54" fillId="2" borderId="0" xfId="0" applyFont="1" applyFill="1" applyBorder="1" applyAlignment="1" applyProtection="1">
      <alignment horizontal="centerContinuous"/>
    </xf>
    <xf numFmtId="0" fontId="18" fillId="2" borderId="0" xfId="0" applyFont="1" applyFill="1" applyBorder="1" applyAlignment="1" applyProtection="1">
      <alignment horizontal="centerContinuous"/>
    </xf>
    <xf numFmtId="0" fontId="0" fillId="2" borderId="0" xfId="0" applyFill="1" applyBorder="1" applyAlignment="1" applyProtection="1">
      <alignment horizontal="centerContinuous"/>
    </xf>
    <xf numFmtId="0" fontId="17" fillId="2" borderId="1" xfId="0" applyFont="1" applyFill="1" applyBorder="1" applyAlignment="1" applyProtection="1">
      <alignment horizontal="center" vertical="center" wrapText="1"/>
    </xf>
    <xf numFmtId="0" fontId="0" fillId="2" borderId="4" xfId="0" applyFill="1" applyBorder="1" applyAlignment="1" applyProtection="1">
      <alignment wrapText="1"/>
    </xf>
    <xf numFmtId="4" fontId="52" fillId="3" borderId="20" xfId="0" applyNumberFormat="1" applyFont="1" applyFill="1" applyBorder="1" applyAlignment="1" applyProtection="1">
      <alignment vertical="center" wrapText="1"/>
      <protection locked="0"/>
    </xf>
    <xf numFmtId="0" fontId="52" fillId="3" borderId="20" xfId="0" applyNumberFormat="1" applyFont="1" applyFill="1" applyBorder="1" applyAlignment="1" applyProtection="1">
      <alignment vertical="center" wrapText="1"/>
      <protection locked="0"/>
    </xf>
    <xf numFmtId="10" fontId="52" fillId="2" borderId="20" xfId="3" applyNumberFormat="1" applyFont="1" applyFill="1" applyBorder="1" applyAlignment="1" applyProtection="1">
      <alignment vertical="center" wrapText="1"/>
    </xf>
    <xf numFmtId="169" fontId="52" fillId="3" borderId="20" xfId="1" applyNumberFormat="1" applyFont="1" applyFill="1" applyBorder="1" applyAlignment="1" applyProtection="1">
      <alignment vertical="center" wrapText="1"/>
      <protection locked="0"/>
    </xf>
    <xf numFmtId="3" fontId="52" fillId="2" borderId="20" xfId="1" applyNumberFormat="1" applyFont="1" applyFill="1" applyBorder="1" applyAlignment="1" applyProtection="1">
      <alignment vertical="center" wrapText="1"/>
    </xf>
    <xf numFmtId="0" fontId="0" fillId="2" borderId="5" xfId="0" applyFill="1" applyBorder="1" applyAlignment="1" applyProtection="1">
      <alignment wrapText="1"/>
    </xf>
    <xf numFmtId="0" fontId="0" fillId="0" borderId="0" xfId="0" applyAlignment="1" applyProtection="1">
      <alignment wrapText="1"/>
    </xf>
    <xf numFmtId="4" fontId="18" fillId="0" borderId="20" xfId="0" applyNumberFormat="1" applyFont="1" applyFill="1" applyBorder="1" applyProtection="1">
      <protection locked="0"/>
    </xf>
    <xf numFmtId="169" fontId="18" fillId="2" borderId="0" xfId="1" applyNumberFormat="1" applyFont="1" applyFill="1" applyBorder="1" applyProtection="1"/>
    <xf numFmtId="0" fontId="17" fillId="2" borderId="1" xfId="0" applyFont="1" applyFill="1" applyBorder="1" applyAlignment="1" applyProtection="1">
      <alignment horizontal="centerContinuous" vertical="center" wrapText="1"/>
    </xf>
    <xf numFmtId="4" fontId="52" fillId="3" borderId="20" xfId="0" applyNumberFormat="1" applyFont="1" applyFill="1" applyBorder="1" applyAlignment="1" applyProtection="1">
      <alignment horizontal="center" vertical="top" wrapText="1"/>
      <protection locked="0"/>
    </xf>
    <xf numFmtId="169" fontId="52" fillId="2" borderId="18" xfId="1" applyNumberFormat="1" applyFont="1" applyFill="1" applyBorder="1" applyProtection="1"/>
    <xf numFmtId="169" fontId="18" fillId="2" borderId="5" xfId="1" applyNumberFormat="1" applyFont="1" applyFill="1" applyBorder="1" applyProtection="1"/>
    <xf numFmtId="164" fontId="18" fillId="2" borderId="7" xfId="1" applyNumberFormat="1" applyFont="1" applyFill="1" applyBorder="1" applyProtection="1"/>
    <xf numFmtId="0" fontId="18" fillId="0" borderId="0" xfId="0" applyFont="1" applyProtection="1"/>
    <xf numFmtId="164" fontId="18" fillId="0" borderId="0" xfId="1" applyNumberFormat="1" applyFont="1" applyProtection="1"/>
    <xf numFmtId="0" fontId="55" fillId="2" borderId="0" xfId="0" applyFont="1" applyFill="1" applyBorder="1" applyAlignment="1" applyProtection="1">
      <alignment horizontal="left"/>
    </xf>
    <xf numFmtId="0" fontId="56" fillId="2" borderId="0" xfId="0" applyFont="1" applyFill="1" applyBorder="1" applyProtection="1"/>
    <xf numFmtId="170" fontId="0" fillId="2" borderId="0" xfId="0" applyNumberFormat="1" applyFill="1" applyBorder="1" applyAlignment="1" applyProtection="1">
      <alignment horizontal="center"/>
    </xf>
    <xf numFmtId="0" fontId="3" fillId="2" borderId="0"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xf>
    <xf numFmtId="0" fontId="17" fillId="10" borderId="21" xfId="0" applyFont="1" applyFill="1" applyBorder="1" applyAlignment="1" applyProtection="1">
      <alignment horizontal="center" vertical="top" wrapText="1"/>
    </xf>
    <xf numFmtId="0" fontId="0" fillId="9" borderId="5" xfId="0" applyFill="1" applyBorder="1" applyAlignment="1" applyProtection="1">
      <alignment vertical="top" wrapText="1"/>
    </xf>
    <xf numFmtId="3" fontId="53" fillId="2" borderId="20" xfId="1" applyNumberFormat="1" applyFont="1" applyFill="1" applyBorder="1" applyAlignment="1" applyProtection="1">
      <alignment vertical="center"/>
    </xf>
    <xf numFmtId="4" fontId="39" fillId="0" borderId="0" xfId="0" applyNumberFormat="1" applyFont="1" applyProtection="1"/>
    <xf numFmtId="4" fontId="52" fillId="2" borderId="20" xfId="0" applyNumberFormat="1" applyFont="1" applyFill="1" applyBorder="1" applyProtection="1"/>
    <xf numFmtId="169" fontId="10" fillId="2" borderId="0" xfId="1" applyNumberFormat="1" applyFont="1" applyFill="1" applyBorder="1" applyProtection="1"/>
    <xf numFmtId="164" fontId="57" fillId="2" borderId="0" xfId="1" applyNumberFormat="1" applyFont="1" applyFill="1" applyBorder="1" applyAlignment="1" applyProtection="1">
      <alignment horizontal="centerContinuous"/>
    </xf>
    <xf numFmtId="169" fontId="57" fillId="2" borderId="0" xfId="1" applyNumberFormat="1" applyFont="1" applyFill="1" applyBorder="1" applyAlignment="1" applyProtection="1">
      <alignment horizontal="centerContinuous"/>
    </xf>
    <xf numFmtId="169" fontId="36" fillId="2" borderId="0" xfId="1" applyNumberFormat="1" applyFont="1" applyFill="1" applyBorder="1" applyAlignment="1" applyProtection="1">
      <alignment horizontal="centerContinuous"/>
    </xf>
    <xf numFmtId="0" fontId="10" fillId="2" borderId="1" xfId="0" applyFont="1" applyFill="1" applyBorder="1" applyProtection="1"/>
    <xf numFmtId="0" fontId="10" fillId="2" borderId="3" xfId="0" applyFont="1" applyFill="1" applyBorder="1" applyProtection="1"/>
    <xf numFmtId="0" fontId="59" fillId="2" borderId="0" xfId="0" applyFont="1" applyFill="1" applyBorder="1" applyAlignment="1" applyProtection="1">
      <alignment vertical="top"/>
    </xf>
    <xf numFmtId="0" fontId="10" fillId="2" borderId="4" xfId="0" applyFont="1" applyFill="1" applyBorder="1" applyAlignment="1" applyProtection="1">
      <alignment horizontal="left"/>
    </xf>
    <xf numFmtId="0" fontId="58" fillId="2" borderId="0" xfId="0" applyFont="1" applyFill="1" applyBorder="1" applyProtection="1"/>
    <xf numFmtId="0" fontId="60" fillId="2" borderId="0" xfId="0" applyFont="1" applyFill="1" applyBorder="1" applyProtection="1"/>
    <xf numFmtId="164" fontId="10" fillId="2" borderId="0" xfId="1" applyNumberFormat="1" applyFont="1" applyFill="1" applyBorder="1" applyProtection="1"/>
    <xf numFmtId="0" fontId="6" fillId="2" borderId="0" xfId="0" applyFont="1" applyFill="1" applyBorder="1" applyAlignment="1" applyProtection="1">
      <alignment horizontal="right"/>
    </xf>
    <xf numFmtId="164" fontId="6" fillId="2" borderId="19" xfId="0" applyNumberFormat="1" applyFont="1" applyFill="1" applyBorder="1" applyProtection="1"/>
    <xf numFmtId="10" fontId="10" fillId="2" borderId="0" xfId="0" applyNumberFormat="1" applyFont="1" applyFill="1" applyBorder="1" applyAlignment="1" applyProtection="1">
      <alignment horizontal="right"/>
    </xf>
    <xf numFmtId="10" fontId="10" fillId="2" borderId="0" xfId="0" applyNumberFormat="1" applyFont="1" applyFill="1" applyBorder="1" applyProtection="1"/>
    <xf numFmtId="3" fontId="10" fillId="2" borderId="0" xfId="0" applyNumberFormat="1" applyFont="1" applyFill="1" applyBorder="1" applyProtection="1"/>
    <xf numFmtId="5" fontId="10" fillId="2" borderId="0" xfId="0" applyNumberFormat="1" applyFont="1" applyFill="1" applyBorder="1" applyProtection="1"/>
    <xf numFmtId="0" fontId="43" fillId="2" borderId="0" xfId="0" applyFont="1" applyFill="1" applyBorder="1" applyProtection="1"/>
    <xf numFmtId="5" fontId="10" fillId="2" borderId="7" xfId="0" applyNumberFormat="1" applyFont="1" applyFill="1" applyBorder="1" applyProtection="1"/>
    <xf numFmtId="10" fontId="7" fillId="2" borderId="7" xfId="0" applyNumberFormat="1" applyFont="1" applyFill="1" applyBorder="1" applyAlignment="1" applyProtection="1">
      <alignment horizontal="right"/>
    </xf>
    <xf numFmtId="5" fontId="7" fillId="2" borderId="0" xfId="0" applyNumberFormat="1" applyFont="1" applyFill="1" applyBorder="1" applyProtection="1"/>
    <xf numFmtId="10" fontId="4" fillId="2" borderId="19" xfId="0" applyNumberFormat="1" applyFont="1" applyFill="1" applyBorder="1" applyAlignment="1" applyProtection="1">
      <alignment horizontal="right"/>
    </xf>
    <xf numFmtId="164" fontId="4" fillId="2" borderId="19" xfId="0" applyNumberFormat="1" applyFont="1" applyFill="1" applyBorder="1" applyProtection="1"/>
    <xf numFmtId="10" fontId="7" fillId="2" borderId="0" xfId="0" applyNumberFormat="1" applyFont="1" applyFill="1" applyBorder="1" applyProtection="1"/>
    <xf numFmtId="0" fontId="54" fillId="2" borderId="0" xfId="0" applyFont="1" applyFill="1" applyBorder="1" applyProtection="1"/>
    <xf numFmtId="0" fontId="35" fillId="2" borderId="0" xfId="0" applyFont="1" applyFill="1" applyBorder="1" applyProtection="1"/>
    <xf numFmtId="164" fontId="10" fillId="2" borderId="19" xfId="0" applyNumberFormat="1" applyFont="1" applyFill="1" applyBorder="1" applyProtection="1"/>
    <xf numFmtId="164" fontId="6" fillId="2" borderId="22" xfId="0" applyNumberFormat="1" applyFont="1" applyFill="1" applyBorder="1" applyProtection="1"/>
    <xf numFmtId="0" fontId="10" fillId="2" borderId="6" xfId="0" applyFont="1" applyFill="1" applyBorder="1" applyProtection="1"/>
    <xf numFmtId="0" fontId="10" fillId="2" borderId="8" xfId="0" applyFont="1" applyFill="1" applyBorder="1" applyProtection="1"/>
    <xf numFmtId="0" fontId="61" fillId="2" borderId="4" xfId="0" applyFont="1" applyFill="1" applyBorder="1" applyProtection="1"/>
    <xf numFmtId="0" fontId="62" fillId="2" borderId="0" xfId="0" applyFont="1" applyFill="1" applyBorder="1" applyAlignment="1" applyProtection="1">
      <alignment horizontal="left"/>
    </xf>
    <xf numFmtId="0" fontId="62" fillId="2" borderId="0" xfId="0" applyFont="1" applyFill="1" applyBorder="1" applyProtection="1"/>
    <xf numFmtId="0" fontId="61" fillId="2" borderId="0" xfId="0" applyFont="1" applyFill="1" applyBorder="1" applyProtection="1"/>
    <xf numFmtId="3" fontId="61" fillId="2" borderId="0" xfId="0" applyNumberFormat="1" applyFont="1" applyFill="1" applyBorder="1" applyProtection="1"/>
    <xf numFmtId="0" fontId="61" fillId="2" borderId="5" xfId="0" applyFont="1" applyFill="1" applyBorder="1" applyProtection="1"/>
    <xf numFmtId="0" fontId="64" fillId="2" borderId="0" xfId="0" applyFont="1" applyFill="1" applyBorder="1" applyProtection="1"/>
    <xf numFmtId="3" fontId="61" fillId="2" borderId="7" xfId="0" applyNumberFormat="1" applyFont="1" applyFill="1" applyBorder="1" applyProtection="1"/>
    <xf numFmtId="0" fontId="65" fillId="2" borderId="0" xfId="0" applyFont="1" applyFill="1" applyBorder="1" applyProtection="1"/>
    <xf numFmtId="0" fontId="65" fillId="2" borderId="0" xfId="0" applyFont="1" applyFill="1" applyBorder="1" applyAlignment="1" applyProtection="1">
      <alignment horizontal="right"/>
    </xf>
    <xf numFmtId="3" fontId="65" fillId="2" borderId="22" xfId="0" applyNumberFormat="1" applyFont="1" applyFill="1" applyBorder="1" applyProtection="1"/>
    <xf numFmtId="3" fontId="66" fillId="2" borderId="22" xfId="0" applyNumberFormat="1" applyFont="1" applyFill="1" applyBorder="1" applyProtection="1"/>
    <xf numFmtId="0" fontId="6" fillId="2" borderId="7" xfId="0" applyFont="1" applyFill="1" applyBorder="1" applyAlignment="1" applyProtection="1">
      <alignment vertical="center" wrapText="1"/>
    </xf>
    <xf numFmtId="0" fontId="6" fillId="2" borderId="7" xfId="0" applyFont="1" applyFill="1" applyBorder="1" applyAlignment="1" applyProtection="1">
      <alignment vertical="center"/>
    </xf>
    <xf numFmtId="10" fontId="67" fillId="2" borderId="7" xfId="0" applyNumberFormat="1" applyFont="1" applyFill="1" applyBorder="1" applyAlignment="1" applyProtection="1">
      <alignment horizontal="right" vertical="center"/>
    </xf>
    <xf numFmtId="0" fontId="11" fillId="2" borderId="7" xfId="0" applyFont="1" applyFill="1" applyBorder="1" applyProtection="1"/>
    <xf numFmtId="0" fontId="0" fillId="2" borderId="1" xfId="0" applyFill="1" applyBorder="1"/>
    <xf numFmtId="0" fontId="0" fillId="2" borderId="4" xfId="0" applyFill="1" applyBorder="1"/>
    <xf numFmtId="0" fontId="59" fillId="2" borderId="0" xfId="0" applyFont="1" applyFill="1" applyBorder="1" applyAlignment="1" applyProtection="1">
      <alignment horizontal="center"/>
    </xf>
    <xf numFmtId="0" fontId="2" fillId="2" borderId="0" xfId="0" applyFont="1" applyFill="1" applyBorder="1" applyAlignment="1" applyProtection="1"/>
    <xf numFmtId="0" fontId="10" fillId="2" borderId="4" xfId="0" applyFont="1" applyFill="1" applyBorder="1"/>
    <xf numFmtId="0" fontId="3" fillId="2" borderId="0" xfId="0" applyFont="1" applyFill="1" applyBorder="1" applyAlignment="1" applyProtection="1">
      <alignment horizontal="left"/>
    </xf>
    <xf numFmtId="0" fontId="3" fillId="2" borderId="0" xfId="0" applyFont="1" applyFill="1" applyBorder="1" applyAlignment="1" applyProtection="1"/>
    <xf numFmtId="0" fontId="58" fillId="2" borderId="0" xfId="0" applyFont="1" applyFill="1" applyBorder="1" applyAlignment="1" applyProtection="1"/>
    <xf numFmtId="0" fontId="0" fillId="2" borderId="0" xfId="0" applyFill="1" applyBorder="1"/>
    <xf numFmtId="0" fontId="10" fillId="2" borderId="0" xfId="0" applyFont="1" applyFill="1" applyBorder="1"/>
    <xf numFmtId="0" fontId="26" fillId="0" borderId="0" xfId="0" applyFont="1" applyBorder="1"/>
    <xf numFmtId="0" fontId="0" fillId="2" borderId="27" xfId="0" applyFill="1" applyBorder="1" applyProtection="1"/>
    <xf numFmtId="2" fontId="68" fillId="2" borderId="20" xfId="1" applyNumberFormat="1" applyFont="1" applyFill="1" applyBorder="1" applyAlignment="1" applyProtection="1">
      <alignment horizontal="center"/>
    </xf>
    <xf numFmtId="2" fontId="68" fillId="2" borderId="17" xfId="1" applyNumberFormat="1" applyFont="1" applyFill="1" applyBorder="1" applyAlignment="1" applyProtection="1">
      <alignment horizontal="center"/>
    </xf>
    <xf numFmtId="2" fontId="68" fillId="2" borderId="28" xfId="1" applyNumberFormat="1" applyFont="1" applyFill="1" applyBorder="1" applyAlignment="1" applyProtection="1">
      <alignment horizontal="center"/>
    </xf>
    <xf numFmtId="43" fontId="18" fillId="2" borderId="29" xfId="1" applyFont="1" applyFill="1" applyBorder="1" applyAlignment="1" applyProtection="1">
      <alignment horizontal="center"/>
    </xf>
    <xf numFmtId="43" fontId="17" fillId="2" borderId="28" xfId="1" applyFont="1" applyFill="1" applyBorder="1" applyAlignment="1" applyProtection="1">
      <alignment horizontal="center"/>
    </xf>
    <xf numFmtId="43" fontId="18" fillId="2" borderId="17" xfId="1" applyFont="1" applyFill="1" applyBorder="1" applyAlignment="1" applyProtection="1">
      <alignment horizontal="center"/>
    </xf>
    <xf numFmtId="43" fontId="18" fillId="2" borderId="20" xfId="1" applyFont="1" applyFill="1" applyBorder="1" applyAlignment="1" applyProtection="1">
      <alignment horizontal="center"/>
    </xf>
    <xf numFmtId="43" fontId="17" fillId="2" borderId="17" xfId="1" applyFont="1" applyFill="1" applyBorder="1" applyAlignment="1" applyProtection="1">
      <alignment horizontal="center"/>
    </xf>
    <xf numFmtId="43" fontId="18" fillId="2" borderId="18" xfId="1" applyFont="1" applyFill="1" applyBorder="1" applyAlignment="1" applyProtection="1">
      <alignment horizontal="center"/>
    </xf>
    <xf numFmtId="0" fontId="18" fillId="0" borderId="20" xfId="0" applyFont="1" applyBorder="1" applyAlignment="1" applyProtection="1">
      <protection locked="0"/>
    </xf>
    <xf numFmtId="4" fontId="52" fillId="0" borderId="20" xfId="0" applyNumberFormat="1" applyFont="1" applyFill="1" applyBorder="1" applyAlignment="1" applyProtection="1">
      <alignment horizontal="right"/>
      <protection locked="0"/>
    </xf>
    <xf numFmtId="10" fontId="26" fillId="2" borderId="17" xfId="3" applyNumberFormat="1" applyFont="1" applyFill="1" applyBorder="1" applyProtection="1"/>
    <xf numFmtId="43" fontId="26" fillId="2" borderId="20" xfId="1" applyFont="1" applyFill="1" applyBorder="1" applyProtection="1"/>
    <xf numFmtId="10" fontId="26" fillId="2" borderId="20" xfId="3" applyNumberFormat="1" applyFont="1" applyFill="1" applyBorder="1" applyProtection="1"/>
    <xf numFmtId="43" fontId="26" fillId="2" borderId="18" xfId="1" applyFont="1" applyFill="1" applyBorder="1" applyProtection="1"/>
    <xf numFmtId="4" fontId="52" fillId="0" borderId="17" xfId="0" applyNumberFormat="1" applyFont="1" applyFill="1" applyBorder="1" applyAlignment="1" applyProtection="1">
      <alignment horizontal="right"/>
      <protection locked="0"/>
    </xf>
    <xf numFmtId="0" fontId="0" fillId="2" borderId="35" xfId="0" applyFill="1" applyBorder="1" applyProtection="1"/>
    <xf numFmtId="0" fontId="39" fillId="2" borderId="4" xfId="0" applyFont="1" applyFill="1" applyBorder="1"/>
    <xf numFmtId="0" fontId="17" fillId="2" borderId="20" xfId="0" applyFont="1" applyFill="1" applyBorder="1" applyAlignment="1" applyProtection="1">
      <alignment wrapText="1"/>
    </xf>
    <xf numFmtId="0" fontId="0" fillId="2" borderId="6" xfId="0" applyFill="1" applyBorder="1"/>
    <xf numFmtId="43" fontId="17" fillId="2" borderId="40" xfId="1" applyFont="1" applyFill="1" applyBorder="1" applyAlignment="1" applyProtection="1">
      <alignment horizontal="center"/>
    </xf>
    <xf numFmtId="10" fontId="26" fillId="2" borderId="40" xfId="3" applyNumberFormat="1" applyFont="1" applyFill="1" applyBorder="1" applyProtection="1"/>
    <xf numFmtId="4" fontId="18" fillId="0" borderId="41" xfId="0" applyNumberFormat="1" applyFont="1" applyFill="1" applyBorder="1" applyProtection="1">
      <protection locked="0"/>
    </xf>
    <xf numFmtId="0" fontId="0" fillId="12" borderId="4" xfId="0" applyFill="1" applyBorder="1"/>
    <xf numFmtId="4" fontId="18" fillId="0" borderId="21" xfId="0" applyNumberFormat="1" applyFont="1" applyFill="1" applyBorder="1" applyProtection="1">
      <protection locked="0"/>
    </xf>
    <xf numFmtId="4" fontId="18" fillId="0" borderId="27" xfId="0" applyNumberFormat="1" applyFont="1" applyFill="1" applyBorder="1" applyProtection="1">
      <protection locked="0"/>
    </xf>
    <xf numFmtId="10" fontId="26" fillId="2" borderId="19" xfId="3" applyNumberFormat="1" applyFont="1" applyFill="1" applyBorder="1" applyProtection="1"/>
    <xf numFmtId="4" fontId="0" fillId="2" borderId="0" xfId="0" applyNumberFormat="1" applyFill="1" applyBorder="1" applyAlignment="1" applyProtection="1"/>
    <xf numFmtId="4" fontId="0" fillId="2" borderId="0" xfId="0" applyNumberFormat="1" applyFill="1" applyBorder="1" applyProtection="1"/>
    <xf numFmtId="43" fontId="18" fillId="2" borderId="36" xfId="1" applyFont="1" applyFill="1" applyBorder="1" applyProtection="1"/>
    <xf numFmtId="10" fontId="18" fillId="2" borderId="0" xfId="3" applyNumberFormat="1" applyFont="1" applyFill="1" applyBorder="1" applyProtection="1"/>
    <xf numFmtId="43" fontId="18" fillId="2" borderId="0" xfId="1" applyFont="1" applyFill="1" applyBorder="1" applyProtection="1"/>
    <xf numFmtId="0" fontId="18" fillId="0" borderId="0" xfId="0" applyFont="1" applyFill="1" applyProtection="1"/>
    <xf numFmtId="2" fontId="0" fillId="0" borderId="0" xfId="0" applyNumberFormat="1" applyAlignment="1">
      <alignment horizontal="right"/>
    </xf>
    <xf numFmtId="2" fontId="0" fillId="0" borderId="0" xfId="0" applyNumberFormat="1"/>
    <xf numFmtId="0" fontId="70" fillId="6" borderId="0" xfId="0" applyFont="1" applyFill="1" applyBorder="1" applyProtection="1"/>
    <xf numFmtId="0" fontId="0" fillId="2" borderId="0" xfId="0" applyFill="1" applyBorder="1" applyAlignment="1" applyProtection="1"/>
    <xf numFmtId="0" fontId="58" fillId="2" borderId="0" xfId="0" applyFont="1" applyFill="1" applyBorder="1" applyAlignment="1" applyProtection="1">
      <alignment horizontal="left"/>
    </xf>
    <xf numFmtId="0" fontId="72" fillId="2" borderId="0" xfId="0" applyFont="1" applyFill="1" applyBorder="1" applyAlignment="1" applyProtection="1">
      <alignment horizontal="right"/>
    </xf>
    <xf numFmtId="0" fontId="42" fillId="3" borderId="20" xfId="0" applyFont="1" applyFill="1" applyBorder="1" applyAlignment="1" applyProtection="1">
      <protection locked="0"/>
    </xf>
    <xf numFmtId="0" fontId="13" fillId="2" borderId="0" xfId="0" applyFont="1" applyFill="1" applyBorder="1" applyAlignment="1" applyProtection="1">
      <alignment horizontal="left"/>
    </xf>
    <xf numFmtId="0" fontId="0" fillId="2" borderId="48" xfId="0" applyFill="1" applyBorder="1" applyProtection="1"/>
    <xf numFmtId="0" fontId="0" fillId="11" borderId="43" xfId="0" applyFill="1" applyBorder="1" applyProtection="1"/>
    <xf numFmtId="0" fontId="0" fillId="11" borderId="53" xfId="0" applyFill="1" applyBorder="1" applyAlignment="1" applyProtection="1"/>
    <xf numFmtId="0" fontId="17" fillId="2" borderId="24" xfId="0" applyFont="1" applyFill="1" applyBorder="1" applyAlignment="1" applyProtection="1">
      <alignment horizontal="left" vertical="center" wrapText="1"/>
    </xf>
    <xf numFmtId="0" fontId="17" fillId="2" borderId="25" xfId="0" applyFont="1" applyFill="1" applyBorder="1" applyAlignment="1" applyProtection="1">
      <alignment horizontal="left" vertical="center" wrapText="1"/>
    </xf>
    <xf numFmtId="0" fontId="17" fillId="2" borderId="23" xfId="0" applyFont="1" applyFill="1" applyBorder="1" applyAlignment="1" applyProtection="1">
      <alignment horizontal="center" vertical="center" wrapText="1"/>
    </xf>
    <xf numFmtId="0" fontId="17" fillId="2" borderId="55" xfId="0" applyFont="1" applyFill="1" applyBorder="1" applyAlignment="1" applyProtection="1">
      <alignment horizontal="center" vertical="center" wrapText="1"/>
    </xf>
    <xf numFmtId="0" fontId="17" fillId="2" borderId="56" xfId="0" applyFont="1" applyFill="1" applyBorder="1" applyAlignment="1" applyProtection="1">
      <alignment horizontal="center" vertical="center" wrapText="1"/>
    </xf>
    <xf numFmtId="0" fontId="17" fillId="2" borderId="57" xfId="0" applyFont="1" applyFill="1" applyBorder="1" applyAlignment="1" applyProtection="1">
      <alignment horizontal="left" vertical="center" wrapText="1"/>
    </xf>
    <xf numFmtId="0" fontId="17" fillId="2" borderId="4" xfId="0" applyFont="1" applyFill="1" applyBorder="1" applyAlignment="1" applyProtection="1">
      <alignment horizontal="left" vertical="center" wrapText="1"/>
    </xf>
    <xf numFmtId="0" fontId="17" fillId="2" borderId="58"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wrapText="1"/>
    </xf>
    <xf numFmtId="0" fontId="17" fillId="2" borderId="26" xfId="0" applyFont="1" applyFill="1" applyBorder="1" applyAlignment="1" applyProtection="1">
      <alignment horizontal="center" vertical="center" wrapText="1"/>
    </xf>
    <xf numFmtId="0" fontId="17" fillId="2" borderId="27" xfId="0" applyFont="1" applyFill="1" applyBorder="1" applyAlignment="1" applyProtection="1">
      <alignment horizontal="left" vertical="center" wrapText="1"/>
    </xf>
    <xf numFmtId="44" fontId="18" fillId="2" borderId="62" xfId="2" applyFont="1" applyFill="1" applyBorder="1" applyAlignment="1" applyProtection="1">
      <alignment horizontal="left" vertical="center" wrapText="1"/>
    </xf>
    <xf numFmtId="43" fontId="18" fillId="2" borderId="63" xfId="1" applyFont="1" applyFill="1" applyBorder="1" applyAlignment="1" applyProtection="1">
      <alignment horizontal="center"/>
    </xf>
    <xf numFmtId="0" fontId="17" fillId="2" borderId="17" xfId="0" applyFont="1" applyFill="1" applyBorder="1" applyAlignment="1" applyProtection="1">
      <alignment horizontal="left" vertical="center" wrapText="1"/>
    </xf>
    <xf numFmtId="44" fontId="18" fillId="2" borderId="44" xfId="2" applyFont="1" applyFill="1" applyBorder="1" applyAlignment="1" applyProtection="1">
      <alignment horizontal="left" vertical="center" wrapText="1"/>
    </xf>
    <xf numFmtId="43" fontId="17" fillId="2" borderId="0" xfId="1" applyFont="1" applyFill="1" applyBorder="1" applyAlignment="1" applyProtection="1">
      <alignment horizontal="center"/>
    </xf>
    <xf numFmtId="4" fontId="0" fillId="2" borderId="29" xfId="0" applyNumberFormat="1" applyFill="1" applyBorder="1" applyProtection="1"/>
    <xf numFmtId="3" fontId="0" fillId="0" borderId="20" xfId="0" applyNumberFormat="1" applyFill="1" applyBorder="1" applyProtection="1">
      <protection locked="0"/>
    </xf>
    <xf numFmtId="5" fontId="0" fillId="2" borderId="20" xfId="0" applyNumberFormat="1" applyFill="1" applyBorder="1" applyAlignment="1" applyProtection="1">
      <alignment horizontal="left"/>
    </xf>
    <xf numFmtId="4" fontId="0" fillId="0" borderId="20" xfId="0" applyNumberFormat="1" applyFill="1" applyBorder="1" applyProtection="1">
      <protection locked="0"/>
    </xf>
    <xf numFmtId="4" fontId="0" fillId="0" borderId="28" xfId="0" applyNumberFormat="1" applyFill="1" applyBorder="1" applyProtection="1">
      <protection locked="0"/>
    </xf>
    <xf numFmtId="5" fontId="0" fillId="2" borderId="62" xfId="0" applyNumberFormat="1" applyFill="1" applyBorder="1" applyAlignment="1" applyProtection="1">
      <alignment horizontal="left"/>
    </xf>
    <xf numFmtId="43" fontId="18" fillId="2" borderId="63" xfId="1" applyFont="1" applyFill="1" applyBorder="1" applyProtection="1"/>
    <xf numFmtId="10" fontId="18" fillId="2" borderId="17" xfId="3" applyNumberFormat="1" applyFont="1" applyFill="1" applyBorder="1" applyProtection="1"/>
    <xf numFmtId="10" fontId="18" fillId="2" borderId="20" xfId="3" applyNumberFormat="1" applyFont="1" applyFill="1" applyBorder="1" applyProtection="1"/>
    <xf numFmtId="43" fontId="18" fillId="2" borderId="18" xfId="1" applyFont="1" applyFill="1" applyBorder="1" applyProtection="1"/>
    <xf numFmtId="10" fontId="18" fillId="2" borderId="40" xfId="3" applyNumberFormat="1" applyFont="1" applyFill="1" applyBorder="1" applyProtection="1"/>
    <xf numFmtId="43" fontId="18" fillId="2" borderId="20" xfId="1" applyFont="1" applyFill="1" applyBorder="1" applyProtection="1"/>
    <xf numFmtId="10" fontId="18" fillId="2" borderId="28" xfId="3" applyNumberFormat="1" applyFont="1" applyFill="1" applyBorder="1" applyProtection="1"/>
    <xf numFmtId="5" fontId="0" fillId="2" borderId="17" xfId="0" applyNumberFormat="1" applyFill="1" applyBorder="1" applyAlignment="1" applyProtection="1">
      <alignment horizontal="left"/>
    </xf>
    <xf numFmtId="5" fontId="0" fillId="2" borderId="44" xfId="0" applyNumberFormat="1" applyFill="1" applyBorder="1" applyAlignment="1" applyProtection="1">
      <alignment horizontal="left"/>
    </xf>
    <xf numFmtId="4" fontId="0" fillId="2" borderId="33" xfId="0" applyNumberFormat="1" applyFill="1" applyBorder="1" applyProtection="1"/>
    <xf numFmtId="3" fontId="0" fillId="0" borderId="30" xfId="0" applyNumberFormat="1" applyFill="1" applyBorder="1" applyProtection="1">
      <protection locked="0"/>
    </xf>
    <xf numFmtId="5" fontId="0" fillId="2" borderId="30" xfId="0" applyNumberFormat="1" applyFill="1" applyBorder="1" applyAlignment="1" applyProtection="1">
      <alignment horizontal="left"/>
    </xf>
    <xf numFmtId="4" fontId="0" fillId="0" borderId="30" xfId="0" applyNumberFormat="1" applyFill="1" applyBorder="1" applyProtection="1">
      <protection locked="0"/>
    </xf>
    <xf numFmtId="4" fontId="0" fillId="0" borderId="32" xfId="0" applyNumberFormat="1" applyFill="1" applyBorder="1" applyProtection="1">
      <protection locked="0"/>
    </xf>
    <xf numFmtId="5" fontId="0" fillId="2" borderId="64" xfId="0" applyNumberFormat="1" applyFill="1" applyBorder="1" applyAlignment="1" applyProtection="1">
      <alignment horizontal="left"/>
    </xf>
    <xf numFmtId="43" fontId="18" fillId="2" borderId="65" xfId="1" applyFont="1" applyFill="1" applyBorder="1" applyProtection="1"/>
    <xf numFmtId="10" fontId="18" fillId="2" borderId="31" xfId="3" applyNumberFormat="1" applyFont="1" applyFill="1" applyBorder="1" applyProtection="1"/>
    <xf numFmtId="10" fontId="18" fillId="2" borderId="30" xfId="3" applyNumberFormat="1" applyFont="1" applyFill="1" applyBorder="1" applyProtection="1"/>
    <xf numFmtId="43" fontId="18" fillId="2" borderId="34" xfId="1" applyFont="1" applyFill="1" applyBorder="1" applyProtection="1"/>
    <xf numFmtId="10" fontId="18" fillId="2" borderId="42" xfId="3" applyNumberFormat="1" applyFont="1" applyFill="1" applyBorder="1" applyProtection="1"/>
    <xf numFmtId="43" fontId="18" fillId="2" borderId="30" xfId="1" applyFont="1" applyFill="1" applyBorder="1" applyProtection="1"/>
    <xf numFmtId="43" fontId="18" fillId="2" borderId="3" xfId="1" applyFont="1" applyFill="1" applyBorder="1" applyProtection="1"/>
    <xf numFmtId="10" fontId="18" fillId="2" borderId="1" xfId="3" applyNumberFormat="1" applyFont="1" applyFill="1" applyBorder="1" applyProtection="1"/>
    <xf numFmtId="43" fontId="18" fillId="2" borderId="21" xfId="1" applyFont="1" applyFill="1" applyBorder="1" applyProtection="1"/>
    <xf numFmtId="10" fontId="18" fillId="2" borderId="45" xfId="3" applyNumberFormat="1" applyFont="1" applyFill="1" applyBorder="1" applyProtection="1"/>
    <xf numFmtId="5" fontId="0" fillId="2" borderId="66" xfId="0" applyNumberFormat="1" applyFill="1" applyBorder="1" applyAlignment="1" applyProtection="1">
      <alignment horizontal="left"/>
    </xf>
    <xf numFmtId="5" fontId="0" fillId="2" borderId="46" xfId="0" applyNumberFormat="1" applyFill="1" applyBorder="1" applyAlignment="1" applyProtection="1">
      <alignment horizontal="left"/>
    </xf>
    <xf numFmtId="10" fontId="18" fillId="2" borderId="32" xfId="3" applyNumberFormat="1" applyFont="1" applyFill="1" applyBorder="1" applyProtection="1"/>
    <xf numFmtId="3" fontId="0" fillId="2" borderId="0" xfId="0" applyNumberFormat="1" applyFill="1" applyBorder="1" applyProtection="1"/>
    <xf numFmtId="5" fontId="0" fillId="2" borderId="0" xfId="0" applyNumberFormat="1" applyFill="1" applyBorder="1" applyAlignment="1" applyProtection="1">
      <alignment horizontal="left"/>
    </xf>
    <xf numFmtId="10" fontId="18" fillId="2" borderId="36" xfId="3" applyNumberFormat="1" applyFont="1" applyFill="1" applyBorder="1" applyProtection="1"/>
    <xf numFmtId="3" fontId="0" fillId="2" borderId="20" xfId="0" applyNumberFormat="1" applyFill="1" applyBorder="1" applyProtection="1"/>
    <xf numFmtId="3" fontId="0" fillId="2" borderId="30" xfId="0" applyNumberFormat="1" applyFill="1" applyBorder="1" applyProtection="1"/>
    <xf numFmtId="0" fontId="0" fillId="0" borderId="53" xfId="0" applyBorder="1" applyAlignment="1" applyProtection="1"/>
    <xf numFmtId="0" fontId="17" fillId="2" borderId="12" xfId="0" applyFont="1" applyFill="1" applyBorder="1" applyAlignment="1" applyProtection="1">
      <alignment horizontal="left" vertical="center" wrapText="1"/>
    </xf>
    <xf numFmtId="0" fontId="17" fillId="2" borderId="67" xfId="0" applyFont="1" applyFill="1" applyBorder="1" applyAlignment="1" applyProtection="1">
      <alignment horizontal="left" vertical="center" wrapText="1"/>
    </xf>
    <xf numFmtId="5" fontId="0" fillId="2" borderId="69" xfId="0" applyNumberFormat="1" applyFill="1" applyBorder="1" applyAlignment="1" applyProtection="1">
      <alignment horizontal="left"/>
    </xf>
    <xf numFmtId="43" fontId="18" fillId="2" borderId="70" xfId="1" applyFont="1" applyFill="1" applyBorder="1" applyProtection="1"/>
    <xf numFmtId="10" fontId="18" fillId="2" borderId="71" xfId="3" applyNumberFormat="1" applyFont="1" applyFill="1" applyBorder="1" applyProtection="1"/>
    <xf numFmtId="5" fontId="0" fillId="2" borderId="72" xfId="0" applyNumberFormat="1" applyFill="1" applyBorder="1" applyAlignment="1" applyProtection="1">
      <alignment horizontal="left"/>
    </xf>
    <xf numFmtId="0" fontId="0" fillId="11" borderId="52" xfId="0" applyFill="1" applyBorder="1" applyProtection="1"/>
    <xf numFmtId="0" fontId="17" fillId="2" borderId="27" xfId="0"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0" fontId="17" fillId="2" borderId="73" xfId="0" applyFont="1" applyFill="1" applyBorder="1" applyAlignment="1" applyProtection="1">
      <alignment horizontal="left" vertical="center" wrapText="1"/>
    </xf>
    <xf numFmtId="0" fontId="17" fillId="2" borderId="74" xfId="0" applyFont="1" applyFill="1" applyBorder="1" applyAlignment="1" applyProtection="1">
      <alignment horizontal="left" vertical="center" wrapText="1"/>
    </xf>
    <xf numFmtId="44" fontId="18" fillId="2" borderId="69" xfId="2" applyFont="1" applyFill="1" applyBorder="1" applyAlignment="1" applyProtection="1">
      <alignment horizontal="left" vertical="center" wrapText="1"/>
    </xf>
    <xf numFmtId="5" fontId="0" fillId="2" borderId="75" xfId="0" applyNumberFormat="1" applyFill="1" applyBorder="1" applyAlignment="1" applyProtection="1">
      <alignment horizontal="left"/>
    </xf>
    <xf numFmtId="10" fontId="18" fillId="2" borderId="21" xfId="3" applyNumberFormat="1" applyFont="1" applyFill="1" applyBorder="1" applyProtection="1"/>
    <xf numFmtId="5" fontId="0" fillId="2" borderId="76" xfId="0" applyNumberFormat="1" applyFill="1" applyBorder="1" applyAlignment="1" applyProtection="1">
      <alignment horizontal="left"/>
    </xf>
    <xf numFmtId="0" fontId="0" fillId="2" borderId="12" xfId="0" applyFill="1" applyBorder="1" applyProtection="1"/>
    <xf numFmtId="5" fontId="0" fillId="2" borderId="77" xfId="0" applyNumberFormat="1" applyFill="1" applyBorder="1" applyAlignment="1" applyProtection="1">
      <alignment horizontal="left"/>
    </xf>
    <xf numFmtId="4" fontId="0" fillId="2" borderId="20" xfId="0" applyNumberFormat="1" applyFill="1" applyBorder="1" applyProtection="1"/>
    <xf numFmtId="4" fontId="0" fillId="2" borderId="30" xfId="0" applyNumberFormat="1" applyFill="1" applyBorder="1" applyProtection="1"/>
    <xf numFmtId="0" fontId="0" fillId="2" borderId="0" xfId="0" applyFill="1" applyBorder="1" applyProtection="1">
      <protection locked="0"/>
    </xf>
    <xf numFmtId="0" fontId="59" fillId="2" borderId="0" xfId="0" applyFont="1" applyFill="1" applyBorder="1" applyAlignment="1" applyProtection="1">
      <alignment horizontal="center"/>
      <protection locked="0"/>
    </xf>
    <xf numFmtId="0" fontId="10" fillId="2" borderId="0" xfId="0" applyFont="1" applyFill="1" applyBorder="1" applyProtection="1">
      <protection locked="0"/>
    </xf>
    <xf numFmtId="0" fontId="17" fillId="2" borderId="6" xfId="0" applyFont="1" applyFill="1" applyBorder="1" applyAlignment="1" applyProtection="1">
      <alignment horizontal="center" vertical="center" wrapText="1"/>
    </xf>
    <xf numFmtId="3" fontId="0" fillId="14" borderId="1" xfId="0" applyNumberFormat="1" applyFill="1" applyBorder="1" applyProtection="1">
      <protection locked="0"/>
    </xf>
    <xf numFmtId="3" fontId="0" fillId="14" borderId="2" xfId="0" applyNumberFormat="1" applyFill="1" applyBorder="1" applyProtection="1">
      <protection locked="0"/>
    </xf>
    <xf numFmtId="3" fontId="0" fillId="14" borderId="6" xfId="0" applyNumberFormat="1" applyFill="1" applyBorder="1" applyProtection="1">
      <protection locked="0"/>
    </xf>
    <xf numFmtId="3" fontId="0" fillId="14" borderId="7" xfId="0" applyNumberFormat="1" applyFill="1" applyBorder="1" applyProtection="1">
      <protection locked="0"/>
    </xf>
    <xf numFmtId="0" fontId="0" fillId="0" borderId="20" xfId="0" applyFont="1" applyFill="1" applyBorder="1" applyAlignment="1" applyProtection="1">
      <alignment vertical="center"/>
    </xf>
    <xf numFmtId="0" fontId="52" fillId="3" borderId="20" xfId="0" quotePrefix="1" applyFont="1" applyFill="1" applyBorder="1" applyAlignment="1" applyProtection="1">
      <alignment horizontal="left" vertical="center" wrapText="1"/>
      <protection locked="0"/>
    </xf>
    <xf numFmtId="4" fontId="18" fillId="0" borderId="20" xfId="0" applyNumberFormat="1" applyFont="1" applyFill="1" applyBorder="1" applyAlignment="1" applyProtection="1">
      <alignment wrapText="1"/>
      <protection locked="0"/>
    </xf>
    <xf numFmtId="172" fontId="0" fillId="2" borderId="2" xfId="0" applyNumberFormat="1" applyFill="1" applyBorder="1" applyProtection="1"/>
    <xf numFmtId="172" fontId="0" fillId="2" borderId="0" xfId="0" applyNumberFormat="1" applyFill="1" applyBorder="1" applyProtection="1"/>
    <xf numFmtId="172" fontId="18" fillId="2" borderId="0" xfId="0" applyNumberFormat="1" applyFont="1" applyFill="1" applyBorder="1" applyProtection="1"/>
    <xf numFmtId="172" fontId="56" fillId="2" borderId="0" xfId="0" applyNumberFormat="1" applyFont="1" applyFill="1" applyBorder="1" applyProtection="1"/>
    <xf numFmtId="172" fontId="17" fillId="2" borderId="20" xfId="0" applyNumberFormat="1" applyFont="1" applyFill="1" applyBorder="1" applyAlignment="1" applyProtection="1">
      <alignment horizontal="center" vertical="center" wrapText="1"/>
    </xf>
    <xf numFmtId="172" fontId="17" fillId="10" borderId="1" xfId="0" applyNumberFormat="1" applyFont="1" applyFill="1" applyBorder="1" applyAlignment="1" applyProtection="1">
      <alignment horizontal="center" vertical="top" wrapText="1"/>
    </xf>
    <xf numFmtId="172" fontId="52" fillId="3" borderId="20" xfId="0" applyNumberFormat="1" applyFont="1" applyFill="1" applyBorder="1" applyAlignment="1" applyProtection="1">
      <alignment vertical="center"/>
      <protection locked="0"/>
    </xf>
    <xf numFmtId="172" fontId="53" fillId="2" borderId="20" xfId="1" applyNumberFormat="1" applyFont="1" applyFill="1" applyBorder="1" applyAlignment="1" applyProtection="1">
      <alignment vertical="center"/>
    </xf>
    <xf numFmtId="172" fontId="0" fillId="2" borderId="7" xfId="0" applyNumberFormat="1" applyFill="1" applyBorder="1" applyProtection="1"/>
    <xf numFmtId="172" fontId="18" fillId="2" borderId="0" xfId="0" applyNumberFormat="1" applyFont="1" applyFill="1" applyBorder="1" applyAlignment="1" applyProtection="1">
      <alignment horizontal="centerContinuous"/>
    </xf>
    <xf numFmtId="172" fontId="17" fillId="2" borderId="1" xfId="0" applyNumberFormat="1" applyFont="1" applyFill="1" applyBorder="1" applyAlignment="1" applyProtection="1">
      <alignment horizontal="center" vertical="center" wrapText="1"/>
    </xf>
    <xf numFmtId="172" fontId="52" fillId="3" borderId="20" xfId="0" applyNumberFormat="1" applyFont="1" applyFill="1" applyBorder="1" applyAlignment="1" applyProtection="1">
      <alignment vertical="center" wrapText="1"/>
      <protection locked="0"/>
    </xf>
    <xf numFmtId="172" fontId="0" fillId="0" borderId="0" xfId="0" applyNumberFormat="1" applyProtection="1"/>
    <xf numFmtId="3" fontId="0" fillId="2" borderId="27" xfId="0" applyNumberFormat="1" applyFill="1" applyBorder="1" applyAlignment="1" applyProtection="1">
      <alignment vertical="center"/>
    </xf>
    <xf numFmtId="0" fontId="0" fillId="0" borderId="0" xfId="0" applyAlignment="1">
      <alignment vertical="center"/>
    </xf>
    <xf numFmtId="3" fontId="0" fillId="14" borderId="6" xfId="0" applyNumberFormat="1" applyFill="1" applyBorder="1" applyAlignment="1" applyProtection="1">
      <alignment vertical="center"/>
      <protection locked="0"/>
    </xf>
    <xf numFmtId="3" fontId="39" fillId="2" borderId="20" xfId="0" applyNumberFormat="1" applyFont="1" applyFill="1" applyBorder="1" applyAlignment="1" applyProtection="1">
      <alignment vertical="center"/>
    </xf>
    <xf numFmtId="0" fontId="0" fillId="2" borderId="0" xfId="0" applyFill="1" applyBorder="1" applyAlignment="1" applyProtection="1">
      <alignment vertical="center"/>
      <protection locked="0"/>
    </xf>
    <xf numFmtId="3" fontId="0" fillId="14" borderId="8" xfId="0" applyNumberFormat="1" applyFill="1" applyBorder="1" applyAlignment="1" applyProtection="1">
      <alignment vertical="center"/>
      <protection locked="0"/>
    </xf>
    <xf numFmtId="3" fontId="0" fillId="2" borderId="6" xfId="0" applyNumberFormat="1" applyFill="1" applyBorder="1" applyAlignment="1" applyProtection="1">
      <alignment vertical="center"/>
    </xf>
    <xf numFmtId="3" fontId="0" fillId="2" borderId="83" xfId="0" applyNumberFormat="1" applyFill="1" applyBorder="1" applyAlignment="1" applyProtection="1">
      <alignment vertical="center"/>
    </xf>
    <xf numFmtId="3" fontId="0" fillId="14" borderId="17" xfId="0" applyNumberFormat="1" applyFill="1" applyBorder="1" applyAlignment="1" applyProtection="1">
      <alignment vertical="center"/>
      <protection locked="0"/>
    </xf>
    <xf numFmtId="3" fontId="0" fillId="14" borderId="19" xfId="0" applyNumberFormat="1" applyFill="1" applyBorder="1" applyAlignment="1" applyProtection="1">
      <alignment vertical="center"/>
      <protection locked="0"/>
    </xf>
    <xf numFmtId="3" fontId="0" fillId="0" borderId="20" xfId="0" applyNumberFormat="1" applyFill="1" applyBorder="1" applyAlignment="1" applyProtection="1">
      <alignment vertical="center"/>
      <protection locked="0"/>
    </xf>
    <xf numFmtId="3" fontId="0" fillId="0" borderId="17" xfId="0" applyNumberFormat="1" applyFill="1" applyBorder="1" applyAlignment="1" applyProtection="1">
      <alignment vertical="center"/>
      <protection locked="0"/>
    </xf>
    <xf numFmtId="3" fontId="0" fillId="0" borderId="18" xfId="0" applyNumberFormat="1" applyFill="1" applyBorder="1" applyAlignment="1" applyProtection="1">
      <alignment vertical="center"/>
    </xf>
    <xf numFmtId="3" fontId="0" fillId="0" borderId="20" xfId="0" applyNumberFormat="1" applyFill="1" applyBorder="1" applyAlignment="1" applyProtection="1">
      <alignment vertical="center"/>
    </xf>
    <xf numFmtId="3" fontId="0" fillId="0" borderId="17" xfId="0" applyNumberFormat="1" applyFill="1" applyBorder="1" applyAlignment="1" applyProtection="1">
      <alignment vertical="center"/>
    </xf>
    <xf numFmtId="4" fontId="38" fillId="14" borderId="85" xfId="0" applyNumberFormat="1" applyFont="1" applyFill="1" applyBorder="1" applyAlignment="1" applyProtection="1">
      <alignment vertical="center" wrapText="1"/>
      <protection locked="0"/>
    </xf>
    <xf numFmtId="3" fontId="0" fillId="0" borderId="83" xfId="0" applyNumberFormat="1" applyFill="1" applyBorder="1" applyAlignment="1" applyProtection="1">
      <alignment vertical="center"/>
      <protection locked="0"/>
    </xf>
    <xf numFmtId="3" fontId="0" fillId="0" borderId="27" xfId="0" applyNumberFormat="1" applyFill="1" applyBorder="1" applyAlignment="1" applyProtection="1">
      <alignment vertical="center"/>
      <protection locked="0"/>
    </xf>
    <xf numFmtId="0" fontId="0" fillId="2" borderId="0" xfId="0" applyFill="1" applyBorder="1" applyAlignment="1" applyProtection="1">
      <alignment vertical="center"/>
    </xf>
    <xf numFmtId="0" fontId="17" fillId="2" borderId="83" xfId="0" applyFont="1" applyFill="1" applyBorder="1" applyAlignment="1" applyProtection="1">
      <alignment horizontal="center" vertical="center"/>
    </xf>
    <xf numFmtId="0" fontId="17" fillId="2" borderId="21" xfId="0" applyFont="1" applyFill="1" applyBorder="1" applyAlignment="1" applyProtection="1">
      <alignment horizontal="center" vertical="center"/>
    </xf>
    <xf numFmtId="3" fontId="0" fillId="14" borderId="27" xfId="0" applyNumberFormat="1" applyFill="1" applyBorder="1" applyAlignment="1" applyProtection="1">
      <alignment vertical="center"/>
      <protection locked="0"/>
    </xf>
    <xf numFmtId="3" fontId="0" fillId="14" borderId="1" xfId="0" applyNumberFormat="1" applyFill="1" applyBorder="1" applyAlignment="1" applyProtection="1">
      <alignment vertical="center"/>
      <protection locked="0"/>
    </xf>
    <xf numFmtId="3" fontId="0" fillId="14" borderId="2" xfId="0" applyNumberFormat="1" applyFill="1" applyBorder="1" applyAlignment="1" applyProtection="1">
      <alignment vertical="center"/>
      <protection locked="0"/>
    </xf>
    <xf numFmtId="3" fontId="0" fillId="14" borderId="3" xfId="0" applyNumberFormat="1" applyFill="1" applyBorder="1" applyAlignment="1" applyProtection="1">
      <alignment vertical="center"/>
      <protection locked="0"/>
    </xf>
    <xf numFmtId="3" fontId="0" fillId="14" borderId="7" xfId="0" applyNumberFormat="1" applyFill="1" applyBorder="1" applyAlignment="1" applyProtection="1">
      <alignment vertical="center"/>
      <protection locked="0"/>
    </xf>
    <xf numFmtId="3" fontId="0" fillId="13" borderId="20" xfId="0" applyNumberFormat="1" applyFill="1" applyBorder="1" applyAlignment="1" applyProtection="1">
      <alignment vertical="center"/>
      <protection locked="0"/>
    </xf>
    <xf numFmtId="3" fontId="0" fillId="2" borderId="20" xfId="0" applyNumberFormat="1" applyFill="1" applyBorder="1" applyAlignment="1" applyProtection="1">
      <alignment vertical="center"/>
    </xf>
    <xf numFmtId="3" fontId="0" fillId="14" borderId="18" xfId="0" applyNumberFormat="1" applyFill="1" applyBorder="1" applyAlignment="1" applyProtection="1">
      <alignment vertical="center"/>
    </xf>
    <xf numFmtId="3" fontId="0" fillId="0" borderId="6" xfId="0" applyNumberFormat="1" applyFill="1" applyBorder="1" applyAlignment="1" applyProtection="1">
      <alignment vertical="center"/>
      <protection locked="0"/>
    </xf>
    <xf numFmtId="3" fontId="0" fillId="2" borderId="20" xfId="0" applyNumberFormat="1" applyFill="1" applyBorder="1" applyAlignment="1" applyProtection="1">
      <alignment vertical="center"/>
      <protection locked="0"/>
    </xf>
    <xf numFmtId="3" fontId="0" fillId="2" borderId="21" xfId="0" applyNumberFormat="1" applyFill="1" applyBorder="1" applyAlignment="1" applyProtection="1">
      <alignment vertical="center"/>
      <protection locked="0"/>
    </xf>
    <xf numFmtId="3" fontId="0" fillId="14" borderId="20" xfId="0" applyNumberFormat="1" applyFill="1" applyBorder="1" applyAlignment="1" applyProtection="1">
      <alignment vertical="center"/>
      <protection locked="0"/>
    </xf>
    <xf numFmtId="3" fontId="0" fillId="14" borderId="18" xfId="0" applyNumberFormat="1" applyFill="1" applyBorder="1" applyAlignment="1" applyProtection="1">
      <alignment vertical="center"/>
      <protection locked="0"/>
    </xf>
    <xf numFmtId="3" fontId="0" fillId="2" borderId="0" xfId="0" applyNumberFormat="1" applyFill="1" applyBorder="1" applyAlignment="1" applyProtection="1">
      <alignment vertical="center"/>
    </xf>
    <xf numFmtId="3" fontId="0" fillId="0" borderId="27" xfId="0" applyNumberFormat="1" applyFill="1" applyBorder="1" applyAlignment="1" applyProtection="1">
      <alignment vertical="center"/>
    </xf>
    <xf numFmtId="3" fontId="0" fillId="0" borderId="6" xfId="0" applyNumberFormat="1" applyFill="1" applyBorder="1" applyAlignment="1" applyProtection="1">
      <alignment vertical="center"/>
    </xf>
    <xf numFmtId="0" fontId="17" fillId="2" borderId="27" xfId="0" applyFont="1" applyFill="1" applyBorder="1" applyAlignment="1" applyProtection="1">
      <alignment horizontal="center" vertical="center" wrapText="1"/>
    </xf>
    <xf numFmtId="0" fontId="118" fillId="0" borderId="0" xfId="0" applyFont="1" applyAlignment="1" applyProtection="1">
      <alignment vertical="center"/>
    </xf>
    <xf numFmtId="172" fontId="118" fillId="0" borderId="0" xfId="0" applyNumberFormat="1" applyFont="1" applyAlignment="1" applyProtection="1">
      <alignment vertical="center"/>
    </xf>
    <xf numFmtId="164" fontId="17" fillId="0" borderId="22" xfId="1" applyNumberFormat="1" applyFont="1" applyBorder="1" applyAlignment="1" applyProtection="1">
      <alignment vertical="center"/>
    </xf>
    <xf numFmtId="3" fontId="0" fillId="0" borderId="0" xfId="0" applyNumberFormat="1" applyProtection="1"/>
    <xf numFmtId="177" fontId="118" fillId="0" borderId="0" xfId="3" applyNumberFormat="1" applyFont="1" applyAlignment="1" applyProtection="1">
      <alignment vertical="center"/>
    </xf>
    <xf numFmtId="177" fontId="17" fillId="0" borderId="0" xfId="3" applyNumberFormat="1" applyFont="1" applyAlignment="1" applyProtection="1">
      <alignment vertical="center"/>
    </xf>
    <xf numFmtId="4" fontId="38" fillId="2" borderId="97" xfId="0" applyNumberFormat="1" applyFont="1" applyFill="1" applyBorder="1" applyAlignment="1" applyProtection="1">
      <alignment vertical="center" wrapText="1"/>
    </xf>
    <xf numFmtId="3" fontId="0" fillId="2" borderId="98" xfId="0" applyNumberFormat="1" applyFill="1" applyBorder="1" applyAlignment="1" applyProtection="1">
      <alignment vertical="center"/>
    </xf>
    <xf numFmtId="3" fontId="0" fillId="2" borderId="40" xfId="0" applyNumberFormat="1" applyFill="1" applyBorder="1" applyAlignment="1" applyProtection="1">
      <alignment vertical="center"/>
    </xf>
    <xf numFmtId="0" fontId="10" fillId="0" borderId="20" xfId="0" applyFont="1" applyFill="1" applyBorder="1" applyAlignment="1" applyProtection="1">
      <alignment horizontal="center" wrapText="1"/>
    </xf>
    <xf numFmtId="0" fontId="0" fillId="0" borderId="0" xfId="0" quotePrefix="1" applyAlignment="1">
      <alignment horizontal="left"/>
    </xf>
    <xf numFmtId="0" fontId="38" fillId="2" borderId="63" xfId="0" applyFont="1" applyFill="1" applyBorder="1" applyAlignment="1" applyProtection="1">
      <alignment vertical="center" wrapText="1"/>
    </xf>
    <xf numFmtId="3" fontId="0" fillId="2" borderId="40" xfId="0" applyNumberFormat="1" applyFill="1" applyBorder="1" applyAlignment="1" applyProtection="1">
      <alignment vertical="center"/>
      <protection locked="0"/>
    </xf>
    <xf numFmtId="3" fontId="118" fillId="2" borderId="40" xfId="0" applyNumberFormat="1" applyFont="1" applyFill="1" applyBorder="1" applyAlignment="1" applyProtection="1">
      <alignment vertical="center"/>
      <protection locked="0"/>
    </xf>
    <xf numFmtId="0" fontId="0" fillId="2" borderId="16" xfId="0" applyFill="1" applyBorder="1" applyAlignment="1" applyProtection="1">
      <alignment vertical="center"/>
    </xf>
    <xf numFmtId="0" fontId="0" fillId="2" borderId="12" xfId="0" applyFill="1" applyBorder="1" applyAlignment="1" applyProtection="1">
      <alignment vertical="center"/>
    </xf>
    <xf numFmtId="0" fontId="17" fillId="2" borderId="97" xfId="0" applyFont="1" applyFill="1" applyBorder="1" applyAlignment="1" applyProtection="1">
      <alignment vertical="center"/>
    </xf>
    <xf numFmtId="4" fontId="42" fillId="2" borderId="63" xfId="0" applyNumberFormat="1" applyFont="1" applyFill="1" applyBorder="1" applyAlignment="1" applyProtection="1">
      <alignment vertical="center"/>
    </xf>
    <xf numFmtId="4" fontId="0" fillId="2" borderId="20" xfId="0" applyNumberFormat="1" applyFill="1" applyBorder="1" applyAlignment="1" applyProtection="1">
      <alignment vertical="center"/>
    </xf>
    <xf numFmtId="4" fontId="0" fillId="2" borderId="20" xfId="0" applyNumberFormat="1" applyFill="1" applyBorder="1" applyAlignment="1" applyProtection="1">
      <alignment vertical="center"/>
      <protection locked="0"/>
    </xf>
    <xf numFmtId="4" fontId="0" fillId="2" borderId="17" xfId="0" applyNumberFormat="1" applyFill="1" applyBorder="1" applyAlignment="1" applyProtection="1">
      <alignment vertical="center"/>
      <protection locked="0"/>
    </xf>
    <xf numFmtId="4" fontId="0" fillId="2" borderId="40" xfId="0" applyNumberFormat="1" applyFill="1" applyBorder="1" applyAlignment="1" applyProtection="1">
      <alignment vertical="center"/>
      <protection locked="0"/>
    </xf>
    <xf numFmtId="0" fontId="39" fillId="2" borderId="0" xfId="0" applyFont="1" applyFill="1" applyBorder="1" applyAlignment="1" applyProtection="1">
      <alignment vertical="center"/>
      <protection locked="0"/>
    </xf>
    <xf numFmtId="0" fontId="38" fillId="2" borderId="63" xfId="0" applyFont="1" applyFill="1" applyBorder="1" applyAlignment="1" applyProtection="1">
      <alignment vertical="center"/>
    </xf>
    <xf numFmtId="171" fontId="39" fillId="2" borderId="40" xfId="0" applyNumberFormat="1" applyFont="1" applyFill="1" applyBorder="1" applyAlignment="1" applyProtection="1">
      <alignment vertical="center"/>
      <protection locked="0"/>
    </xf>
    <xf numFmtId="0" fontId="39" fillId="0" borderId="0" xfId="0" applyFont="1" applyAlignment="1">
      <alignment vertical="center"/>
    </xf>
    <xf numFmtId="0" fontId="42" fillId="2" borderId="63" xfId="0" applyFont="1" applyFill="1" applyBorder="1" applyAlignment="1" applyProtection="1">
      <alignment vertical="center"/>
    </xf>
    <xf numFmtId="0" fontId="38" fillId="0" borderId="63" xfId="0" applyFont="1" applyBorder="1" applyAlignment="1" applyProtection="1">
      <alignment vertical="center"/>
      <protection locked="0"/>
    </xf>
    <xf numFmtId="0" fontId="42" fillId="0" borderId="69" xfId="0" applyFont="1" applyBorder="1" applyAlignment="1" applyProtection="1">
      <alignment vertical="center" wrapText="1"/>
      <protection locked="0"/>
    </xf>
    <xf numFmtId="3" fontId="0" fillId="0" borderId="0" xfId="0" applyNumberFormat="1" applyAlignment="1">
      <alignment vertical="center"/>
    </xf>
    <xf numFmtId="0" fontId="42" fillId="0" borderId="69" xfId="0" applyFont="1" applyFill="1" applyBorder="1" applyAlignment="1" applyProtection="1">
      <alignment vertical="center" wrapText="1"/>
      <protection locked="0"/>
    </xf>
    <xf numFmtId="0" fontId="42" fillId="0" borderId="63" xfId="0" applyFont="1" applyBorder="1" applyAlignment="1" applyProtection="1">
      <alignment vertical="center"/>
      <protection locked="0"/>
    </xf>
    <xf numFmtId="0" fontId="38" fillId="2" borderId="63" xfId="0" applyFont="1" applyFill="1" applyBorder="1" applyAlignment="1" applyProtection="1">
      <alignment vertical="center"/>
      <protection locked="0"/>
    </xf>
    <xf numFmtId="3" fontId="39" fillId="2" borderId="20" xfId="0" applyNumberFormat="1" applyFont="1" applyFill="1" applyBorder="1" applyAlignment="1" applyProtection="1">
      <alignment vertical="center"/>
      <protection locked="0"/>
    </xf>
    <xf numFmtId="0" fontId="38" fillId="2" borderId="86" xfId="0" applyFont="1" applyFill="1" applyBorder="1" applyAlignment="1" applyProtection="1">
      <alignment vertical="center"/>
      <protection locked="0"/>
    </xf>
    <xf numFmtId="3" fontId="39" fillId="2" borderId="41" xfId="0" applyNumberFormat="1" applyFont="1" applyFill="1" applyBorder="1" applyAlignment="1" applyProtection="1">
      <alignment vertical="center"/>
      <protection locked="0"/>
    </xf>
    <xf numFmtId="3" fontId="39" fillId="2" borderId="103" xfId="0" applyNumberFormat="1" applyFont="1" applyFill="1" applyBorder="1" applyAlignment="1" applyProtection="1">
      <alignment vertical="center"/>
      <protection locked="0"/>
    </xf>
    <xf numFmtId="3" fontId="0" fillId="14" borderId="102" xfId="0" applyNumberFormat="1" applyFill="1" applyBorder="1" applyAlignment="1" applyProtection="1">
      <alignment vertical="center"/>
      <protection locked="0"/>
    </xf>
    <xf numFmtId="0" fontId="42" fillId="0" borderId="79" xfId="0" applyFont="1" applyBorder="1" applyAlignment="1" applyProtection="1">
      <alignment vertical="center"/>
      <protection locked="0"/>
    </xf>
    <xf numFmtId="3" fontId="0" fillId="0" borderId="80" xfId="0" applyNumberFormat="1" applyFill="1" applyBorder="1" applyAlignment="1" applyProtection="1">
      <alignment vertical="center"/>
      <protection locked="0"/>
    </xf>
    <xf numFmtId="3" fontId="0" fillId="0" borderId="81" xfId="0" applyNumberFormat="1" applyFill="1" applyBorder="1" applyAlignment="1" applyProtection="1">
      <alignment vertical="center"/>
      <protection locked="0"/>
    </xf>
    <xf numFmtId="3" fontId="0" fillId="0" borderId="78" xfId="0" applyNumberFormat="1" applyFill="1" applyBorder="1" applyAlignment="1" applyProtection="1">
      <alignment vertical="center"/>
      <protection locked="0"/>
    </xf>
    <xf numFmtId="0" fontId="38" fillId="11" borderId="67" xfId="0" applyFont="1" applyFill="1" applyBorder="1" applyAlignment="1" applyProtection="1">
      <alignment vertical="center"/>
      <protection locked="0"/>
    </xf>
    <xf numFmtId="3" fontId="38" fillId="11" borderId="7" xfId="0" applyNumberFormat="1" applyFont="1" applyFill="1" applyBorder="1" applyAlignment="1" applyProtection="1">
      <alignment vertical="center"/>
      <protection locked="0"/>
    </xf>
    <xf numFmtId="3" fontId="38" fillId="14" borderId="7" xfId="0" applyNumberFormat="1" applyFont="1" applyFill="1" applyBorder="1" applyAlignment="1" applyProtection="1">
      <alignment vertical="center"/>
      <protection locked="0"/>
    </xf>
    <xf numFmtId="3" fontId="38" fillId="11" borderId="39" xfId="0" applyNumberFormat="1" applyFont="1" applyFill="1" applyBorder="1" applyAlignment="1" applyProtection="1">
      <alignment vertical="center"/>
      <protection locked="0"/>
    </xf>
    <xf numFmtId="0" fontId="42" fillId="0" borderId="70" xfId="0" applyFont="1" applyBorder="1" applyAlignment="1" applyProtection="1">
      <alignment vertical="center"/>
      <protection locked="0"/>
    </xf>
    <xf numFmtId="3" fontId="0" fillId="0" borderId="21" xfId="0" applyNumberFormat="1" applyFill="1" applyBorder="1" applyAlignment="1" applyProtection="1">
      <alignment vertical="center"/>
      <protection locked="0"/>
    </xf>
    <xf numFmtId="3" fontId="0" fillId="0" borderId="1" xfId="0" applyNumberFormat="1" applyFill="1" applyBorder="1" applyAlignment="1" applyProtection="1">
      <alignment vertical="center"/>
      <protection locked="0"/>
    </xf>
    <xf numFmtId="3" fontId="118" fillId="2" borderId="71" xfId="0" applyNumberFormat="1" applyFont="1" applyFill="1" applyBorder="1" applyAlignment="1" applyProtection="1">
      <alignment vertical="center"/>
      <protection locked="0"/>
    </xf>
    <xf numFmtId="0" fontId="38" fillId="2" borderId="99" xfId="0" applyFont="1" applyFill="1" applyBorder="1" applyAlignment="1" applyProtection="1">
      <alignment vertical="center"/>
      <protection locked="0"/>
    </xf>
    <xf numFmtId="3" fontId="39" fillId="2" borderId="55" xfId="0" applyNumberFormat="1" applyFont="1" applyFill="1" applyBorder="1" applyAlignment="1" applyProtection="1">
      <alignment vertical="center"/>
      <protection locked="0"/>
    </xf>
    <xf numFmtId="3" fontId="118" fillId="2" borderId="100" xfId="0" applyNumberFormat="1" applyFont="1" applyFill="1" applyBorder="1" applyAlignment="1" applyProtection="1">
      <alignment vertical="center"/>
      <protection locked="0"/>
    </xf>
    <xf numFmtId="0" fontId="38" fillId="0" borderId="79" xfId="0" applyFont="1" applyBorder="1" applyAlignment="1" applyProtection="1">
      <alignment vertical="center"/>
      <protection locked="0"/>
    </xf>
    <xf numFmtId="0" fontId="0" fillId="2" borderId="4" xfId="0" applyFill="1" applyBorder="1" applyAlignment="1" applyProtection="1">
      <alignment vertical="center"/>
      <protection locked="0"/>
    </xf>
    <xf numFmtId="0" fontId="38" fillId="11" borderId="59" xfId="0" applyFont="1" applyFill="1" applyBorder="1" applyAlignment="1" applyProtection="1">
      <alignment vertical="center"/>
      <protection locked="0"/>
    </xf>
    <xf numFmtId="3" fontId="38" fillId="11" borderId="60" xfId="0" applyNumberFormat="1" applyFont="1" applyFill="1" applyBorder="1" applyAlignment="1" applyProtection="1">
      <alignment vertical="center"/>
      <protection locked="0"/>
    </xf>
    <xf numFmtId="3" fontId="38" fillId="11" borderId="61" xfId="0" applyNumberFormat="1" applyFont="1" applyFill="1" applyBorder="1" applyAlignment="1" applyProtection="1">
      <alignment vertical="center"/>
      <protection locked="0"/>
    </xf>
    <xf numFmtId="4" fontId="0" fillId="2" borderId="86" xfId="0" applyNumberFormat="1" applyFill="1" applyBorder="1" applyAlignment="1" applyProtection="1">
      <alignment vertical="center"/>
    </xf>
    <xf numFmtId="4" fontId="0" fillId="2" borderId="41" xfId="0" applyNumberFormat="1" applyFill="1" applyBorder="1" applyAlignment="1" applyProtection="1">
      <alignment vertical="center"/>
    </xf>
    <xf numFmtId="4" fontId="0" fillId="2" borderId="66" xfId="0" applyNumberFormat="1" applyFill="1" applyBorder="1" applyAlignment="1" applyProtection="1">
      <alignment vertical="center"/>
    </xf>
    <xf numFmtId="4" fontId="0" fillId="2" borderId="87" xfId="0" applyNumberFormat="1" applyFill="1" applyBorder="1" applyAlignment="1" applyProtection="1">
      <alignment vertical="center"/>
    </xf>
    <xf numFmtId="0" fontId="10" fillId="2" borderId="0" xfId="0" applyFont="1" applyFill="1" applyBorder="1" applyAlignment="1" applyProtection="1"/>
    <xf numFmtId="0" fontId="11" fillId="2" borderId="0" xfId="0" applyFont="1" applyFill="1" applyBorder="1" applyAlignment="1" applyProtection="1">
      <alignment horizontal="left"/>
    </xf>
    <xf numFmtId="0" fontId="10" fillId="2" borderId="0" xfId="0" applyFont="1" applyFill="1" applyBorder="1" applyAlignment="1" applyProtection="1">
      <alignment horizontal="left"/>
    </xf>
    <xf numFmtId="0" fontId="4" fillId="2" borderId="0" xfId="4" applyFill="1" applyBorder="1" applyAlignment="1" applyProtection="1">
      <alignment horizontal="center"/>
    </xf>
    <xf numFmtId="0" fontId="10" fillId="2" borderId="0" xfId="0" applyFont="1" applyFill="1" applyBorder="1" applyAlignment="1" applyProtection="1">
      <alignment vertical="center"/>
    </xf>
    <xf numFmtId="0" fontId="7" fillId="2" borderId="0" xfId="5" applyFont="1" applyFill="1" applyBorder="1" applyAlignment="1" applyProtection="1">
      <alignment horizontal="center"/>
    </xf>
    <xf numFmtId="0" fontId="2" fillId="2" borderId="2" xfId="0" applyFont="1" applyFill="1" applyBorder="1" applyAlignment="1" applyProtection="1">
      <alignment horizontal="center"/>
    </xf>
    <xf numFmtId="0" fontId="4" fillId="2" borderId="0" xfId="0" applyFont="1" applyFill="1" applyBorder="1" applyAlignment="1" applyProtection="1">
      <alignment horizontal="center"/>
    </xf>
    <xf numFmtId="0" fontId="5" fillId="2" borderId="0" xfId="4" applyFont="1" applyFill="1" applyBorder="1" applyAlignment="1" applyProtection="1">
      <alignment horizontal="center"/>
    </xf>
    <xf numFmtId="0" fontId="30" fillId="2" borderId="0" xfId="0" applyFont="1" applyFill="1" applyBorder="1" applyAlignment="1" applyProtection="1">
      <alignment horizontal="center"/>
    </xf>
    <xf numFmtId="0" fontId="31" fillId="2" borderId="0" xfId="0" applyFont="1" applyFill="1" applyBorder="1" applyAlignment="1" applyProtection="1">
      <alignment horizontal="center"/>
    </xf>
    <xf numFmtId="0" fontId="3" fillId="2" borderId="0" xfId="0" applyFont="1" applyFill="1" applyBorder="1" applyAlignment="1" applyProtection="1">
      <alignment horizontal="center"/>
    </xf>
    <xf numFmtId="0" fontId="6" fillId="2" borderId="0" xfId="0" applyFont="1" applyFill="1" applyBorder="1" applyAlignment="1" applyProtection="1">
      <alignment horizontal="center" wrapText="1"/>
    </xf>
    <xf numFmtId="0" fontId="9" fillId="2" borderId="0" xfId="0" applyFont="1" applyFill="1" applyBorder="1" applyAlignment="1" applyProtection="1">
      <alignment horizontal="center"/>
    </xf>
    <xf numFmtId="0" fontId="17" fillId="2" borderId="1" xfId="0" applyFont="1" applyFill="1" applyBorder="1" applyAlignment="1" applyProtection="1">
      <alignment horizontal="center" vertical="center" wrapText="1"/>
    </xf>
    <xf numFmtId="3" fontId="0" fillId="0" borderId="0" xfId="0" applyNumberFormat="1"/>
    <xf numFmtId="3" fontId="0" fillId="40" borderId="20" xfId="0" applyNumberFormat="1" applyFill="1" applyBorder="1" applyAlignment="1" applyProtection="1">
      <alignment vertical="center"/>
      <protection locked="0"/>
    </xf>
    <xf numFmtId="0" fontId="0" fillId="2" borderId="55" xfId="0" applyFill="1" applyBorder="1" applyAlignment="1" applyProtection="1">
      <alignment vertical="center"/>
    </xf>
    <xf numFmtId="3" fontId="0" fillId="14" borderId="13" xfId="0" applyNumberFormat="1" applyFill="1" applyBorder="1" applyAlignment="1" applyProtection="1">
      <alignment vertical="center"/>
      <protection locked="0"/>
    </xf>
    <xf numFmtId="3" fontId="0" fillId="14" borderId="104" xfId="0" applyNumberFormat="1" applyFill="1" applyBorder="1" applyAlignment="1" applyProtection="1">
      <alignment vertical="center"/>
      <protection locked="0"/>
    </xf>
    <xf numFmtId="3" fontId="0" fillId="14" borderId="39" xfId="0" applyNumberFormat="1" applyFill="1" applyBorder="1" applyAlignment="1" applyProtection="1">
      <alignment vertical="center"/>
      <protection locked="0"/>
    </xf>
    <xf numFmtId="10" fontId="0" fillId="2" borderId="40" xfId="0" applyNumberFormat="1" applyFill="1" applyBorder="1" applyAlignment="1" applyProtection="1">
      <alignment vertical="center"/>
    </xf>
    <xf numFmtId="3" fontId="0" fillId="14" borderId="101" xfId="0" applyNumberFormat="1" applyFill="1" applyBorder="1" applyAlignment="1" applyProtection="1">
      <alignment vertical="center"/>
    </xf>
    <xf numFmtId="3" fontId="0" fillId="14" borderId="101" xfId="0" applyNumberFormat="1" applyFill="1" applyBorder="1" applyAlignment="1" applyProtection="1">
      <alignment vertical="center"/>
      <protection locked="0"/>
    </xf>
    <xf numFmtId="3" fontId="0" fillId="0" borderId="40" xfId="0" applyNumberFormat="1" applyFill="1" applyBorder="1" applyAlignment="1" applyProtection="1">
      <alignment vertical="center"/>
    </xf>
    <xf numFmtId="10" fontId="0" fillId="2" borderId="103" xfId="0" applyNumberFormat="1" applyFill="1" applyBorder="1" applyAlignment="1" applyProtection="1">
      <alignment vertical="center"/>
    </xf>
    <xf numFmtId="0" fontId="42" fillId="14" borderId="63" xfId="0" applyFont="1" applyFill="1" applyBorder="1" applyAlignment="1" applyProtection="1">
      <alignment vertical="center"/>
      <protection locked="0"/>
    </xf>
    <xf numFmtId="4" fontId="42" fillId="2" borderId="97" xfId="0" applyNumberFormat="1" applyFont="1" applyFill="1" applyBorder="1" applyAlignment="1" applyProtection="1">
      <alignment vertical="center" wrapText="1"/>
    </xf>
    <xf numFmtId="0" fontId="42" fillId="14" borderId="63" xfId="0" applyFont="1" applyFill="1" applyBorder="1" applyAlignment="1" applyProtection="1">
      <alignment vertical="center"/>
    </xf>
    <xf numFmtId="0" fontId="42" fillId="0" borderId="63" xfId="0" applyFont="1" applyBorder="1" applyAlignment="1" applyProtection="1">
      <alignment vertical="center"/>
    </xf>
    <xf numFmtId="4" fontId="42" fillId="2" borderId="105" xfId="0" applyNumberFormat="1" applyFont="1" applyFill="1" applyBorder="1" applyAlignment="1" applyProtection="1">
      <alignment vertical="center" wrapText="1"/>
    </xf>
    <xf numFmtId="3" fontId="0" fillId="2" borderId="106" xfId="0" applyNumberFormat="1" applyFill="1" applyBorder="1" applyAlignment="1" applyProtection="1">
      <alignment vertical="center"/>
    </xf>
    <xf numFmtId="10" fontId="0" fillId="2" borderId="106" xfId="0" applyNumberFormat="1" applyFill="1" applyBorder="1" applyAlignment="1" applyProtection="1">
      <alignment vertical="center"/>
    </xf>
    <xf numFmtId="10" fontId="0" fillId="2" borderId="41" xfId="0" applyNumberFormat="1" applyFill="1" applyBorder="1" applyAlignment="1" applyProtection="1">
      <alignment vertical="center"/>
    </xf>
    <xf numFmtId="0" fontId="0" fillId="2" borderId="9" xfId="0" applyFill="1" applyBorder="1" applyAlignment="1" applyProtection="1">
      <alignment vertical="center"/>
    </xf>
    <xf numFmtId="3" fontId="0" fillId="14" borderId="104" xfId="0" applyNumberFormat="1" applyFill="1" applyBorder="1" applyProtection="1">
      <protection locked="0"/>
    </xf>
    <xf numFmtId="3" fontId="0" fillId="14" borderId="39" xfId="0" applyNumberFormat="1" applyFill="1" applyBorder="1" applyProtection="1">
      <protection locked="0"/>
    </xf>
    <xf numFmtId="3" fontId="0" fillId="2" borderId="107" xfId="0" applyNumberFormat="1" applyFill="1" applyBorder="1" applyAlignment="1" applyProtection="1">
      <alignment vertical="center"/>
    </xf>
    <xf numFmtId="3" fontId="0" fillId="0" borderId="40" xfId="0" applyNumberFormat="1" applyFill="1" applyBorder="1" applyAlignment="1" applyProtection="1">
      <alignment vertical="center"/>
      <protection locked="0"/>
    </xf>
    <xf numFmtId="10" fontId="0" fillId="2" borderId="87" xfId="0" applyNumberFormat="1" applyFill="1" applyBorder="1" applyAlignment="1" applyProtection="1">
      <alignment vertical="center"/>
    </xf>
    <xf numFmtId="0" fontId="42" fillId="14" borderId="63" xfId="0" applyFont="1" applyFill="1" applyBorder="1" applyProtection="1">
      <protection locked="0"/>
    </xf>
    <xf numFmtId="0" fontId="42" fillId="0" borderId="63" xfId="0" applyFont="1" applyBorder="1" applyAlignment="1" applyProtection="1">
      <alignment vertical="center" wrapText="1"/>
    </xf>
    <xf numFmtId="4" fontId="38" fillId="2" borderId="69" xfId="0" applyNumberFormat="1" applyFont="1" applyFill="1" applyBorder="1" applyAlignment="1" applyProtection="1">
      <alignment vertical="center" wrapText="1"/>
    </xf>
    <xf numFmtId="4" fontId="38" fillId="2" borderId="69" xfId="0" applyNumberFormat="1" applyFont="1" applyFill="1" applyBorder="1" applyAlignment="1" applyProtection="1">
      <alignment horizontal="right" vertical="center" wrapText="1"/>
    </xf>
    <xf numFmtId="4" fontId="38" fillId="2" borderId="72" xfId="0" applyNumberFormat="1" applyFont="1" applyFill="1" applyBorder="1" applyAlignment="1" applyProtection="1">
      <alignment horizontal="right" vertical="center" wrapText="1"/>
    </xf>
    <xf numFmtId="0" fontId="17" fillId="2" borderId="106" xfId="0" applyFont="1" applyFill="1" applyBorder="1" applyAlignment="1" applyProtection="1">
      <alignment horizontal="center" vertical="center" wrapText="1"/>
    </xf>
    <xf numFmtId="0" fontId="17" fillId="2" borderId="105" xfId="0" applyFont="1" applyFill="1" applyBorder="1" applyAlignment="1" applyProtection="1">
      <alignment vertical="center"/>
    </xf>
    <xf numFmtId="4" fontId="38" fillId="14" borderId="81" xfId="0" applyNumberFormat="1" applyFont="1" applyFill="1" applyBorder="1" applyAlignment="1" applyProtection="1">
      <alignment vertical="center" wrapText="1"/>
      <protection locked="0"/>
    </xf>
    <xf numFmtId="4" fontId="38" fillId="14" borderId="78" xfId="0" applyNumberFormat="1" applyFont="1" applyFill="1" applyBorder="1" applyAlignment="1" applyProtection="1">
      <alignment vertical="center" wrapText="1"/>
      <protection locked="0"/>
    </xf>
    <xf numFmtId="4" fontId="38" fillId="2" borderId="67" xfId="0" applyNumberFormat="1" applyFont="1" applyFill="1" applyBorder="1" applyAlignment="1" applyProtection="1">
      <alignment vertical="center" wrapText="1"/>
    </xf>
    <xf numFmtId="3" fontId="0" fillId="15" borderId="7" xfId="0" applyNumberFormat="1" applyFill="1" applyBorder="1" applyAlignment="1" applyProtection="1">
      <alignment vertical="center"/>
      <protection locked="0"/>
    </xf>
    <xf numFmtId="3" fontId="0" fillId="15" borderId="39" xfId="0" applyNumberFormat="1" applyFill="1" applyBorder="1" applyAlignment="1" applyProtection="1">
      <alignment vertical="center"/>
      <protection locked="0"/>
    </xf>
    <xf numFmtId="0" fontId="118" fillId="2" borderId="0" xfId="0" applyFont="1" applyFill="1" applyBorder="1" applyAlignment="1" applyProtection="1">
      <alignment vertical="center"/>
      <protection locked="0"/>
    </xf>
    <xf numFmtId="3" fontId="118" fillId="2" borderId="27" xfId="0" applyNumberFormat="1" applyFont="1" applyFill="1" applyBorder="1" applyAlignment="1" applyProtection="1">
      <alignment vertical="center"/>
    </xf>
    <xf numFmtId="3" fontId="118" fillId="2" borderId="98" xfId="0" applyNumberFormat="1" applyFont="1" applyFill="1" applyBorder="1" applyAlignment="1" applyProtection="1">
      <alignment vertical="center"/>
    </xf>
    <xf numFmtId="0" fontId="118" fillId="0" borderId="0" xfId="0" applyFont="1" applyAlignment="1">
      <alignment vertical="center"/>
    </xf>
    <xf numFmtId="0" fontId="0" fillId="0" borderId="0" xfId="0" applyBorder="1" applyProtection="1"/>
    <xf numFmtId="0" fontId="10" fillId="2" borderId="6" xfId="0" applyFont="1" applyFill="1" applyBorder="1" applyAlignment="1" applyProtection="1"/>
    <xf numFmtId="0" fontId="0" fillId="4" borderId="0" xfId="0" applyFill="1" applyBorder="1" applyProtection="1"/>
    <xf numFmtId="0" fontId="4" fillId="2" borderId="7" xfId="4" applyFill="1" applyBorder="1" applyAlignment="1" applyProtection="1"/>
    <xf numFmtId="0" fontId="18" fillId="2" borderId="7" xfId="0" applyFont="1" applyFill="1" applyBorder="1" applyProtection="1"/>
    <xf numFmtId="0" fontId="22" fillId="2" borderId="7" xfId="0" applyFont="1" applyFill="1" applyBorder="1" applyProtection="1"/>
    <xf numFmtId="0" fontId="0" fillId="0" borderId="0" xfId="0" applyFill="1" applyBorder="1" applyProtection="1"/>
    <xf numFmtId="0" fontId="26" fillId="0" borderId="0" xfId="0" applyFont="1" applyFill="1"/>
    <xf numFmtId="0" fontId="0" fillId="8" borderId="0" xfId="0" applyFill="1" applyBorder="1"/>
    <xf numFmtId="0" fontId="0" fillId="8" borderId="4" xfId="0" applyFill="1" applyBorder="1"/>
    <xf numFmtId="0" fontId="26" fillId="0" borderId="0" xfId="0" applyFont="1" applyFill="1" applyBorder="1"/>
    <xf numFmtId="0" fontId="0" fillId="8" borderId="20" xfId="0" applyFill="1" applyBorder="1" applyProtection="1"/>
    <xf numFmtId="0" fontId="17" fillId="2" borderId="111" xfId="0" applyFont="1" applyFill="1" applyBorder="1" applyProtection="1"/>
    <xf numFmtId="0" fontId="17" fillId="2" borderId="109" xfId="0" applyFont="1" applyFill="1" applyBorder="1" applyAlignment="1" applyProtection="1">
      <alignment wrapText="1"/>
    </xf>
    <xf numFmtId="0" fontId="17" fillId="2" borderId="55" xfId="0" applyFont="1" applyFill="1" applyBorder="1" applyAlignment="1" applyProtection="1">
      <alignment horizontal="center" wrapText="1"/>
    </xf>
    <xf numFmtId="0" fontId="17" fillId="2" borderId="100" xfId="0" applyFont="1" applyFill="1" applyBorder="1" applyAlignment="1" applyProtection="1">
      <alignment horizontal="center" wrapText="1"/>
    </xf>
    <xf numFmtId="0" fontId="0" fillId="2" borderId="97" xfId="0" applyFill="1" applyBorder="1" applyProtection="1"/>
    <xf numFmtId="2" fontId="68" fillId="2" borderId="40" xfId="1" applyNumberFormat="1" applyFont="1" applyFill="1" applyBorder="1" applyAlignment="1" applyProtection="1">
      <alignment horizontal="center"/>
    </xf>
    <xf numFmtId="4" fontId="18" fillId="0" borderId="63" xfId="0" applyNumberFormat="1" applyFont="1" applyFill="1" applyBorder="1" applyProtection="1">
      <protection locked="0"/>
    </xf>
    <xf numFmtId="4" fontId="52" fillId="0" borderId="40" xfId="0" applyNumberFormat="1" applyFont="1" applyFill="1" applyBorder="1" applyAlignment="1" applyProtection="1">
      <alignment horizontal="right"/>
      <protection locked="0"/>
    </xf>
    <xf numFmtId="4" fontId="18" fillId="0" borderId="86" xfId="0" applyNumberFormat="1" applyFont="1" applyFill="1" applyBorder="1" applyProtection="1">
      <protection locked="0"/>
    </xf>
    <xf numFmtId="0" fontId="18" fillId="0" borderId="41" xfId="0" applyFont="1" applyBorder="1" applyAlignment="1" applyProtection="1">
      <protection locked="0"/>
    </xf>
    <xf numFmtId="4" fontId="52" fillId="0" borderId="41" xfId="0" applyNumberFormat="1" applyFont="1" applyFill="1" applyBorder="1" applyAlignment="1" applyProtection="1">
      <alignment horizontal="right"/>
      <protection locked="0"/>
    </xf>
    <xf numFmtId="4" fontId="52" fillId="0" borderId="66" xfId="0" applyNumberFormat="1" applyFont="1" applyFill="1" applyBorder="1" applyAlignment="1" applyProtection="1">
      <alignment horizontal="right"/>
      <protection locked="0"/>
    </xf>
    <xf numFmtId="4" fontId="52" fillId="0" borderId="103" xfId="0" applyNumberFormat="1" applyFont="1" applyFill="1" applyBorder="1" applyAlignment="1" applyProtection="1">
      <alignment horizontal="right"/>
      <protection locked="0"/>
    </xf>
    <xf numFmtId="43" fontId="26" fillId="2" borderId="63" xfId="1" applyFont="1" applyFill="1" applyBorder="1" applyProtection="1"/>
    <xf numFmtId="43" fontId="26" fillId="2" borderId="86" xfId="1" applyFont="1" applyFill="1" applyBorder="1" applyProtection="1"/>
    <xf numFmtId="10" fontId="26" fillId="2" borderId="66" xfId="3" applyNumberFormat="1" applyFont="1" applyFill="1" applyBorder="1" applyProtection="1"/>
    <xf numFmtId="43" fontId="26" fillId="2" borderId="41" xfId="1" applyFont="1" applyFill="1" applyBorder="1" applyProtection="1"/>
    <xf numFmtId="10" fontId="26" fillId="2" borderId="41" xfId="3" applyNumberFormat="1" applyFont="1" applyFill="1" applyBorder="1" applyProtection="1"/>
    <xf numFmtId="43" fontId="26" fillId="2" borderId="110" xfId="1" applyFont="1" applyFill="1" applyBorder="1" applyProtection="1"/>
    <xf numFmtId="10" fontId="26" fillId="2" borderId="103" xfId="3" applyNumberFormat="1" applyFont="1" applyFill="1" applyBorder="1" applyProtection="1"/>
    <xf numFmtId="4" fontId="18" fillId="0" borderId="40" xfId="0" applyNumberFormat="1" applyFont="1" applyFill="1" applyBorder="1" applyProtection="1">
      <protection locked="0"/>
    </xf>
    <xf numFmtId="0" fontId="17" fillId="2" borderId="63" xfId="0" applyFont="1" applyFill="1" applyBorder="1" applyAlignment="1" applyProtection="1">
      <alignment wrapText="1"/>
    </xf>
    <xf numFmtId="43" fontId="26" fillId="2" borderId="40" xfId="1" applyFont="1" applyFill="1" applyBorder="1" applyProtection="1"/>
    <xf numFmtId="4" fontId="18" fillId="0" borderId="103" xfId="0" applyNumberFormat="1" applyFont="1" applyFill="1" applyBorder="1" applyProtection="1">
      <protection locked="0"/>
    </xf>
    <xf numFmtId="0" fontId="0" fillId="2" borderId="67" xfId="0" applyFill="1" applyBorder="1" applyProtection="1"/>
    <xf numFmtId="4" fontId="18" fillId="0" borderId="71" xfId="0" applyNumberFormat="1" applyFont="1" applyFill="1" applyBorder="1" applyProtection="1">
      <protection locked="0"/>
    </xf>
    <xf numFmtId="4" fontId="18" fillId="0" borderId="98" xfId="0" applyNumberFormat="1" applyFont="1" applyFill="1" applyBorder="1" applyProtection="1">
      <protection locked="0"/>
    </xf>
    <xf numFmtId="0" fontId="69" fillId="2" borderId="0" xfId="0" applyFont="1" applyFill="1" applyBorder="1" applyProtection="1"/>
    <xf numFmtId="43" fontId="26" fillId="2" borderId="97" xfId="1" applyFont="1" applyFill="1" applyBorder="1" applyProtection="1"/>
    <xf numFmtId="0" fontId="0" fillId="0" borderId="0" xfId="0" applyAlignment="1" applyProtection="1">
      <alignment horizontal="right"/>
    </xf>
    <xf numFmtId="9" fontId="0" fillId="2" borderId="0" xfId="3" applyFont="1" applyFill="1" applyBorder="1" applyProtection="1"/>
    <xf numFmtId="9" fontId="17" fillId="2" borderId="20" xfId="3" applyFont="1" applyFill="1" applyBorder="1" applyAlignment="1" applyProtection="1">
      <alignment horizontal="center" vertical="center" wrapText="1"/>
    </xf>
    <xf numFmtId="3" fontId="53" fillId="2" borderId="20" xfId="0" applyNumberFormat="1" applyFont="1" applyFill="1" applyBorder="1" applyProtection="1"/>
    <xf numFmtId="3" fontId="53" fillId="2" borderId="20" xfId="1" applyNumberFormat="1" applyFont="1" applyFill="1" applyBorder="1" applyProtection="1"/>
    <xf numFmtId="10" fontId="0" fillId="0" borderId="18" xfId="3" applyNumberFormat="1" applyFont="1" applyFill="1" applyBorder="1" applyAlignment="1" applyProtection="1">
      <alignment vertical="center"/>
      <protection locked="0"/>
    </xf>
    <xf numFmtId="10" fontId="0" fillId="0" borderId="20" xfId="3" applyNumberFormat="1" applyFont="1" applyFill="1" applyBorder="1" applyAlignment="1" applyProtection="1">
      <alignment vertical="center"/>
      <protection locked="0"/>
    </xf>
    <xf numFmtId="10" fontId="0" fillId="2" borderId="8" xfId="3" applyNumberFormat="1" applyFont="1" applyFill="1" applyBorder="1" applyAlignment="1" applyProtection="1">
      <alignment vertical="center"/>
    </xf>
    <xf numFmtId="10" fontId="0" fillId="2" borderId="27" xfId="3" applyNumberFormat="1" applyFont="1" applyFill="1" applyBorder="1" applyAlignment="1" applyProtection="1">
      <alignment vertical="center"/>
    </xf>
    <xf numFmtId="10" fontId="0" fillId="2" borderId="98" xfId="3" applyNumberFormat="1" applyFont="1" applyFill="1" applyBorder="1" applyAlignment="1" applyProtection="1">
      <alignment vertical="center"/>
    </xf>
    <xf numFmtId="10" fontId="0" fillId="15" borderId="19" xfId="3" applyNumberFormat="1" applyFont="1" applyFill="1" applyBorder="1" applyAlignment="1" applyProtection="1">
      <alignment vertical="center"/>
      <protection locked="0"/>
    </xf>
    <xf numFmtId="10" fontId="0" fillId="15" borderId="101" xfId="3" applyNumberFormat="1" applyFont="1" applyFill="1" applyBorder="1" applyAlignment="1" applyProtection="1">
      <alignment vertical="center"/>
      <protection locked="0"/>
    </xf>
    <xf numFmtId="10" fontId="0" fillId="0" borderId="40" xfId="3" applyNumberFormat="1" applyFont="1" applyFill="1" applyBorder="1" applyAlignment="1" applyProtection="1">
      <alignment vertical="center"/>
      <protection locked="0"/>
    </xf>
    <xf numFmtId="10" fontId="0" fillId="0" borderId="110" xfId="3" applyNumberFormat="1" applyFont="1" applyFill="1" applyBorder="1" applyAlignment="1" applyProtection="1">
      <alignment vertical="center"/>
      <protection locked="0"/>
    </xf>
    <xf numFmtId="10" fontId="0" fillId="0" borderId="41" xfId="3" applyNumberFormat="1" applyFont="1" applyFill="1" applyBorder="1" applyAlignment="1" applyProtection="1">
      <alignment vertical="center"/>
      <protection locked="0"/>
    </xf>
    <xf numFmtId="10" fontId="0" fillId="0" borderId="103" xfId="3" applyNumberFormat="1" applyFont="1" applyFill="1" applyBorder="1" applyAlignment="1" applyProtection="1">
      <alignment vertical="center"/>
      <protection locked="0"/>
    </xf>
    <xf numFmtId="178" fontId="0" fillId="0" borderId="0" xfId="1" applyNumberFormat="1" applyFont="1" applyAlignment="1" applyProtection="1">
      <alignment vertical="center"/>
    </xf>
    <xf numFmtId="3" fontId="0" fillId="0" borderId="0" xfId="0" applyNumberFormat="1" applyAlignment="1" applyProtection="1">
      <alignment vertical="center"/>
    </xf>
    <xf numFmtId="0" fontId="18" fillId="0" borderId="0" xfId="0" applyFont="1" applyAlignment="1" applyProtection="1">
      <alignment vertical="center"/>
    </xf>
    <xf numFmtId="0" fontId="0" fillId="0" borderId="0" xfId="0" applyAlignment="1" applyProtection="1">
      <alignment vertical="center"/>
    </xf>
    <xf numFmtId="172" fontId="0" fillId="0" borderId="0" xfId="0" applyNumberFormat="1" applyAlignment="1" applyProtection="1">
      <alignment vertical="center"/>
    </xf>
    <xf numFmtId="0" fontId="119" fillId="0" borderId="0" xfId="0" applyFont="1" applyAlignment="1" applyProtection="1">
      <alignment vertical="center"/>
    </xf>
    <xf numFmtId="164" fontId="18" fillId="0" borderId="0" xfId="1" applyNumberFormat="1" applyFont="1" applyAlignment="1" applyProtection="1">
      <alignment vertical="center"/>
    </xf>
    <xf numFmtId="10" fontId="18" fillId="0" borderId="0" xfId="3" applyNumberFormat="1" applyFont="1" applyAlignment="1" applyProtection="1">
      <alignment vertical="center"/>
    </xf>
    <xf numFmtId="10" fontId="0" fillId="0" borderId="0" xfId="3" applyNumberFormat="1" applyFont="1" applyAlignment="1" applyProtection="1">
      <alignment vertical="center"/>
    </xf>
    <xf numFmtId="164" fontId="57" fillId="2" borderId="0" xfId="1" applyNumberFormat="1" applyFont="1" applyFill="1" applyBorder="1" applyAlignment="1" applyProtection="1">
      <alignment horizontal="center" vertical="center"/>
    </xf>
    <xf numFmtId="167" fontId="0" fillId="0" borderId="0" xfId="1" applyNumberFormat="1" applyFont="1" applyAlignment="1" applyProtection="1">
      <alignment vertical="center"/>
    </xf>
    <xf numFmtId="172" fontId="118" fillId="0" borderId="7" xfId="0" applyNumberFormat="1" applyFont="1" applyBorder="1" applyAlignment="1" applyProtection="1">
      <alignment horizontal="right" vertical="center"/>
    </xf>
    <xf numFmtId="0" fontId="118" fillId="0" borderId="7" xfId="0" applyFont="1" applyBorder="1" applyAlignment="1" applyProtection="1">
      <alignment horizontal="right" vertical="center"/>
    </xf>
    <xf numFmtId="43" fontId="0" fillId="0" borderId="0" xfId="1" applyFont="1" applyAlignment="1" applyProtection="1">
      <alignment vertical="center"/>
    </xf>
    <xf numFmtId="179" fontId="0" fillId="0" borderId="0" xfId="1" applyNumberFormat="1" applyFont="1" applyAlignment="1" applyProtection="1">
      <alignment vertical="center"/>
    </xf>
    <xf numFmtId="9" fontId="0" fillId="0" borderId="0" xfId="0" applyNumberFormat="1" applyAlignment="1" applyProtection="1">
      <alignment vertical="center"/>
    </xf>
    <xf numFmtId="43" fontId="18" fillId="0" borderId="0" xfId="1" applyNumberFormat="1" applyFont="1" applyAlignment="1" applyProtection="1">
      <alignment vertical="center"/>
    </xf>
    <xf numFmtId="167" fontId="18" fillId="0" borderId="0" xfId="1" applyNumberFormat="1" applyFont="1" applyAlignment="1" applyProtection="1">
      <alignment vertical="center"/>
    </xf>
    <xf numFmtId="164" fontId="0" fillId="0" borderId="0" xfId="0" applyNumberFormat="1" applyAlignment="1" applyProtection="1">
      <alignment vertical="center"/>
    </xf>
    <xf numFmtId="180" fontId="18" fillId="0" borderId="0" xfId="1" applyNumberFormat="1" applyFont="1" applyProtection="1"/>
    <xf numFmtId="180" fontId="0" fillId="0" borderId="0" xfId="0" applyNumberFormat="1" applyProtection="1"/>
    <xf numFmtId="180" fontId="18" fillId="0" borderId="2" xfId="1" applyNumberFormat="1" applyFont="1" applyBorder="1" applyProtection="1"/>
    <xf numFmtId="0" fontId="10" fillId="2" borderId="0" xfId="0" applyFont="1" applyFill="1" applyBorder="1" applyAlignment="1" applyProtection="1"/>
    <xf numFmtId="0" fontId="0" fillId="0" borderId="0" xfId="0" applyBorder="1" applyAlignment="1" applyProtection="1"/>
    <xf numFmtId="0" fontId="22" fillId="2" borderId="0" xfId="0" applyFont="1" applyFill="1" applyBorder="1" applyAlignment="1" applyProtection="1"/>
    <xf numFmtId="0" fontId="0" fillId="0" borderId="0" xfId="0" applyFont="1" applyBorder="1" applyAlignment="1" applyProtection="1"/>
    <xf numFmtId="0" fontId="0" fillId="2" borderId="0" xfId="0" applyFill="1" applyBorder="1" applyAlignment="1" applyProtection="1"/>
    <xf numFmtId="0" fontId="11" fillId="2" borderId="0" xfId="0" applyFont="1" applyFill="1" applyBorder="1" applyAlignment="1" applyProtection="1">
      <alignment horizontal="left"/>
    </xf>
    <xf numFmtId="0" fontId="10" fillId="2" borderId="0" xfId="0" applyFont="1" applyFill="1" applyBorder="1" applyAlignment="1" applyProtection="1">
      <alignment horizontal="left"/>
    </xf>
    <xf numFmtId="0" fontId="10" fillId="2" borderId="0" xfId="0" applyFont="1" applyFill="1" applyBorder="1" applyAlignment="1" applyProtection="1">
      <alignment wrapText="1"/>
    </xf>
    <xf numFmtId="0" fontId="3" fillId="2" borderId="0" xfId="4" applyFont="1" applyFill="1" applyBorder="1" applyAlignment="1" applyProtection="1">
      <alignment horizontal="center" wrapText="1"/>
    </xf>
    <xf numFmtId="0" fontId="3" fillId="2" borderId="0" xfId="4" applyFont="1" applyFill="1" applyBorder="1" applyAlignment="1" applyProtection="1">
      <alignment horizontal="center"/>
    </xf>
    <xf numFmtId="0" fontId="10" fillId="3" borderId="1" xfId="0" applyFont="1" applyFill="1" applyBorder="1" applyAlignment="1" applyProtection="1">
      <alignment horizontal="center" vertical="center" wrapText="1" readingOrder="1"/>
    </xf>
    <xf numFmtId="0" fontId="10" fillId="3" borderId="2" xfId="0" applyFont="1" applyFill="1" applyBorder="1" applyAlignment="1" applyProtection="1">
      <alignment horizontal="center" vertical="center" wrapText="1" readingOrder="1"/>
    </xf>
    <xf numFmtId="0" fontId="10" fillId="3" borderId="3" xfId="0" applyFont="1" applyFill="1" applyBorder="1" applyAlignment="1" applyProtection="1">
      <alignment horizontal="center" vertical="center" wrapText="1" readingOrder="1"/>
    </xf>
    <xf numFmtId="0" fontId="13" fillId="3" borderId="6" xfId="0" applyFont="1" applyFill="1" applyBorder="1" applyAlignment="1" applyProtection="1">
      <alignment horizontal="center" vertical="center" wrapText="1"/>
    </xf>
    <xf numFmtId="0" fontId="13" fillId="3" borderId="7" xfId="0" applyFont="1" applyFill="1" applyBorder="1" applyAlignment="1" applyProtection="1">
      <alignment horizontal="center" vertical="center" wrapText="1"/>
    </xf>
    <xf numFmtId="0" fontId="13" fillId="3" borderId="8" xfId="0" applyFont="1" applyFill="1" applyBorder="1" applyAlignment="1" applyProtection="1">
      <alignment horizontal="center" vertical="center" wrapText="1"/>
    </xf>
    <xf numFmtId="0" fontId="4" fillId="2" borderId="0" xfId="4" applyFill="1" applyBorder="1" applyAlignment="1" applyProtection="1">
      <alignment horizontal="center"/>
    </xf>
    <xf numFmtId="0" fontId="10" fillId="2" borderId="0" xfId="0" applyFont="1" applyFill="1" applyBorder="1" applyAlignment="1" applyProtection="1">
      <alignment vertical="center"/>
    </xf>
    <xf numFmtId="0" fontId="13" fillId="2" borderId="0" xfId="0" applyFont="1" applyFill="1" applyBorder="1" applyAlignment="1" applyProtection="1">
      <alignment vertical="center"/>
    </xf>
    <xf numFmtId="0" fontId="13" fillId="2" borderId="0" xfId="0" applyFont="1" applyFill="1" applyBorder="1" applyAlignment="1" applyProtection="1"/>
    <xf numFmtId="0" fontId="7" fillId="2" borderId="0" xfId="5" applyFont="1" applyFill="1" applyBorder="1" applyAlignment="1" applyProtection="1">
      <alignment horizontal="center"/>
    </xf>
    <xf numFmtId="0" fontId="2" fillId="2" borderId="2" xfId="0" applyFont="1" applyFill="1" applyBorder="1" applyAlignment="1" applyProtection="1">
      <alignment horizontal="center"/>
    </xf>
    <xf numFmtId="0" fontId="4" fillId="2" borderId="0" xfId="0" applyFont="1" applyFill="1" applyBorder="1" applyAlignment="1" applyProtection="1">
      <alignment horizontal="center"/>
    </xf>
    <xf numFmtId="0" fontId="5" fillId="2" borderId="0" xfId="4" applyFont="1" applyFill="1" applyBorder="1" applyAlignment="1" applyProtection="1">
      <alignment horizontal="center"/>
    </xf>
    <xf numFmtId="0" fontId="35" fillId="0" borderId="17" xfId="0" applyFont="1" applyFill="1" applyBorder="1" applyAlignment="1" applyProtection="1">
      <alignment horizontal="left"/>
      <protection locked="0"/>
    </xf>
    <xf numFmtId="0" fontId="0" fillId="0" borderId="19" xfId="0" applyBorder="1" applyAlignment="1" applyProtection="1">
      <alignment horizontal="left"/>
      <protection locked="0"/>
    </xf>
    <xf numFmtId="0" fontId="0" fillId="0" borderId="18" xfId="0" applyBorder="1" applyAlignment="1" applyProtection="1">
      <alignment horizontal="left"/>
      <protection locked="0"/>
    </xf>
    <xf numFmtId="0" fontId="23" fillId="0" borderId="17" xfId="7" applyFill="1" applyBorder="1" applyAlignment="1" applyProtection="1">
      <protection locked="0"/>
    </xf>
    <xf numFmtId="0" fontId="0" fillId="0" borderId="19" xfId="0" applyBorder="1" applyAlignment="1" applyProtection="1">
      <protection locked="0"/>
    </xf>
    <xf numFmtId="0" fontId="0" fillId="0" borderId="18" xfId="0" applyBorder="1" applyAlignment="1" applyProtection="1">
      <protection locked="0"/>
    </xf>
    <xf numFmtId="0" fontId="38" fillId="6" borderId="17" xfId="0" applyFont="1" applyFill="1" applyBorder="1" applyAlignment="1" applyProtection="1">
      <alignment horizontal="center" wrapText="1"/>
    </xf>
    <xf numFmtId="0" fontId="38" fillId="6" borderId="18" xfId="0" applyFont="1" applyFill="1" applyBorder="1" applyAlignment="1" applyProtection="1">
      <alignment horizontal="center" wrapText="1"/>
    </xf>
    <xf numFmtId="0" fontId="38" fillId="6" borderId="19" xfId="0" applyFont="1" applyFill="1" applyBorder="1" applyAlignment="1" applyProtection="1">
      <alignment horizontal="center" wrapText="1"/>
    </xf>
    <xf numFmtId="0" fontId="29" fillId="0" borderId="17" xfId="0" applyFont="1" applyFill="1" applyBorder="1" applyAlignment="1" applyProtection="1">
      <alignment horizontal="center"/>
      <protection locked="0"/>
    </xf>
    <xf numFmtId="0" fontId="30" fillId="2" borderId="0" xfId="0" applyFont="1" applyFill="1" applyBorder="1" applyAlignment="1" applyProtection="1">
      <alignment horizontal="center"/>
    </xf>
    <xf numFmtId="0" fontId="0" fillId="0" borderId="0" xfId="0" applyBorder="1" applyAlignment="1">
      <alignment horizontal="center"/>
    </xf>
    <xf numFmtId="0" fontId="31" fillId="2" borderId="0" xfId="0" applyFont="1" applyFill="1" applyBorder="1" applyAlignment="1" applyProtection="1">
      <alignment horizontal="center"/>
    </xf>
    <xf numFmtId="0" fontId="32" fillId="2" borderId="0" xfId="0" applyFont="1" applyFill="1" applyBorder="1" applyAlignment="1" applyProtection="1">
      <alignment horizontal="center"/>
    </xf>
    <xf numFmtId="0" fontId="34" fillId="0" borderId="17" xfId="0" applyFont="1" applyFill="1" applyBorder="1" applyAlignment="1" applyProtection="1">
      <alignment horizontal="center"/>
      <protection locked="0"/>
    </xf>
    <xf numFmtId="0" fontId="35" fillId="0" borderId="17" xfId="0" applyFont="1" applyFill="1" applyBorder="1" applyAlignment="1" applyProtection="1">
      <protection locked="0"/>
    </xf>
    <xf numFmtId="0" fontId="52" fillId="3" borderId="17" xfId="0" applyFont="1" applyFill="1" applyBorder="1" applyAlignment="1" applyProtection="1">
      <alignment vertical="justify"/>
      <protection locked="0"/>
    </xf>
    <xf numFmtId="0" fontId="52" fillId="3" borderId="19" xfId="0" applyFont="1" applyFill="1" applyBorder="1" applyAlignment="1" applyProtection="1">
      <alignment vertical="justify"/>
      <protection locked="0"/>
    </xf>
    <xf numFmtId="0" fontId="52" fillId="3" borderId="18" xfId="0" applyFont="1" applyFill="1" applyBorder="1" applyAlignment="1" applyProtection="1">
      <alignment vertical="justify"/>
      <protection locked="0"/>
    </xf>
    <xf numFmtId="169" fontId="52" fillId="2" borderId="17" xfId="1" applyNumberFormat="1" applyFont="1" applyFill="1" applyBorder="1" applyAlignment="1" applyProtection="1"/>
    <xf numFmtId="169" fontId="52" fillId="2" borderId="18" xfId="1" applyNumberFormat="1" applyFont="1" applyFill="1" applyBorder="1" applyAlignment="1" applyProtection="1"/>
    <xf numFmtId="0" fontId="17" fillId="2" borderId="17" xfId="0" applyFont="1" applyFill="1" applyBorder="1" applyAlignment="1" applyProtection="1">
      <alignment horizontal="center" vertical="center" wrapText="1"/>
    </xf>
    <xf numFmtId="0" fontId="17" fillId="2" borderId="19"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11" fillId="2" borderId="17" xfId="0" applyFont="1" applyFill="1" applyBorder="1" applyAlignment="1" applyProtection="1">
      <alignment horizontal="center"/>
    </xf>
    <xf numFmtId="0" fontId="11" fillId="2" borderId="19" xfId="0" applyFont="1" applyFill="1" applyBorder="1" applyAlignment="1" applyProtection="1">
      <alignment horizontal="center"/>
    </xf>
    <xf numFmtId="0" fontId="11" fillId="2" borderId="18" xfId="0" applyFont="1" applyFill="1" applyBorder="1" applyAlignment="1" applyProtection="1">
      <alignment horizontal="center"/>
    </xf>
    <xf numFmtId="0" fontId="2" fillId="2" borderId="0" xfId="0" applyFont="1" applyFill="1" applyBorder="1" applyAlignment="1" applyProtection="1">
      <alignment horizontal="center"/>
    </xf>
    <xf numFmtId="0" fontId="3" fillId="2" borderId="0" xfId="0" applyFont="1" applyFill="1" applyBorder="1" applyAlignment="1" applyProtection="1">
      <alignment horizontal="center"/>
    </xf>
    <xf numFmtId="0" fontId="50" fillId="2" borderId="0" xfId="0" applyFont="1" applyFill="1" applyBorder="1" applyAlignment="1" applyProtection="1">
      <alignment horizontal="center"/>
    </xf>
    <xf numFmtId="0" fontId="6" fillId="2" borderId="0" xfId="0" applyFont="1" applyFill="1" applyBorder="1" applyAlignment="1" applyProtection="1">
      <alignment horizontal="center" wrapText="1"/>
    </xf>
    <xf numFmtId="0" fontId="51" fillId="2" borderId="0" xfId="0" applyFont="1" applyFill="1" applyBorder="1" applyAlignment="1" applyProtection="1">
      <alignment horizontal="center"/>
    </xf>
    <xf numFmtId="169" fontId="34" fillId="2" borderId="17" xfId="1" applyNumberFormat="1" applyFont="1" applyFill="1" applyBorder="1" applyAlignment="1" applyProtection="1"/>
    <xf numFmtId="169" fontId="34" fillId="2" borderId="18" xfId="1" applyNumberFormat="1" applyFont="1" applyFill="1" applyBorder="1" applyAlignment="1" applyProtection="1"/>
    <xf numFmtId="164" fontId="35" fillId="0" borderId="17" xfId="1" applyNumberFormat="1" applyFont="1" applyFill="1" applyBorder="1" applyAlignment="1" applyProtection="1">
      <alignment horizontal="center"/>
      <protection locked="0"/>
    </xf>
    <xf numFmtId="164" fontId="35" fillId="0" borderId="18" xfId="1" applyNumberFormat="1" applyFont="1" applyFill="1" applyBorder="1" applyAlignment="1" applyProtection="1">
      <alignment horizontal="center"/>
      <protection locked="0"/>
    </xf>
    <xf numFmtId="164" fontId="34" fillId="2" borderId="17" xfId="1" applyNumberFormat="1" applyFont="1" applyFill="1" applyBorder="1" applyAlignment="1" applyProtection="1">
      <alignment horizontal="center"/>
    </xf>
    <xf numFmtId="164" fontId="34" fillId="2" borderId="18" xfId="1" applyNumberFormat="1" applyFont="1" applyFill="1" applyBorder="1" applyAlignment="1" applyProtection="1">
      <alignment horizontal="center"/>
    </xf>
    <xf numFmtId="0" fontId="9" fillId="2" borderId="0" xfId="0" applyFont="1" applyFill="1" applyBorder="1" applyAlignment="1" applyProtection="1">
      <alignment horizontal="center"/>
    </xf>
    <xf numFmtId="0" fontId="3" fillId="2" borderId="0"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top"/>
    </xf>
    <xf numFmtId="0" fontId="11" fillId="2" borderId="19" xfId="0" applyFont="1" applyFill="1" applyBorder="1" applyAlignment="1" applyProtection="1">
      <alignment horizontal="center" vertical="top"/>
    </xf>
    <xf numFmtId="0" fontId="11" fillId="2" borderId="18" xfId="0" applyFont="1" applyFill="1" applyBorder="1" applyAlignment="1" applyProtection="1">
      <alignment horizontal="center" vertical="top"/>
    </xf>
    <xf numFmtId="0" fontId="58" fillId="2" borderId="0" xfId="0" applyFont="1" applyFill="1" applyBorder="1" applyAlignment="1" applyProtection="1">
      <alignment horizontal="center"/>
    </xf>
    <xf numFmtId="4" fontId="18" fillId="0" borderId="69" xfId="0" applyNumberFormat="1" applyFont="1" applyFill="1" applyBorder="1" applyAlignment="1" applyProtection="1">
      <alignment horizontal="left"/>
      <protection locked="0"/>
    </xf>
    <xf numFmtId="4" fontId="18" fillId="0" borderId="18" xfId="0" applyNumberFormat="1" applyFont="1" applyFill="1" applyBorder="1" applyAlignment="1" applyProtection="1">
      <alignment horizontal="left"/>
      <protection locked="0"/>
    </xf>
    <xf numFmtId="4" fontId="18" fillId="0" borderId="72" xfId="0" applyNumberFormat="1" applyFont="1" applyFill="1" applyBorder="1" applyAlignment="1" applyProtection="1">
      <alignment horizontal="left"/>
      <protection locked="0"/>
    </xf>
    <xf numFmtId="4" fontId="18" fillId="0" borderId="110" xfId="0" applyNumberFormat="1" applyFont="1" applyFill="1" applyBorder="1" applyAlignment="1" applyProtection="1">
      <alignment horizontal="left"/>
      <protection locked="0"/>
    </xf>
    <xf numFmtId="0" fontId="17" fillId="2" borderId="59" xfId="0" applyFont="1" applyFill="1" applyBorder="1" applyAlignment="1" applyProtection="1">
      <alignment horizontal="center" vertical="center" wrapText="1"/>
    </xf>
    <xf numFmtId="0" fontId="17" fillId="2" borderId="60" xfId="0" applyFont="1" applyFill="1" applyBorder="1" applyAlignment="1" applyProtection="1">
      <alignment horizontal="center" vertical="center" wrapText="1"/>
    </xf>
    <xf numFmtId="0" fontId="17" fillId="2" borderId="61" xfId="0" applyFont="1" applyFill="1" applyBorder="1" applyAlignment="1" applyProtection="1">
      <alignment horizontal="center" vertical="center" wrapText="1"/>
    </xf>
    <xf numFmtId="0" fontId="17" fillId="2" borderId="9" xfId="0" applyFont="1" applyFill="1" applyBorder="1" applyAlignment="1" applyProtection="1"/>
    <xf numFmtId="0" fontId="17" fillId="2" borderId="113" xfId="0" applyFont="1" applyFill="1" applyBorder="1" applyAlignment="1" applyProtection="1"/>
    <xf numFmtId="0" fontId="11" fillId="11" borderId="79" xfId="0" applyFont="1" applyFill="1" applyBorder="1" applyAlignment="1" applyProtection="1">
      <alignment horizontal="center"/>
    </xf>
    <xf numFmtId="0" fontId="11" fillId="11" borderId="80" xfId="0" applyFont="1" applyFill="1" applyBorder="1" applyAlignment="1" applyProtection="1">
      <alignment horizontal="center"/>
    </xf>
    <xf numFmtId="0" fontId="11" fillId="11" borderId="78" xfId="0" applyFont="1" applyFill="1" applyBorder="1" applyAlignment="1" applyProtection="1">
      <alignment horizontal="center"/>
    </xf>
    <xf numFmtId="0" fontId="11" fillId="11" borderId="85" xfId="0" applyFont="1" applyFill="1" applyBorder="1" applyAlignment="1" applyProtection="1">
      <alignment horizontal="center"/>
    </xf>
    <xf numFmtId="0" fontId="0" fillId="0" borderId="108" xfId="0" applyBorder="1" applyAlignment="1" applyProtection="1">
      <alignment horizontal="center"/>
    </xf>
    <xf numFmtId="0" fontId="0" fillId="0" borderId="102" xfId="0" applyBorder="1" applyAlignment="1" applyProtection="1">
      <alignment horizontal="center"/>
    </xf>
    <xf numFmtId="4" fontId="18" fillId="0" borderId="72" xfId="0" applyNumberFormat="1" applyFont="1" applyFill="1" applyBorder="1" applyAlignment="1" applyProtection="1">
      <protection locked="0"/>
    </xf>
    <xf numFmtId="4" fontId="18" fillId="0" borderId="110" xfId="0" applyNumberFormat="1" applyFont="1" applyFill="1" applyBorder="1" applyAlignment="1" applyProtection="1">
      <protection locked="0"/>
    </xf>
    <xf numFmtId="0" fontId="11" fillId="11" borderId="111" xfId="0" applyFont="1" applyFill="1" applyBorder="1" applyAlignment="1" applyProtection="1">
      <alignment horizontal="center"/>
    </xf>
    <xf numFmtId="0" fontId="11" fillId="11" borderId="109" xfId="0" applyFont="1" applyFill="1" applyBorder="1" applyAlignment="1" applyProtection="1">
      <alignment horizontal="center"/>
    </xf>
    <xf numFmtId="0" fontId="11" fillId="11" borderId="112" xfId="0" applyFont="1" applyFill="1" applyBorder="1" applyAlignment="1" applyProtection="1">
      <alignment horizontal="center"/>
    </xf>
    <xf numFmtId="4" fontId="21" fillId="0" borderId="69" xfId="0" applyNumberFormat="1" applyFont="1" applyFill="1" applyBorder="1" applyAlignment="1" applyProtection="1">
      <alignment horizontal="left"/>
      <protection locked="0"/>
    </xf>
    <xf numFmtId="4" fontId="21" fillId="0" borderId="18" xfId="0" applyNumberFormat="1" applyFont="1" applyFill="1" applyBorder="1" applyAlignment="1" applyProtection="1">
      <alignment horizontal="left"/>
      <protection locked="0"/>
    </xf>
    <xf numFmtId="4" fontId="18" fillId="0" borderId="69" xfId="0" quotePrefix="1" applyNumberFormat="1" applyFont="1" applyFill="1" applyBorder="1" applyAlignment="1" applyProtection="1">
      <alignment horizontal="left"/>
      <protection locked="0"/>
    </xf>
    <xf numFmtId="0" fontId="11" fillId="11" borderId="49" xfId="0" applyFont="1" applyFill="1" applyBorder="1" applyAlignment="1" applyProtection="1">
      <alignment horizontal="center"/>
    </xf>
    <xf numFmtId="0" fontId="11" fillId="11" borderId="50" xfId="0" applyFont="1" applyFill="1" applyBorder="1" applyAlignment="1" applyProtection="1">
      <alignment horizontal="center"/>
    </xf>
    <xf numFmtId="0" fontId="11" fillId="11" borderId="51" xfId="0" applyFont="1" applyFill="1" applyBorder="1" applyAlignment="1" applyProtection="1">
      <alignment horizontal="center"/>
    </xf>
    <xf numFmtId="0" fontId="11" fillId="11" borderId="52" xfId="0" applyFont="1" applyFill="1" applyBorder="1" applyAlignment="1" applyProtection="1">
      <alignment horizontal="center"/>
    </xf>
    <xf numFmtId="0" fontId="0" fillId="0" borderId="53" xfId="0" applyBorder="1" applyAlignment="1" applyProtection="1"/>
    <xf numFmtId="0" fontId="0" fillId="0" borderId="54" xfId="0" applyBorder="1" applyAlignment="1" applyProtection="1"/>
    <xf numFmtId="0" fontId="0" fillId="0" borderId="60" xfId="0" applyBorder="1" applyAlignment="1" applyProtection="1">
      <alignment horizontal="center" vertical="center" wrapText="1"/>
    </xf>
    <xf numFmtId="0" fontId="0" fillId="0" borderId="61" xfId="0"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68" xfId="0"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27" xfId="0" applyFont="1" applyFill="1" applyBorder="1" applyAlignment="1" applyProtection="1">
      <alignment horizontal="center" vertical="center" wrapText="1"/>
    </xf>
    <xf numFmtId="0" fontId="17" fillId="2" borderId="67" xfId="0" applyFont="1" applyFill="1" applyBorder="1" applyAlignment="1" applyProtection="1">
      <alignment horizontal="center" vertical="center" wrapText="1"/>
    </xf>
    <xf numFmtId="0" fontId="0" fillId="0" borderId="38" xfId="0" applyBorder="1" applyAlignment="1" applyProtection="1">
      <alignment horizontal="center" vertical="center" wrapText="1"/>
    </xf>
    <xf numFmtId="0" fontId="17" fillId="2" borderId="37" xfId="0"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0" fontId="0" fillId="0" borderId="10" xfId="0" applyBorder="1" applyAlignment="1" applyProtection="1">
      <alignment horizontal="center" vertical="center" wrapText="1"/>
    </xf>
    <xf numFmtId="0" fontId="0" fillId="0" borderId="11" xfId="0"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48" xfId="0" applyBorder="1" applyAlignment="1" applyProtection="1">
      <alignment horizontal="center" vertical="center" wrapText="1"/>
    </xf>
    <xf numFmtId="0" fontId="58" fillId="2" borderId="0" xfId="0" applyFont="1" applyFill="1" applyBorder="1" applyAlignment="1" applyProtection="1"/>
    <xf numFmtId="0" fontId="58" fillId="2" borderId="0" xfId="0" applyFont="1" applyFill="1" applyBorder="1" applyAlignment="1" applyProtection="1">
      <alignment horizontal="left"/>
    </xf>
    <xf numFmtId="0" fontId="17" fillId="2" borderId="71" xfId="0" applyFont="1" applyFill="1" applyBorder="1" applyAlignment="1" applyProtection="1">
      <alignment horizontal="center" vertical="center" wrapText="1"/>
    </xf>
    <xf numFmtId="0" fontId="0" fillId="0" borderId="98" xfId="0" applyBorder="1" applyAlignment="1" applyProtection="1">
      <alignment vertical="center"/>
    </xf>
    <xf numFmtId="0" fontId="38" fillId="11" borderId="69" xfId="0" applyFont="1" applyFill="1" applyBorder="1" applyAlignment="1" applyProtection="1">
      <alignment vertical="center"/>
      <protection locked="0"/>
    </xf>
    <xf numFmtId="0" fontId="0" fillId="0" borderId="19" xfId="0" applyBorder="1" applyAlignment="1" applyProtection="1">
      <alignment vertical="center"/>
      <protection locked="0"/>
    </xf>
    <xf numFmtId="0" fontId="0" fillId="0" borderId="101" xfId="0" applyBorder="1" applyAlignment="1" applyProtection="1">
      <alignment vertical="center"/>
      <protection locked="0"/>
    </xf>
    <xf numFmtId="0" fontId="11" fillId="2" borderId="17" xfId="0" applyFont="1" applyFill="1" applyBorder="1" applyAlignment="1" applyProtection="1">
      <alignment horizontal="center"/>
      <protection locked="0"/>
    </xf>
    <xf numFmtId="0" fontId="0" fillId="0" borderId="19" xfId="0" applyBorder="1" applyAlignment="1" applyProtection="1">
      <alignment horizontal="center"/>
      <protection locked="0"/>
    </xf>
    <xf numFmtId="0" fontId="0" fillId="0" borderId="18" xfId="0" applyBorder="1" applyAlignment="1" applyProtection="1">
      <alignment horizontal="center"/>
      <protection locked="0"/>
    </xf>
    <xf numFmtId="0" fontId="31" fillId="2" borderId="0" xfId="0" applyFont="1" applyFill="1" applyBorder="1" applyAlignment="1" applyProtection="1">
      <alignment horizontal="center"/>
      <protection locked="0"/>
    </xf>
    <xf numFmtId="0" fontId="0" fillId="0" borderId="0" xfId="0" applyBorder="1" applyAlignment="1" applyProtection="1">
      <protection locked="0"/>
    </xf>
    <xf numFmtId="0" fontId="3" fillId="2" borderId="0" xfId="0" applyFont="1" applyFill="1" applyBorder="1" applyAlignment="1" applyProtection="1">
      <alignment horizontal="center"/>
      <protection locked="0"/>
    </xf>
    <xf numFmtId="0" fontId="10" fillId="13" borderId="0" xfId="0" applyFont="1" applyFill="1" applyBorder="1" applyAlignment="1" applyProtection="1">
      <alignment horizontal="center" vertical="center" wrapText="1"/>
    </xf>
    <xf numFmtId="0" fontId="11" fillId="11" borderId="60" xfId="0" applyFont="1" applyFill="1" applyBorder="1" applyAlignment="1" applyProtection="1">
      <alignment horizontal="center" vertical="center"/>
    </xf>
    <xf numFmtId="0" fontId="0" fillId="0" borderId="60" xfId="0" applyBorder="1" applyAlignment="1" applyProtection="1">
      <alignment vertical="center"/>
    </xf>
    <xf numFmtId="0" fontId="0" fillId="0" borderId="61" xfId="0" applyBorder="1" applyAlignment="1" applyProtection="1">
      <alignment vertical="center"/>
    </xf>
    <xf numFmtId="0" fontId="11" fillId="11" borderId="6" xfId="0" applyFont="1" applyFill="1" applyBorder="1" applyAlignment="1" applyProtection="1">
      <alignment horizontal="center" vertical="center"/>
    </xf>
    <xf numFmtId="0" fontId="0" fillId="0" borderId="7" xfId="0" applyBorder="1" applyAlignment="1" applyProtection="1">
      <alignment vertical="center"/>
    </xf>
    <xf numFmtId="0" fontId="0" fillId="0" borderId="39" xfId="0" applyBorder="1" applyAlignment="1" applyProtection="1">
      <alignment vertical="center"/>
    </xf>
    <xf numFmtId="4" fontId="38" fillId="14" borderId="9" xfId="0" applyNumberFormat="1" applyFont="1" applyFill="1" applyBorder="1" applyAlignment="1" applyProtection="1">
      <alignment horizontal="center" vertical="center"/>
      <protection locked="0"/>
    </xf>
    <xf numFmtId="4" fontId="38" fillId="14" borderId="11" xfId="0" applyNumberFormat="1" applyFont="1" applyFill="1" applyBorder="1" applyAlignment="1" applyProtection="1">
      <alignment horizontal="center" vertical="center"/>
      <protection locked="0"/>
    </xf>
    <xf numFmtId="4" fontId="38" fillId="14" borderId="12" xfId="0" applyNumberFormat="1" applyFont="1" applyFill="1" applyBorder="1" applyAlignment="1" applyProtection="1">
      <alignment horizontal="center" vertical="center"/>
      <protection locked="0"/>
    </xf>
    <xf numFmtId="4" fontId="38" fillId="14" borderId="13" xfId="0" applyNumberFormat="1" applyFont="1" applyFill="1" applyBorder="1" applyAlignment="1" applyProtection="1">
      <alignment horizontal="center" vertical="center"/>
      <protection locked="0"/>
    </xf>
    <xf numFmtId="4" fontId="38" fillId="14" borderId="14" xfId="0" applyNumberFormat="1" applyFont="1" applyFill="1" applyBorder="1" applyAlignment="1" applyProtection="1">
      <alignment horizontal="center" vertical="center"/>
      <protection locked="0"/>
    </xf>
    <xf numFmtId="4" fontId="38" fillId="14" borderId="16" xfId="0" applyNumberFormat="1" applyFont="1" applyFill="1" applyBorder="1" applyAlignment="1" applyProtection="1">
      <alignment horizontal="center" vertical="center"/>
      <protection locked="0"/>
    </xf>
    <xf numFmtId="0" fontId="42" fillId="0" borderId="85" xfId="0" applyFont="1" applyBorder="1" applyAlignment="1">
      <alignment vertical="center"/>
    </xf>
    <xf numFmtId="0" fontId="42" fillId="0" borderId="108" xfId="0" applyFont="1" applyBorder="1" applyAlignment="1">
      <alignment vertical="center"/>
    </xf>
    <xf numFmtId="0" fontId="42" fillId="0" borderId="102" xfId="0" applyFont="1" applyBorder="1" applyAlignment="1">
      <alignment vertical="center"/>
    </xf>
    <xf numFmtId="3" fontId="0" fillId="15" borderId="82" xfId="0" applyNumberFormat="1" applyFill="1" applyBorder="1" applyAlignment="1" applyProtection="1">
      <alignment horizontal="center" vertical="center"/>
      <protection locked="0"/>
    </xf>
    <xf numFmtId="3" fontId="0" fillId="15" borderId="73" xfId="0" applyNumberFormat="1" applyFill="1" applyBorder="1" applyAlignment="1" applyProtection="1">
      <alignment horizontal="center" vertical="center"/>
      <protection locked="0"/>
    </xf>
    <xf numFmtId="3" fontId="0" fillId="15" borderId="84" xfId="0" applyNumberFormat="1" applyFill="1" applyBorder="1" applyAlignment="1" applyProtection="1">
      <alignment horizontal="center" vertical="center"/>
      <protection locked="0"/>
    </xf>
    <xf numFmtId="0" fontId="17" fillId="2" borderId="82" xfId="0" applyFont="1" applyFill="1" applyBorder="1" applyAlignment="1" applyProtection="1">
      <alignment horizontal="center" vertical="center" wrapText="1"/>
    </xf>
    <xf numFmtId="0" fontId="17" fillId="2" borderId="73" xfId="0" applyFont="1" applyFill="1" applyBorder="1" applyAlignment="1" applyProtection="1">
      <alignment horizontal="center" vertical="center" wrapText="1"/>
    </xf>
    <xf numFmtId="0" fontId="17" fillId="2" borderId="84" xfId="0" applyFont="1" applyFill="1" applyBorder="1" applyAlignment="1" applyProtection="1">
      <alignment horizontal="center" vertical="center" wrapText="1"/>
    </xf>
    <xf numFmtId="0" fontId="38" fillId="11" borderId="2" xfId="0" applyFont="1" applyFill="1" applyBorder="1" applyAlignment="1" applyProtection="1">
      <alignment vertical="center"/>
      <protection locked="0"/>
    </xf>
    <xf numFmtId="0" fontId="0" fillId="0" borderId="2" xfId="0" applyBorder="1" applyAlignment="1" applyProtection="1">
      <alignment vertical="center"/>
      <protection locked="0"/>
    </xf>
    <xf numFmtId="0" fontId="0" fillId="0" borderId="104" xfId="0" applyBorder="1" applyAlignment="1" applyProtection="1">
      <alignment vertical="center"/>
      <protection locked="0"/>
    </xf>
    <xf numFmtId="0" fontId="38" fillId="11" borderId="67" xfId="0" applyFont="1" applyFill="1" applyBorder="1" applyAlignment="1" applyProtection="1">
      <alignment vertical="center"/>
      <protection locked="0"/>
    </xf>
    <xf numFmtId="0" fontId="38" fillId="11" borderId="0" xfId="0" applyFont="1" applyFill="1" applyBorder="1" applyAlignment="1" applyProtection="1">
      <alignment vertical="center"/>
      <protection locked="0"/>
    </xf>
    <xf numFmtId="0" fontId="0" fillId="0" borderId="0" xfId="0" applyBorder="1" applyAlignment="1" applyProtection="1">
      <alignment vertical="center"/>
      <protection locked="0"/>
    </xf>
    <xf numFmtId="0" fontId="38" fillId="11" borderId="19" xfId="0" applyFont="1" applyFill="1" applyBorder="1" applyAlignment="1" applyProtection="1">
      <alignment vertical="center"/>
      <protection locked="0"/>
    </xf>
    <xf numFmtId="0" fontId="11" fillId="11" borderId="59" xfId="0" applyFont="1" applyFill="1" applyBorder="1" applyAlignment="1" applyProtection="1">
      <alignment horizontal="center" vertical="center"/>
    </xf>
    <xf numFmtId="0" fontId="11" fillId="11" borderId="7" xfId="0" applyFont="1" applyFill="1" applyBorder="1" applyAlignment="1" applyProtection="1">
      <alignment horizontal="center" vertical="center"/>
    </xf>
    <xf numFmtId="0" fontId="0" fillId="0" borderId="87" xfId="0" applyBorder="1" applyAlignment="1" applyProtection="1">
      <alignment vertical="center"/>
    </xf>
    <xf numFmtId="0" fontId="38" fillId="11" borderId="12" xfId="0" applyFont="1" applyFill="1" applyBorder="1" applyAlignment="1" applyProtection="1">
      <protection locked="0"/>
    </xf>
    <xf numFmtId="0" fontId="38" fillId="11" borderId="0" xfId="0" applyFont="1" applyFill="1" applyBorder="1" applyAlignment="1" applyProtection="1">
      <protection locked="0"/>
    </xf>
    <xf numFmtId="0" fontId="0" fillId="0" borderId="13" xfId="0" applyBorder="1" applyAlignment="1" applyProtection="1">
      <protection locked="0"/>
    </xf>
    <xf numFmtId="3" fontId="0" fillId="14" borderId="9" xfId="0" applyNumberFormat="1" applyFill="1" applyBorder="1" applyAlignment="1" applyProtection="1">
      <alignment horizontal="center"/>
      <protection locked="0"/>
    </xf>
    <xf numFmtId="3" fontId="0" fillId="14" borderId="11" xfId="0" applyNumberFormat="1" applyFill="1" applyBorder="1" applyAlignment="1" applyProtection="1">
      <alignment horizontal="center"/>
      <protection locked="0"/>
    </xf>
    <xf numFmtId="3" fontId="0" fillId="14" borderId="12" xfId="0" applyNumberFormat="1" applyFill="1" applyBorder="1" applyAlignment="1" applyProtection="1">
      <alignment horizontal="center"/>
      <protection locked="0"/>
    </xf>
    <xf numFmtId="3" fontId="0" fillId="14" borderId="13" xfId="0" applyNumberFormat="1" applyFill="1" applyBorder="1" applyAlignment="1" applyProtection="1">
      <alignment horizontal="center"/>
      <protection locked="0"/>
    </xf>
    <xf numFmtId="3" fontId="0" fillId="14" borderId="14" xfId="0" applyNumberFormat="1" applyFill="1" applyBorder="1" applyAlignment="1" applyProtection="1">
      <alignment horizontal="center"/>
      <protection locked="0"/>
    </xf>
    <xf numFmtId="3" fontId="0" fillId="14" borderId="16" xfId="0" applyNumberFormat="1" applyFill="1" applyBorder="1" applyAlignment="1" applyProtection="1">
      <alignment horizontal="center"/>
      <protection locked="0"/>
    </xf>
    <xf numFmtId="0" fontId="11" fillId="2" borderId="19" xfId="0" applyFont="1" applyFill="1" applyBorder="1" applyAlignment="1" applyProtection="1">
      <alignment horizontal="center"/>
      <protection locked="0"/>
    </xf>
    <xf numFmtId="0" fontId="10" fillId="13" borderId="0" xfId="0" applyFont="1" applyFill="1" applyBorder="1" applyAlignment="1" applyProtection="1">
      <alignment horizontal="center" vertical="center"/>
    </xf>
    <xf numFmtId="0" fontId="26" fillId="13" borderId="0" xfId="0" applyFont="1" applyFill="1" applyAlignment="1" applyProtection="1">
      <alignment vertical="center"/>
    </xf>
    <xf numFmtId="0" fontId="118" fillId="39" borderId="82" xfId="0" applyFont="1" applyFill="1" applyBorder="1" applyAlignment="1">
      <alignment horizontal="center" vertical="center" wrapText="1"/>
    </xf>
    <xf numFmtId="0" fontId="118" fillId="39" borderId="73" xfId="0" applyFont="1" applyFill="1" applyBorder="1" applyAlignment="1">
      <alignment horizontal="center" vertical="center" wrapText="1"/>
    </xf>
    <xf numFmtId="0" fontId="118" fillId="39" borderId="84" xfId="0" applyFont="1" applyFill="1" applyBorder="1" applyAlignment="1">
      <alignment horizontal="center" vertical="center" wrapText="1"/>
    </xf>
  </cellXfs>
  <cellStyles count="248">
    <cellStyle name="20% - Accent1 2" xfId="22"/>
    <cellStyle name="20% - Accent1 2 2" xfId="130"/>
    <cellStyle name="20% - Accent1 3" xfId="129"/>
    <cellStyle name="20% - Accent2 2" xfId="23"/>
    <cellStyle name="20% - Accent2 2 2" xfId="132"/>
    <cellStyle name="20% - Accent2 3" xfId="131"/>
    <cellStyle name="20% - Accent3 2" xfId="24"/>
    <cellStyle name="20% - Accent3 2 2" xfId="134"/>
    <cellStyle name="20% - Accent3 3" xfId="133"/>
    <cellStyle name="20% - Accent4 2" xfId="25"/>
    <cellStyle name="20% - Accent4 2 2" xfId="136"/>
    <cellStyle name="20% - Accent4 3" xfId="135"/>
    <cellStyle name="20% - Accent5 2" xfId="26"/>
    <cellStyle name="20% - Accent5 2 2" xfId="138"/>
    <cellStyle name="20% - Accent5 3" xfId="137"/>
    <cellStyle name="20% - Accent6 2" xfId="27"/>
    <cellStyle name="20% - Accent6 2 2" xfId="140"/>
    <cellStyle name="20% - Accent6 3" xfId="139"/>
    <cellStyle name="40% - Accent1 2" xfId="28"/>
    <cellStyle name="40% - Accent1 2 2" xfId="142"/>
    <cellStyle name="40% - Accent1 3" xfId="141"/>
    <cellStyle name="40% - Accent2 2" xfId="29"/>
    <cellStyle name="40% - Accent2 2 2" xfId="144"/>
    <cellStyle name="40% - Accent2 3" xfId="143"/>
    <cellStyle name="40% - Accent3 2" xfId="30"/>
    <cellStyle name="40% - Accent3 2 2" xfId="146"/>
    <cellStyle name="40% - Accent3 3" xfId="145"/>
    <cellStyle name="40% - Accent4 2" xfId="31"/>
    <cellStyle name="40% - Accent4 2 2" xfId="148"/>
    <cellStyle name="40% - Accent4 3" xfId="147"/>
    <cellStyle name="40% - Accent5 2" xfId="32"/>
    <cellStyle name="40% - Accent5 2 2" xfId="150"/>
    <cellStyle name="40% - Accent5 3" xfId="149"/>
    <cellStyle name="40% - Accent6 2" xfId="33"/>
    <cellStyle name="40% - Accent6 2 2" xfId="152"/>
    <cellStyle name="40% - Accent6 3" xfId="151"/>
    <cellStyle name="60% - Accent1 2" xfId="34"/>
    <cellStyle name="60% - Accent1 2 2" xfId="154"/>
    <cellStyle name="60% - Accent1 3" xfId="153"/>
    <cellStyle name="60% - Accent2 2" xfId="35"/>
    <cellStyle name="60% - Accent2 2 2" xfId="156"/>
    <cellStyle name="60% - Accent2 3" xfId="155"/>
    <cellStyle name="60% - Accent3 2" xfId="36"/>
    <cellStyle name="60% - Accent3 2 2" xfId="158"/>
    <cellStyle name="60% - Accent3 3" xfId="157"/>
    <cellStyle name="60% - Accent4 2" xfId="37"/>
    <cellStyle name="60% - Accent4 2 2" xfId="160"/>
    <cellStyle name="60% - Accent4 3" xfId="159"/>
    <cellStyle name="60% - Accent5 2" xfId="38"/>
    <cellStyle name="60% - Accent5 2 2" xfId="162"/>
    <cellStyle name="60% - Accent5 3" xfId="161"/>
    <cellStyle name="60% - Accent6 2" xfId="39"/>
    <cellStyle name="60% - Accent6 2 2" xfId="164"/>
    <cellStyle name="60% - Accent6 3" xfId="163"/>
    <cellStyle name="Accent1 2" xfId="40"/>
    <cellStyle name="Accent1 2 2" xfId="166"/>
    <cellStyle name="Accent1 3" xfId="165"/>
    <cellStyle name="Accent2 2" xfId="41"/>
    <cellStyle name="Accent2 2 2" xfId="168"/>
    <cellStyle name="Accent2 3" xfId="167"/>
    <cellStyle name="Accent3 2" xfId="42"/>
    <cellStyle name="Accent3 2 2" xfId="170"/>
    <cellStyle name="Accent3 3" xfId="169"/>
    <cellStyle name="Accent4 2" xfId="43"/>
    <cellStyle name="Accent4 2 2" xfId="172"/>
    <cellStyle name="Accent4 3" xfId="171"/>
    <cellStyle name="Accent5 2" xfId="44"/>
    <cellStyle name="Accent5 2 2" xfId="174"/>
    <cellStyle name="Accent5 3" xfId="173"/>
    <cellStyle name="Accent6 2" xfId="45"/>
    <cellStyle name="Accent6 2 2" xfId="176"/>
    <cellStyle name="Accent6 3" xfId="175"/>
    <cellStyle name="Bad 2" xfId="46"/>
    <cellStyle name="Bad 2 2" xfId="178"/>
    <cellStyle name="Bad 3" xfId="177"/>
    <cellStyle name="Calculation 2" xfId="47"/>
    <cellStyle name="Calculation 2 2" xfId="180"/>
    <cellStyle name="Calculation 3" xfId="179"/>
    <cellStyle name="Check Cell 2" xfId="48"/>
    <cellStyle name="Check Cell 2 2" xfId="182"/>
    <cellStyle name="Check Cell 3" xfId="181"/>
    <cellStyle name="ColumnHeadings" xfId="49"/>
    <cellStyle name="Comma" xfId="1" builtinId="3"/>
    <cellStyle name="Comma 10" xfId="9"/>
    <cellStyle name="Comma 2" xfId="13"/>
    <cellStyle name="Comma 2 2" xfId="14"/>
    <cellStyle name="Comma 2 2 2" xfId="15"/>
    <cellStyle name="Comma 2 2 3" xfId="52"/>
    <cellStyle name="Comma 2 2 3 2" xfId="183"/>
    <cellStyle name="Comma 2 2 4" xfId="184"/>
    <cellStyle name="Comma 2 3" xfId="53"/>
    <cellStyle name="Comma 2 3 2" xfId="16"/>
    <cellStyle name="Comma 2 3 3" xfId="185"/>
    <cellStyle name="Comma 2 4" xfId="54"/>
    <cellStyle name="Comma 2 5" xfId="51"/>
    <cellStyle name="Comma 3" xfId="55"/>
    <cellStyle name="Comma 3 2" xfId="56"/>
    <cellStyle name="Comma 3 3" xfId="186"/>
    <cellStyle name="Comma 4" xfId="57"/>
    <cellStyle name="Comma 4 2" xfId="187"/>
    <cellStyle name="Comma 4 2 2" xfId="188"/>
    <cellStyle name="Comma 4 2 3" xfId="189"/>
    <cellStyle name="Comma 4 2 4" xfId="190"/>
    <cellStyle name="Comma 4 2 5" xfId="191"/>
    <cellStyle name="Comma 4 2 6" xfId="192"/>
    <cellStyle name="Comma 5" xfId="50"/>
    <cellStyle name="Comma 6" xfId="236"/>
    <cellStyle name="Comma 7" xfId="193"/>
    <cellStyle name="Comma 8" xfId="194"/>
    <cellStyle name="Comma 9" xfId="247"/>
    <cellStyle name="Currency" xfId="2" builtinId="4"/>
    <cellStyle name="Currency 2" xfId="58"/>
    <cellStyle name="DefaultCellFormatting" xfId="59"/>
    <cellStyle name="DefaultCellFormatting 2" xfId="60"/>
    <cellStyle name="Explanatory Text 2" xfId="61"/>
    <cellStyle name="Explanatory Text 2 2" xfId="196"/>
    <cellStyle name="Explanatory Text 3" xfId="195"/>
    <cellStyle name="Good 2" xfId="62"/>
    <cellStyle name="Good 2 2" xfId="198"/>
    <cellStyle name="Good 3" xfId="197"/>
    <cellStyle name="GrandTotal" xfId="63"/>
    <cellStyle name="GrandTotal 2" xfId="64"/>
    <cellStyle name="GrandTotalCurrency" xfId="65"/>
    <cellStyle name="GrandTotalCurrency 2" xfId="66"/>
    <cellStyle name="Heading 1 2" xfId="67"/>
    <cellStyle name="Heading 1 2 2" xfId="200"/>
    <cellStyle name="Heading 1 3" xfId="199"/>
    <cellStyle name="Heading 2 2" xfId="68"/>
    <cellStyle name="Heading 2 2 2" xfId="202"/>
    <cellStyle name="Heading 2 3" xfId="201"/>
    <cellStyle name="Heading 3 2" xfId="69"/>
    <cellStyle name="Heading 3 2 2" xfId="204"/>
    <cellStyle name="Heading 3 3" xfId="203"/>
    <cellStyle name="Heading 4 2" xfId="70"/>
    <cellStyle name="Heading 4 2 2" xfId="206"/>
    <cellStyle name="Heading 4 3" xfId="205"/>
    <cellStyle name="Heading1" xfId="4"/>
    <cellStyle name="Heading2" xfId="5"/>
    <cellStyle name="Heading3" xfId="6"/>
    <cellStyle name="Hyperlink" xfId="7" builtinId="8"/>
    <cellStyle name="Hyperlink 2" xfId="17"/>
    <cellStyle name="Input 2" xfId="71"/>
    <cellStyle name="Input 2 2" xfId="208"/>
    <cellStyle name="Input 3" xfId="207"/>
    <cellStyle name="Linked Cell 2" xfId="72"/>
    <cellStyle name="Linked Cell 2 2" xfId="210"/>
    <cellStyle name="Linked Cell 3" xfId="209"/>
    <cellStyle name="Neutral 2" xfId="73"/>
    <cellStyle name="Neutral 2 2" xfId="212"/>
    <cellStyle name="Neutral 3" xfId="211"/>
    <cellStyle name="Normal" xfId="0" builtinId="0"/>
    <cellStyle name="Normal 10" xfId="74"/>
    <cellStyle name="Normal 11" xfId="75"/>
    <cellStyle name="Normal 12" xfId="76"/>
    <cellStyle name="Normal 13" xfId="77"/>
    <cellStyle name="Normal 14" xfId="78"/>
    <cellStyle name="Normal 15" xfId="79"/>
    <cellStyle name="Normal 16" xfId="80"/>
    <cellStyle name="Normal 17" xfId="81"/>
    <cellStyle name="Normal 18" xfId="82"/>
    <cellStyle name="Normal 19" xfId="83"/>
    <cellStyle name="Normal 2" xfId="12"/>
    <cellStyle name="Normal 2 2" xfId="85"/>
    <cellStyle name="Normal 2 2 2" xfId="213"/>
    <cellStyle name="Normal 2 3" xfId="84"/>
    <cellStyle name="Normal 20" xfId="86"/>
    <cellStyle name="Normal 21" xfId="87"/>
    <cellStyle name="Normal 22" xfId="88"/>
    <cellStyle name="Normal 23" xfId="89"/>
    <cellStyle name="Normal 24" xfId="21"/>
    <cellStyle name="Normal 25" xfId="117"/>
    <cellStyle name="Normal 26" xfId="118"/>
    <cellStyle name="Normal 27" xfId="119"/>
    <cellStyle name="Normal 28" xfId="120"/>
    <cellStyle name="Normal 29" xfId="121"/>
    <cellStyle name="Normal 3" xfId="20"/>
    <cellStyle name="Normal 30" xfId="122"/>
    <cellStyle name="Normal 31" xfId="123"/>
    <cellStyle name="Normal 32" xfId="124"/>
    <cellStyle name="Normal 33" xfId="125"/>
    <cellStyle name="Normal 34" xfId="126"/>
    <cellStyle name="Normal 35" xfId="127"/>
    <cellStyle name="Normal 36" xfId="128"/>
    <cellStyle name="Normal 37" xfId="235"/>
    <cellStyle name="Normal 38" xfId="237"/>
    <cellStyle name="Normal 39" xfId="238"/>
    <cellStyle name="Normal 4" xfId="90"/>
    <cellStyle name="Normal 4 2" xfId="215"/>
    <cellStyle name="Normal 4 3" xfId="214"/>
    <cellStyle name="Normal 40" xfId="239"/>
    <cellStyle name="Normal 41" xfId="240"/>
    <cellStyle name="Normal 42" xfId="241"/>
    <cellStyle name="Normal 43" xfId="242"/>
    <cellStyle name="Normal 44" xfId="244"/>
    <cellStyle name="Normal 45" xfId="245"/>
    <cellStyle name="Normal 46" xfId="246"/>
    <cellStyle name="Normal 47" xfId="8"/>
    <cellStyle name="Normal 5" xfId="91"/>
    <cellStyle name="Normal 5 2" xfId="216"/>
    <cellStyle name="Normal 6" xfId="18"/>
    <cellStyle name="Normal 6 2" xfId="19"/>
    <cellStyle name="Normal 6 3" xfId="92"/>
    <cellStyle name="Normal 6 3 2" xfId="217"/>
    <cellStyle name="Normal 6 4" xfId="218"/>
    <cellStyle name="Normal 6 5" xfId="219"/>
    <cellStyle name="Normal 6 6" xfId="220"/>
    <cellStyle name="Normal 7" xfId="93"/>
    <cellStyle name="Normal 8" xfId="94"/>
    <cellStyle name="Normal 9" xfId="95"/>
    <cellStyle name="Note 2" xfId="97"/>
    <cellStyle name="Note 2 2" xfId="222"/>
    <cellStyle name="Note 3" xfId="98"/>
    <cellStyle name="Note 4" xfId="96"/>
    <cellStyle name="Note 5" xfId="221"/>
    <cellStyle name="Output 2" xfId="99"/>
    <cellStyle name="Output 2 2" xfId="224"/>
    <cellStyle name="Output 3" xfId="223"/>
    <cellStyle name="Percent" xfId="3" builtinId="5"/>
    <cellStyle name="Percent 2" xfId="101"/>
    <cellStyle name="Percent 2 2" xfId="225"/>
    <cellStyle name="Percent 2 2 2" xfId="226"/>
    <cellStyle name="Percent 2 2 3" xfId="227"/>
    <cellStyle name="Percent 2 3" xfId="228"/>
    <cellStyle name="Percent 2 3 2" xfId="229"/>
    <cellStyle name="Percent 2 3 3" xfId="230"/>
    <cellStyle name="Percent 3" xfId="102"/>
    <cellStyle name="Percent 4" xfId="100"/>
    <cellStyle name="Percent 5" xfId="243"/>
    <cellStyle name="Percent 6" xfId="10"/>
    <cellStyle name="RepeatHeading" xfId="103"/>
    <cellStyle name="RepeatHeading 2" xfId="104"/>
    <cellStyle name="ReportHeading" xfId="11"/>
    <cellStyle name="Style 1" xfId="105"/>
    <cellStyle name="Style 1 2" xfId="106"/>
    <cellStyle name="Style 1 3" xfId="107"/>
    <cellStyle name="Style 1 4" xfId="108"/>
    <cellStyle name="Style 1 5" xfId="109"/>
    <cellStyle name="SubTotal" xfId="110"/>
    <cellStyle name="SubTotal 2" xfId="111"/>
    <cellStyle name="SubTotalCurrency" xfId="112"/>
    <cellStyle name="SubTotalCurrency 2" xfId="113"/>
    <cellStyle name="Title 2" xfId="114"/>
    <cellStyle name="Total 2" xfId="115"/>
    <cellStyle name="Total 2 2" xfId="232"/>
    <cellStyle name="Total 3" xfId="231"/>
    <cellStyle name="Warning Text 2" xfId="116"/>
    <cellStyle name="Warning Text 2 2" xfId="234"/>
    <cellStyle name="Warning Text 3" xfId="2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123</xdr:row>
      <xdr:rowOff>104775</xdr:rowOff>
    </xdr:from>
    <xdr:to>
      <xdr:col>9</xdr:col>
      <xdr:colOff>47625</xdr:colOff>
      <xdr:row>156</xdr:row>
      <xdr:rowOff>85725</xdr:rowOff>
    </xdr:to>
    <xdr:sp macro="" textlink="">
      <xdr:nvSpPr>
        <xdr:cNvPr id="2" name="AutoShape 2798"/>
        <xdr:cNvSpPr>
          <a:spLocks noChangeAspect="1" noChangeArrowheads="1"/>
        </xdr:cNvSpPr>
      </xdr:nvSpPr>
      <xdr:spPr bwMode="auto">
        <a:xfrm>
          <a:off x="104775" y="26431875"/>
          <a:ext cx="5562600" cy="680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209550</xdr:colOff>
      <xdr:row>0</xdr:row>
      <xdr:rowOff>104775</xdr:rowOff>
    </xdr:from>
    <xdr:to>
      <xdr:col>5</xdr:col>
      <xdr:colOff>104775</xdr:colOff>
      <xdr:row>4</xdr:row>
      <xdr:rowOff>57150</xdr:rowOff>
    </xdr:to>
    <xdr:pic>
      <xdr:nvPicPr>
        <xdr:cNvPr id="3" name="Picture 103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104775"/>
          <a:ext cx="29908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125</xdr:row>
      <xdr:rowOff>0</xdr:rowOff>
    </xdr:from>
    <xdr:to>
      <xdr:col>8</xdr:col>
      <xdr:colOff>76200</xdr:colOff>
      <xdr:row>156</xdr:row>
      <xdr:rowOff>152400</xdr:rowOff>
    </xdr:to>
    <xdr:pic>
      <xdr:nvPicPr>
        <xdr:cNvPr id="4"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727150"/>
          <a:ext cx="5000625" cy="657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124</xdr:row>
      <xdr:rowOff>171450</xdr:rowOff>
    </xdr:from>
    <xdr:to>
      <xdr:col>9</xdr:col>
      <xdr:colOff>0</xdr:colOff>
      <xdr:row>157</xdr:row>
      <xdr:rowOff>209550</xdr:rowOff>
    </xdr:to>
    <xdr:pic>
      <xdr:nvPicPr>
        <xdr:cNvPr id="5" name="Picture 10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6889075"/>
          <a:ext cx="5619750" cy="691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28575</xdr:rowOff>
    </xdr:from>
    <xdr:to>
      <xdr:col>4</xdr:col>
      <xdr:colOff>247650</xdr:colOff>
      <xdr:row>4</xdr:row>
      <xdr:rowOff>0</xdr:rowOff>
    </xdr:to>
    <xdr:pic>
      <xdr:nvPicPr>
        <xdr:cNvPr id="2" name="Picture 3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04775"/>
          <a:ext cx="21526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ichael_solo@ipart.nsw.gov.au" TargetMode="External"/><Relationship Id="rId1" Type="http://schemas.openxmlformats.org/officeDocument/2006/relationships/hyperlink" Target="mailto:tony_camenzuli@ipart.nsw.gov.au"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jtodd@ryde.nsw.gov.a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48"/>
  <sheetViews>
    <sheetView workbookViewId="0"/>
  </sheetViews>
  <sheetFormatPr defaultRowHeight="15" x14ac:dyDescent="0.25"/>
  <cols>
    <col min="1" max="1" width="8.140625" customWidth="1"/>
    <col min="2" max="2" width="10.85546875" customWidth="1"/>
    <col min="9" max="9" width="10.42578125" bestFit="1" customWidth="1"/>
    <col min="10" max="10" width="10.7109375" bestFit="1" customWidth="1"/>
    <col min="11" max="11" width="10" customWidth="1"/>
    <col min="12" max="12" width="27.7109375" customWidth="1"/>
    <col min="13" max="13" width="6.7109375" customWidth="1"/>
    <col min="14" max="14" width="6.140625" customWidth="1"/>
    <col min="257" max="257" width="8.140625" customWidth="1"/>
    <col min="258" max="258" width="10.85546875" customWidth="1"/>
    <col min="265" max="265" width="10.42578125" bestFit="1" customWidth="1"/>
    <col min="266" max="266" width="10.7109375" bestFit="1" customWidth="1"/>
    <col min="267" max="267" width="10" customWidth="1"/>
    <col min="268" max="268" width="27.7109375" customWidth="1"/>
    <col min="269" max="269" width="6.7109375" customWidth="1"/>
    <col min="270" max="270" width="6.140625" customWidth="1"/>
    <col min="513" max="513" width="8.140625" customWidth="1"/>
    <col min="514" max="514" width="10.85546875" customWidth="1"/>
    <col min="521" max="521" width="10.42578125" bestFit="1" customWidth="1"/>
    <col min="522" max="522" width="10.7109375" bestFit="1" customWidth="1"/>
    <col min="523" max="523" width="10" customWidth="1"/>
    <col min="524" max="524" width="27.7109375" customWidth="1"/>
    <col min="525" max="525" width="6.7109375" customWidth="1"/>
    <col min="526" max="526" width="6.140625" customWidth="1"/>
    <col min="769" max="769" width="8.140625" customWidth="1"/>
    <col min="770" max="770" width="10.85546875" customWidth="1"/>
    <col min="777" max="777" width="10.42578125" bestFit="1" customWidth="1"/>
    <col min="778" max="778" width="10.7109375" bestFit="1" customWidth="1"/>
    <col min="779" max="779" width="10" customWidth="1"/>
    <col min="780" max="780" width="27.7109375" customWidth="1"/>
    <col min="781" max="781" width="6.7109375" customWidth="1"/>
    <col min="782" max="782" width="6.140625" customWidth="1"/>
    <col min="1025" max="1025" width="8.140625" customWidth="1"/>
    <col min="1026" max="1026" width="10.85546875" customWidth="1"/>
    <col min="1033" max="1033" width="10.42578125" bestFit="1" customWidth="1"/>
    <col min="1034" max="1034" width="10.7109375" bestFit="1" customWidth="1"/>
    <col min="1035" max="1035" width="10" customWidth="1"/>
    <col min="1036" max="1036" width="27.7109375" customWidth="1"/>
    <col min="1037" max="1037" width="6.7109375" customWidth="1"/>
    <col min="1038" max="1038" width="6.140625" customWidth="1"/>
    <col min="1281" max="1281" width="8.140625" customWidth="1"/>
    <col min="1282" max="1282" width="10.85546875" customWidth="1"/>
    <col min="1289" max="1289" width="10.42578125" bestFit="1" customWidth="1"/>
    <col min="1290" max="1290" width="10.7109375" bestFit="1" customWidth="1"/>
    <col min="1291" max="1291" width="10" customWidth="1"/>
    <col min="1292" max="1292" width="27.7109375" customWidth="1"/>
    <col min="1293" max="1293" width="6.7109375" customWidth="1"/>
    <col min="1294" max="1294" width="6.140625" customWidth="1"/>
    <col min="1537" max="1537" width="8.140625" customWidth="1"/>
    <col min="1538" max="1538" width="10.85546875" customWidth="1"/>
    <col min="1545" max="1545" width="10.42578125" bestFit="1" customWidth="1"/>
    <col min="1546" max="1546" width="10.7109375" bestFit="1" customWidth="1"/>
    <col min="1547" max="1547" width="10" customWidth="1"/>
    <col min="1548" max="1548" width="27.7109375" customWidth="1"/>
    <col min="1549" max="1549" width="6.7109375" customWidth="1"/>
    <col min="1550" max="1550" width="6.140625" customWidth="1"/>
    <col min="1793" max="1793" width="8.140625" customWidth="1"/>
    <col min="1794" max="1794" width="10.85546875" customWidth="1"/>
    <col min="1801" max="1801" width="10.42578125" bestFit="1" customWidth="1"/>
    <col min="1802" max="1802" width="10.7109375" bestFit="1" customWidth="1"/>
    <col min="1803" max="1803" width="10" customWidth="1"/>
    <col min="1804" max="1804" width="27.7109375" customWidth="1"/>
    <col min="1805" max="1805" width="6.7109375" customWidth="1"/>
    <col min="1806" max="1806" width="6.140625" customWidth="1"/>
    <col min="2049" max="2049" width="8.140625" customWidth="1"/>
    <col min="2050" max="2050" width="10.85546875" customWidth="1"/>
    <col min="2057" max="2057" width="10.42578125" bestFit="1" customWidth="1"/>
    <col min="2058" max="2058" width="10.7109375" bestFit="1" customWidth="1"/>
    <col min="2059" max="2059" width="10" customWidth="1"/>
    <col min="2060" max="2060" width="27.7109375" customWidth="1"/>
    <col min="2061" max="2061" width="6.7109375" customWidth="1"/>
    <col min="2062" max="2062" width="6.140625" customWidth="1"/>
    <col min="2305" max="2305" width="8.140625" customWidth="1"/>
    <col min="2306" max="2306" width="10.85546875" customWidth="1"/>
    <col min="2313" max="2313" width="10.42578125" bestFit="1" customWidth="1"/>
    <col min="2314" max="2314" width="10.7109375" bestFit="1" customWidth="1"/>
    <col min="2315" max="2315" width="10" customWidth="1"/>
    <col min="2316" max="2316" width="27.7109375" customWidth="1"/>
    <col min="2317" max="2317" width="6.7109375" customWidth="1"/>
    <col min="2318" max="2318" width="6.140625" customWidth="1"/>
    <col min="2561" max="2561" width="8.140625" customWidth="1"/>
    <col min="2562" max="2562" width="10.85546875" customWidth="1"/>
    <col min="2569" max="2569" width="10.42578125" bestFit="1" customWidth="1"/>
    <col min="2570" max="2570" width="10.7109375" bestFit="1" customWidth="1"/>
    <col min="2571" max="2571" width="10" customWidth="1"/>
    <col min="2572" max="2572" width="27.7109375" customWidth="1"/>
    <col min="2573" max="2573" width="6.7109375" customWidth="1"/>
    <col min="2574" max="2574" width="6.140625" customWidth="1"/>
    <col min="2817" max="2817" width="8.140625" customWidth="1"/>
    <col min="2818" max="2818" width="10.85546875" customWidth="1"/>
    <col min="2825" max="2825" width="10.42578125" bestFit="1" customWidth="1"/>
    <col min="2826" max="2826" width="10.7109375" bestFit="1" customWidth="1"/>
    <col min="2827" max="2827" width="10" customWidth="1"/>
    <col min="2828" max="2828" width="27.7109375" customWidth="1"/>
    <col min="2829" max="2829" width="6.7109375" customWidth="1"/>
    <col min="2830" max="2830" width="6.140625" customWidth="1"/>
    <col min="3073" max="3073" width="8.140625" customWidth="1"/>
    <col min="3074" max="3074" width="10.85546875" customWidth="1"/>
    <col min="3081" max="3081" width="10.42578125" bestFit="1" customWidth="1"/>
    <col min="3082" max="3082" width="10.7109375" bestFit="1" customWidth="1"/>
    <col min="3083" max="3083" width="10" customWidth="1"/>
    <col min="3084" max="3084" width="27.7109375" customWidth="1"/>
    <col min="3085" max="3085" width="6.7109375" customWidth="1"/>
    <col min="3086" max="3086" width="6.140625" customWidth="1"/>
    <col min="3329" max="3329" width="8.140625" customWidth="1"/>
    <col min="3330" max="3330" width="10.85546875" customWidth="1"/>
    <col min="3337" max="3337" width="10.42578125" bestFit="1" customWidth="1"/>
    <col min="3338" max="3338" width="10.7109375" bestFit="1" customWidth="1"/>
    <col min="3339" max="3339" width="10" customWidth="1"/>
    <col min="3340" max="3340" width="27.7109375" customWidth="1"/>
    <col min="3341" max="3341" width="6.7109375" customWidth="1"/>
    <col min="3342" max="3342" width="6.140625" customWidth="1"/>
    <col min="3585" max="3585" width="8.140625" customWidth="1"/>
    <col min="3586" max="3586" width="10.85546875" customWidth="1"/>
    <col min="3593" max="3593" width="10.42578125" bestFit="1" customWidth="1"/>
    <col min="3594" max="3594" width="10.7109375" bestFit="1" customWidth="1"/>
    <col min="3595" max="3595" width="10" customWidth="1"/>
    <col min="3596" max="3596" width="27.7109375" customWidth="1"/>
    <col min="3597" max="3597" width="6.7109375" customWidth="1"/>
    <col min="3598" max="3598" width="6.140625" customWidth="1"/>
    <col min="3841" max="3841" width="8.140625" customWidth="1"/>
    <col min="3842" max="3842" width="10.85546875" customWidth="1"/>
    <col min="3849" max="3849" width="10.42578125" bestFit="1" customWidth="1"/>
    <col min="3850" max="3850" width="10.7109375" bestFit="1" customWidth="1"/>
    <col min="3851" max="3851" width="10" customWidth="1"/>
    <col min="3852" max="3852" width="27.7109375" customWidth="1"/>
    <col min="3853" max="3853" width="6.7109375" customWidth="1"/>
    <col min="3854" max="3854" width="6.140625" customWidth="1"/>
    <col min="4097" max="4097" width="8.140625" customWidth="1"/>
    <col min="4098" max="4098" width="10.85546875" customWidth="1"/>
    <col min="4105" max="4105" width="10.42578125" bestFit="1" customWidth="1"/>
    <col min="4106" max="4106" width="10.7109375" bestFit="1" customWidth="1"/>
    <col min="4107" max="4107" width="10" customWidth="1"/>
    <col min="4108" max="4108" width="27.7109375" customWidth="1"/>
    <col min="4109" max="4109" width="6.7109375" customWidth="1"/>
    <col min="4110" max="4110" width="6.140625" customWidth="1"/>
    <col min="4353" max="4353" width="8.140625" customWidth="1"/>
    <col min="4354" max="4354" width="10.85546875" customWidth="1"/>
    <col min="4361" max="4361" width="10.42578125" bestFit="1" customWidth="1"/>
    <col min="4362" max="4362" width="10.7109375" bestFit="1" customWidth="1"/>
    <col min="4363" max="4363" width="10" customWidth="1"/>
    <col min="4364" max="4364" width="27.7109375" customWidth="1"/>
    <col min="4365" max="4365" width="6.7109375" customWidth="1"/>
    <col min="4366" max="4366" width="6.140625" customWidth="1"/>
    <col min="4609" max="4609" width="8.140625" customWidth="1"/>
    <col min="4610" max="4610" width="10.85546875" customWidth="1"/>
    <col min="4617" max="4617" width="10.42578125" bestFit="1" customWidth="1"/>
    <col min="4618" max="4618" width="10.7109375" bestFit="1" customWidth="1"/>
    <col min="4619" max="4619" width="10" customWidth="1"/>
    <col min="4620" max="4620" width="27.7109375" customWidth="1"/>
    <col min="4621" max="4621" width="6.7109375" customWidth="1"/>
    <col min="4622" max="4622" width="6.140625" customWidth="1"/>
    <col min="4865" max="4865" width="8.140625" customWidth="1"/>
    <col min="4866" max="4866" width="10.85546875" customWidth="1"/>
    <col min="4873" max="4873" width="10.42578125" bestFit="1" customWidth="1"/>
    <col min="4874" max="4874" width="10.7109375" bestFit="1" customWidth="1"/>
    <col min="4875" max="4875" width="10" customWidth="1"/>
    <col min="4876" max="4876" width="27.7109375" customWidth="1"/>
    <col min="4877" max="4877" width="6.7109375" customWidth="1"/>
    <col min="4878" max="4878" width="6.140625" customWidth="1"/>
    <col min="5121" max="5121" width="8.140625" customWidth="1"/>
    <col min="5122" max="5122" width="10.85546875" customWidth="1"/>
    <col min="5129" max="5129" width="10.42578125" bestFit="1" customWidth="1"/>
    <col min="5130" max="5130" width="10.7109375" bestFit="1" customWidth="1"/>
    <col min="5131" max="5131" width="10" customWidth="1"/>
    <col min="5132" max="5132" width="27.7109375" customWidth="1"/>
    <col min="5133" max="5133" width="6.7109375" customWidth="1"/>
    <col min="5134" max="5134" width="6.140625" customWidth="1"/>
    <col min="5377" max="5377" width="8.140625" customWidth="1"/>
    <col min="5378" max="5378" width="10.85546875" customWidth="1"/>
    <col min="5385" max="5385" width="10.42578125" bestFit="1" customWidth="1"/>
    <col min="5386" max="5386" width="10.7109375" bestFit="1" customWidth="1"/>
    <col min="5387" max="5387" width="10" customWidth="1"/>
    <col min="5388" max="5388" width="27.7109375" customWidth="1"/>
    <col min="5389" max="5389" width="6.7109375" customWidth="1"/>
    <col min="5390" max="5390" width="6.140625" customWidth="1"/>
    <col min="5633" max="5633" width="8.140625" customWidth="1"/>
    <col min="5634" max="5634" width="10.85546875" customWidth="1"/>
    <col min="5641" max="5641" width="10.42578125" bestFit="1" customWidth="1"/>
    <col min="5642" max="5642" width="10.7109375" bestFit="1" customWidth="1"/>
    <col min="5643" max="5643" width="10" customWidth="1"/>
    <col min="5644" max="5644" width="27.7109375" customWidth="1"/>
    <col min="5645" max="5645" width="6.7109375" customWidth="1"/>
    <col min="5646" max="5646" width="6.140625" customWidth="1"/>
    <col min="5889" max="5889" width="8.140625" customWidth="1"/>
    <col min="5890" max="5890" width="10.85546875" customWidth="1"/>
    <col min="5897" max="5897" width="10.42578125" bestFit="1" customWidth="1"/>
    <col min="5898" max="5898" width="10.7109375" bestFit="1" customWidth="1"/>
    <col min="5899" max="5899" width="10" customWidth="1"/>
    <col min="5900" max="5900" width="27.7109375" customWidth="1"/>
    <col min="5901" max="5901" width="6.7109375" customWidth="1"/>
    <col min="5902" max="5902" width="6.140625" customWidth="1"/>
    <col min="6145" max="6145" width="8.140625" customWidth="1"/>
    <col min="6146" max="6146" width="10.85546875" customWidth="1"/>
    <col min="6153" max="6153" width="10.42578125" bestFit="1" customWidth="1"/>
    <col min="6154" max="6154" width="10.7109375" bestFit="1" customWidth="1"/>
    <col min="6155" max="6155" width="10" customWidth="1"/>
    <col min="6156" max="6156" width="27.7109375" customWidth="1"/>
    <col min="6157" max="6157" width="6.7109375" customWidth="1"/>
    <col min="6158" max="6158" width="6.140625" customWidth="1"/>
    <col min="6401" max="6401" width="8.140625" customWidth="1"/>
    <col min="6402" max="6402" width="10.85546875" customWidth="1"/>
    <col min="6409" max="6409" width="10.42578125" bestFit="1" customWidth="1"/>
    <col min="6410" max="6410" width="10.7109375" bestFit="1" customWidth="1"/>
    <col min="6411" max="6411" width="10" customWidth="1"/>
    <col min="6412" max="6412" width="27.7109375" customWidth="1"/>
    <col min="6413" max="6413" width="6.7109375" customWidth="1"/>
    <col min="6414" max="6414" width="6.140625" customWidth="1"/>
    <col min="6657" max="6657" width="8.140625" customWidth="1"/>
    <col min="6658" max="6658" width="10.85546875" customWidth="1"/>
    <col min="6665" max="6665" width="10.42578125" bestFit="1" customWidth="1"/>
    <col min="6666" max="6666" width="10.7109375" bestFit="1" customWidth="1"/>
    <col min="6667" max="6667" width="10" customWidth="1"/>
    <col min="6668" max="6668" width="27.7109375" customWidth="1"/>
    <col min="6669" max="6669" width="6.7109375" customWidth="1"/>
    <col min="6670" max="6670" width="6.140625" customWidth="1"/>
    <col min="6913" max="6913" width="8.140625" customWidth="1"/>
    <col min="6914" max="6914" width="10.85546875" customWidth="1"/>
    <col min="6921" max="6921" width="10.42578125" bestFit="1" customWidth="1"/>
    <col min="6922" max="6922" width="10.7109375" bestFit="1" customWidth="1"/>
    <col min="6923" max="6923" width="10" customWidth="1"/>
    <col min="6924" max="6924" width="27.7109375" customWidth="1"/>
    <col min="6925" max="6925" width="6.7109375" customWidth="1"/>
    <col min="6926" max="6926" width="6.140625" customWidth="1"/>
    <col min="7169" max="7169" width="8.140625" customWidth="1"/>
    <col min="7170" max="7170" width="10.85546875" customWidth="1"/>
    <col min="7177" max="7177" width="10.42578125" bestFit="1" customWidth="1"/>
    <col min="7178" max="7178" width="10.7109375" bestFit="1" customWidth="1"/>
    <col min="7179" max="7179" width="10" customWidth="1"/>
    <col min="7180" max="7180" width="27.7109375" customWidth="1"/>
    <col min="7181" max="7181" width="6.7109375" customWidth="1"/>
    <col min="7182" max="7182" width="6.140625" customWidth="1"/>
    <col min="7425" max="7425" width="8.140625" customWidth="1"/>
    <col min="7426" max="7426" width="10.85546875" customWidth="1"/>
    <col min="7433" max="7433" width="10.42578125" bestFit="1" customWidth="1"/>
    <col min="7434" max="7434" width="10.7109375" bestFit="1" customWidth="1"/>
    <col min="7435" max="7435" width="10" customWidth="1"/>
    <col min="7436" max="7436" width="27.7109375" customWidth="1"/>
    <col min="7437" max="7437" width="6.7109375" customWidth="1"/>
    <col min="7438" max="7438" width="6.140625" customWidth="1"/>
    <col min="7681" max="7681" width="8.140625" customWidth="1"/>
    <col min="7682" max="7682" width="10.85546875" customWidth="1"/>
    <col min="7689" max="7689" width="10.42578125" bestFit="1" customWidth="1"/>
    <col min="7690" max="7690" width="10.7109375" bestFit="1" customWidth="1"/>
    <col min="7691" max="7691" width="10" customWidth="1"/>
    <col min="7692" max="7692" width="27.7109375" customWidth="1"/>
    <col min="7693" max="7693" width="6.7109375" customWidth="1"/>
    <col min="7694" max="7694" width="6.140625" customWidth="1"/>
    <col min="7937" max="7937" width="8.140625" customWidth="1"/>
    <col min="7938" max="7938" width="10.85546875" customWidth="1"/>
    <col min="7945" max="7945" width="10.42578125" bestFit="1" customWidth="1"/>
    <col min="7946" max="7946" width="10.7109375" bestFit="1" customWidth="1"/>
    <col min="7947" max="7947" width="10" customWidth="1"/>
    <col min="7948" max="7948" width="27.7109375" customWidth="1"/>
    <col min="7949" max="7949" width="6.7109375" customWidth="1"/>
    <col min="7950" max="7950" width="6.140625" customWidth="1"/>
    <col min="8193" max="8193" width="8.140625" customWidth="1"/>
    <col min="8194" max="8194" width="10.85546875" customWidth="1"/>
    <col min="8201" max="8201" width="10.42578125" bestFit="1" customWidth="1"/>
    <col min="8202" max="8202" width="10.7109375" bestFit="1" customWidth="1"/>
    <col min="8203" max="8203" width="10" customWidth="1"/>
    <col min="8204" max="8204" width="27.7109375" customWidth="1"/>
    <col min="8205" max="8205" width="6.7109375" customWidth="1"/>
    <col min="8206" max="8206" width="6.140625" customWidth="1"/>
    <col min="8449" max="8449" width="8.140625" customWidth="1"/>
    <col min="8450" max="8450" width="10.85546875" customWidth="1"/>
    <col min="8457" max="8457" width="10.42578125" bestFit="1" customWidth="1"/>
    <col min="8458" max="8458" width="10.7109375" bestFit="1" customWidth="1"/>
    <col min="8459" max="8459" width="10" customWidth="1"/>
    <col min="8460" max="8460" width="27.7109375" customWidth="1"/>
    <col min="8461" max="8461" width="6.7109375" customWidth="1"/>
    <col min="8462" max="8462" width="6.140625" customWidth="1"/>
    <col min="8705" max="8705" width="8.140625" customWidth="1"/>
    <col min="8706" max="8706" width="10.85546875" customWidth="1"/>
    <col min="8713" max="8713" width="10.42578125" bestFit="1" customWidth="1"/>
    <col min="8714" max="8714" width="10.7109375" bestFit="1" customWidth="1"/>
    <col min="8715" max="8715" width="10" customWidth="1"/>
    <col min="8716" max="8716" width="27.7109375" customWidth="1"/>
    <col min="8717" max="8717" width="6.7109375" customWidth="1"/>
    <col min="8718" max="8718" width="6.140625" customWidth="1"/>
    <col min="8961" max="8961" width="8.140625" customWidth="1"/>
    <col min="8962" max="8962" width="10.85546875" customWidth="1"/>
    <col min="8969" max="8969" width="10.42578125" bestFit="1" customWidth="1"/>
    <col min="8970" max="8970" width="10.7109375" bestFit="1" customWidth="1"/>
    <col min="8971" max="8971" width="10" customWidth="1"/>
    <col min="8972" max="8972" width="27.7109375" customWidth="1"/>
    <col min="8973" max="8973" width="6.7109375" customWidth="1"/>
    <col min="8974" max="8974" width="6.140625" customWidth="1"/>
    <col min="9217" max="9217" width="8.140625" customWidth="1"/>
    <col min="9218" max="9218" width="10.85546875" customWidth="1"/>
    <col min="9225" max="9225" width="10.42578125" bestFit="1" customWidth="1"/>
    <col min="9226" max="9226" width="10.7109375" bestFit="1" customWidth="1"/>
    <col min="9227" max="9227" width="10" customWidth="1"/>
    <col min="9228" max="9228" width="27.7109375" customWidth="1"/>
    <col min="9229" max="9229" width="6.7109375" customWidth="1"/>
    <col min="9230" max="9230" width="6.140625" customWidth="1"/>
    <col min="9473" max="9473" width="8.140625" customWidth="1"/>
    <col min="9474" max="9474" width="10.85546875" customWidth="1"/>
    <col min="9481" max="9481" width="10.42578125" bestFit="1" customWidth="1"/>
    <col min="9482" max="9482" width="10.7109375" bestFit="1" customWidth="1"/>
    <col min="9483" max="9483" width="10" customWidth="1"/>
    <col min="9484" max="9484" width="27.7109375" customWidth="1"/>
    <col min="9485" max="9485" width="6.7109375" customWidth="1"/>
    <col min="9486" max="9486" width="6.140625" customWidth="1"/>
    <col min="9729" max="9729" width="8.140625" customWidth="1"/>
    <col min="9730" max="9730" width="10.85546875" customWidth="1"/>
    <col min="9737" max="9737" width="10.42578125" bestFit="1" customWidth="1"/>
    <col min="9738" max="9738" width="10.7109375" bestFit="1" customWidth="1"/>
    <col min="9739" max="9739" width="10" customWidth="1"/>
    <col min="9740" max="9740" width="27.7109375" customWidth="1"/>
    <col min="9741" max="9741" width="6.7109375" customWidth="1"/>
    <col min="9742" max="9742" width="6.140625" customWidth="1"/>
    <col min="9985" max="9985" width="8.140625" customWidth="1"/>
    <col min="9986" max="9986" width="10.85546875" customWidth="1"/>
    <col min="9993" max="9993" width="10.42578125" bestFit="1" customWidth="1"/>
    <col min="9994" max="9994" width="10.7109375" bestFit="1" customWidth="1"/>
    <col min="9995" max="9995" width="10" customWidth="1"/>
    <col min="9996" max="9996" width="27.7109375" customWidth="1"/>
    <col min="9997" max="9997" width="6.7109375" customWidth="1"/>
    <col min="9998" max="9998" width="6.140625" customWidth="1"/>
    <col min="10241" max="10241" width="8.140625" customWidth="1"/>
    <col min="10242" max="10242" width="10.85546875" customWidth="1"/>
    <col min="10249" max="10249" width="10.42578125" bestFit="1" customWidth="1"/>
    <col min="10250" max="10250" width="10.7109375" bestFit="1" customWidth="1"/>
    <col min="10251" max="10251" width="10" customWidth="1"/>
    <col min="10252" max="10252" width="27.7109375" customWidth="1"/>
    <col min="10253" max="10253" width="6.7109375" customWidth="1"/>
    <col min="10254" max="10254" width="6.140625" customWidth="1"/>
    <col min="10497" max="10497" width="8.140625" customWidth="1"/>
    <col min="10498" max="10498" width="10.85546875" customWidth="1"/>
    <col min="10505" max="10505" width="10.42578125" bestFit="1" customWidth="1"/>
    <col min="10506" max="10506" width="10.7109375" bestFit="1" customWidth="1"/>
    <col min="10507" max="10507" width="10" customWidth="1"/>
    <col min="10508" max="10508" width="27.7109375" customWidth="1"/>
    <col min="10509" max="10509" width="6.7109375" customWidth="1"/>
    <col min="10510" max="10510" width="6.140625" customWidth="1"/>
    <col min="10753" max="10753" width="8.140625" customWidth="1"/>
    <col min="10754" max="10754" width="10.85546875" customWidth="1"/>
    <col min="10761" max="10761" width="10.42578125" bestFit="1" customWidth="1"/>
    <col min="10762" max="10762" width="10.7109375" bestFit="1" customWidth="1"/>
    <col min="10763" max="10763" width="10" customWidth="1"/>
    <col min="10764" max="10764" width="27.7109375" customWidth="1"/>
    <col min="10765" max="10765" width="6.7109375" customWidth="1"/>
    <col min="10766" max="10766" width="6.140625" customWidth="1"/>
    <col min="11009" max="11009" width="8.140625" customWidth="1"/>
    <col min="11010" max="11010" width="10.85546875" customWidth="1"/>
    <col min="11017" max="11017" width="10.42578125" bestFit="1" customWidth="1"/>
    <col min="11018" max="11018" width="10.7109375" bestFit="1" customWidth="1"/>
    <col min="11019" max="11019" width="10" customWidth="1"/>
    <col min="11020" max="11020" width="27.7109375" customWidth="1"/>
    <col min="11021" max="11021" width="6.7109375" customWidth="1"/>
    <col min="11022" max="11022" width="6.140625" customWidth="1"/>
    <col min="11265" max="11265" width="8.140625" customWidth="1"/>
    <col min="11266" max="11266" width="10.85546875" customWidth="1"/>
    <col min="11273" max="11273" width="10.42578125" bestFit="1" customWidth="1"/>
    <col min="11274" max="11274" width="10.7109375" bestFit="1" customWidth="1"/>
    <col min="11275" max="11275" width="10" customWidth="1"/>
    <col min="11276" max="11276" width="27.7109375" customWidth="1"/>
    <col min="11277" max="11277" width="6.7109375" customWidth="1"/>
    <col min="11278" max="11278" width="6.140625" customWidth="1"/>
    <col min="11521" max="11521" width="8.140625" customWidth="1"/>
    <col min="11522" max="11522" width="10.85546875" customWidth="1"/>
    <col min="11529" max="11529" width="10.42578125" bestFit="1" customWidth="1"/>
    <col min="11530" max="11530" width="10.7109375" bestFit="1" customWidth="1"/>
    <col min="11531" max="11531" width="10" customWidth="1"/>
    <col min="11532" max="11532" width="27.7109375" customWidth="1"/>
    <col min="11533" max="11533" width="6.7109375" customWidth="1"/>
    <col min="11534" max="11534" width="6.140625" customWidth="1"/>
    <col min="11777" max="11777" width="8.140625" customWidth="1"/>
    <col min="11778" max="11778" width="10.85546875" customWidth="1"/>
    <col min="11785" max="11785" width="10.42578125" bestFit="1" customWidth="1"/>
    <col min="11786" max="11786" width="10.7109375" bestFit="1" customWidth="1"/>
    <col min="11787" max="11787" width="10" customWidth="1"/>
    <col min="11788" max="11788" width="27.7109375" customWidth="1"/>
    <col min="11789" max="11789" width="6.7109375" customWidth="1"/>
    <col min="11790" max="11790" width="6.140625" customWidth="1"/>
    <col min="12033" max="12033" width="8.140625" customWidth="1"/>
    <col min="12034" max="12034" width="10.85546875" customWidth="1"/>
    <col min="12041" max="12041" width="10.42578125" bestFit="1" customWidth="1"/>
    <col min="12042" max="12042" width="10.7109375" bestFit="1" customWidth="1"/>
    <col min="12043" max="12043" width="10" customWidth="1"/>
    <col min="12044" max="12044" width="27.7109375" customWidth="1"/>
    <col min="12045" max="12045" width="6.7109375" customWidth="1"/>
    <col min="12046" max="12046" width="6.140625" customWidth="1"/>
    <col min="12289" max="12289" width="8.140625" customWidth="1"/>
    <col min="12290" max="12290" width="10.85546875" customWidth="1"/>
    <col min="12297" max="12297" width="10.42578125" bestFit="1" customWidth="1"/>
    <col min="12298" max="12298" width="10.7109375" bestFit="1" customWidth="1"/>
    <col min="12299" max="12299" width="10" customWidth="1"/>
    <col min="12300" max="12300" width="27.7109375" customWidth="1"/>
    <col min="12301" max="12301" width="6.7109375" customWidth="1"/>
    <col min="12302" max="12302" width="6.140625" customWidth="1"/>
    <col min="12545" max="12545" width="8.140625" customWidth="1"/>
    <col min="12546" max="12546" width="10.85546875" customWidth="1"/>
    <col min="12553" max="12553" width="10.42578125" bestFit="1" customWidth="1"/>
    <col min="12554" max="12554" width="10.7109375" bestFit="1" customWidth="1"/>
    <col min="12555" max="12555" width="10" customWidth="1"/>
    <col min="12556" max="12556" width="27.7109375" customWidth="1"/>
    <col min="12557" max="12557" width="6.7109375" customWidth="1"/>
    <col min="12558" max="12558" width="6.140625" customWidth="1"/>
    <col min="12801" max="12801" width="8.140625" customWidth="1"/>
    <col min="12802" max="12802" width="10.85546875" customWidth="1"/>
    <col min="12809" max="12809" width="10.42578125" bestFit="1" customWidth="1"/>
    <col min="12810" max="12810" width="10.7109375" bestFit="1" customWidth="1"/>
    <col min="12811" max="12811" width="10" customWidth="1"/>
    <col min="12812" max="12812" width="27.7109375" customWidth="1"/>
    <col min="12813" max="12813" width="6.7109375" customWidth="1"/>
    <col min="12814" max="12814" width="6.140625" customWidth="1"/>
    <col min="13057" max="13057" width="8.140625" customWidth="1"/>
    <col min="13058" max="13058" width="10.85546875" customWidth="1"/>
    <col min="13065" max="13065" width="10.42578125" bestFit="1" customWidth="1"/>
    <col min="13066" max="13066" width="10.7109375" bestFit="1" customWidth="1"/>
    <col min="13067" max="13067" width="10" customWidth="1"/>
    <col min="13068" max="13068" width="27.7109375" customWidth="1"/>
    <col min="13069" max="13069" width="6.7109375" customWidth="1"/>
    <col min="13070" max="13070" width="6.140625" customWidth="1"/>
    <col min="13313" max="13313" width="8.140625" customWidth="1"/>
    <col min="13314" max="13314" width="10.85546875" customWidth="1"/>
    <col min="13321" max="13321" width="10.42578125" bestFit="1" customWidth="1"/>
    <col min="13322" max="13322" width="10.7109375" bestFit="1" customWidth="1"/>
    <col min="13323" max="13323" width="10" customWidth="1"/>
    <col min="13324" max="13324" width="27.7109375" customWidth="1"/>
    <col min="13325" max="13325" width="6.7109375" customWidth="1"/>
    <col min="13326" max="13326" width="6.140625" customWidth="1"/>
    <col min="13569" max="13569" width="8.140625" customWidth="1"/>
    <col min="13570" max="13570" width="10.85546875" customWidth="1"/>
    <col min="13577" max="13577" width="10.42578125" bestFit="1" customWidth="1"/>
    <col min="13578" max="13578" width="10.7109375" bestFit="1" customWidth="1"/>
    <col min="13579" max="13579" width="10" customWidth="1"/>
    <col min="13580" max="13580" width="27.7109375" customWidth="1"/>
    <col min="13581" max="13581" width="6.7109375" customWidth="1"/>
    <col min="13582" max="13582" width="6.140625" customWidth="1"/>
    <col min="13825" max="13825" width="8.140625" customWidth="1"/>
    <col min="13826" max="13826" width="10.85546875" customWidth="1"/>
    <col min="13833" max="13833" width="10.42578125" bestFit="1" customWidth="1"/>
    <col min="13834" max="13834" width="10.7109375" bestFit="1" customWidth="1"/>
    <col min="13835" max="13835" width="10" customWidth="1"/>
    <col min="13836" max="13836" width="27.7109375" customWidth="1"/>
    <col min="13837" max="13837" width="6.7109375" customWidth="1"/>
    <col min="13838" max="13838" width="6.140625" customWidth="1"/>
    <col min="14081" max="14081" width="8.140625" customWidth="1"/>
    <col min="14082" max="14082" width="10.85546875" customWidth="1"/>
    <col min="14089" max="14089" width="10.42578125" bestFit="1" customWidth="1"/>
    <col min="14090" max="14090" width="10.7109375" bestFit="1" customWidth="1"/>
    <col min="14091" max="14091" width="10" customWidth="1"/>
    <col min="14092" max="14092" width="27.7109375" customWidth="1"/>
    <col min="14093" max="14093" width="6.7109375" customWidth="1"/>
    <col min="14094" max="14094" width="6.140625" customWidth="1"/>
    <col min="14337" max="14337" width="8.140625" customWidth="1"/>
    <col min="14338" max="14338" width="10.85546875" customWidth="1"/>
    <col min="14345" max="14345" width="10.42578125" bestFit="1" customWidth="1"/>
    <col min="14346" max="14346" width="10.7109375" bestFit="1" customWidth="1"/>
    <col min="14347" max="14347" width="10" customWidth="1"/>
    <col min="14348" max="14348" width="27.7109375" customWidth="1"/>
    <col min="14349" max="14349" width="6.7109375" customWidth="1"/>
    <col min="14350" max="14350" width="6.140625" customWidth="1"/>
    <col min="14593" max="14593" width="8.140625" customWidth="1"/>
    <col min="14594" max="14594" width="10.85546875" customWidth="1"/>
    <col min="14601" max="14601" width="10.42578125" bestFit="1" customWidth="1"/>
    <col min="14602" max="14602" width="10.7109375" bestFit="1" customWidth="1"/>
    <col min="14603" max="14603" width="10" customWidth="1"/>
    <col min="14604" max="14604" width="27.7109375" customWidth="1"/>
    <col min="14605" max="14605" width="6.7109375" customWidth="1"/>
    <col min="14606" max="14606" width="6.140625" customWidth="1"/>
    <col min="14849" max="14849" width="8.140625" customWidth="1"/>
    <col min="14850" max="14850" width="10.85546875" customWidth="1"/>
    <col min="14857" max="14857" width="10.42578125" bestFit="1" customWidth="1"/>
    <col min="14858" max="14858" width="10.7109375" bestFit="1" customWidth="1"/>
    <col min="14859" max="14859" width="10" customWidth="1"/>
    <col min="14860" max="14860" width="27.7109375" customWidth="1"/>
    <col min="14861" max="14861" width="6.7109375" customWidth="1"/>
    <col min="14862" max="14862" width="6.140625" customWidth="1"/>
    <col min="15105" max="15105" width="8.140625" customWidth="1"/>
    <col min="15106" max="15106" width="10.85546875" customWidth="1"/>
    <col min="15113" max="15113" width="10.42578125" bestFit="1" customWidth="1"/>
    <col min="15114" max="15114" width="10.7109375" bestFit="1" customWidth="1"/>
    <col min="15115" max="15115" width="10" customWidth="1"/>
    <col min="15116" max="15116" width="27.7109375" customWidth="1"/>
    <col min="15117" max="15117" width="6.7109375" customWidth="1"/>
    <col min="15118" max="15118" width="6.140625" customWidth="1"/>
    <col min="15361" max="15361" width="8.140625" customWidth="1"/>
    <col min="15362" max="15362" width="10.85546875" customWidth="1"/>
    <col min="15369" max="15369" width="10.42578125" bestFit="1" customWidth="1"/>
    <col min="15370" max="15370" width="10.7109375" bestFit="1" customWidth="1"/>
    <col min="15371" max="15371" width="10" customWidth="1"/>
    <col min="15372" max="15372" width="27.7109375" customWidth="1"/>
    <col min="15373" max="15373" width="6.7109375" customWidth="1"/>
    <col min="15374" max="15374" width="6.140625" customWidth="1"/>
    <col min="15617" max="15617" width="8.140625" customWidth="1"/>
    <col min="15618" max="15618" width="10.85546875" customWidth="1"/>
    <col min="15625" max="15625" width="10.42578125" bestFit="1" customWidth="1"/>
    <col min="15626" max="15626" width="10.7109375" bestFit="1" customWidth="1"/>
    <col min="15627" max="15627" width="10" customWidth="1"/>
    <col min="15628" max="15628" width="27.7109375" customWidth="1"/>
    <col min="15629" max="15629" width="6.7109375" customWidth="1"/>
    <col min="15630" max="15630" width="6.140625" customWidth="1"/>
    <col min="15873" max="15873" width="8.140625" customWidth="1"/>
    <col min="15874" max="15874" width="10.85546875" customWidth="1"/>
    <col min="15881" max="15881" width="10.42578125" bestFit="1" customWidth="1"/>
    <col min="15882" max="15882" width="10.7109375" bestFit="1" customWidth="1"/>
    <col min="15883" max="15883" width="10" customWidth="1"/>
    <col min="15884" max="15884" width="27.7109375" customWidth="1"/>
    <col min="15885" max="15885" width="6.7109375" customWidth="1"/>
    <col min="15886" max="15886" width="6.140625" customWidth="1"/>
    <col min="16129" max="16129" width="8.140625" customWidth="1"/>
    <col min="16130" max="16130" width="10.85546875" customWidth="1"/>
    <col min="16137" max="16137" width="10.42578125" bestFit="1" customWidth="1"/>
    <col min="16138" max="16138" width="10.7109375" bestFit="1" customWidth="1"/>
    <col min="16139" max="16139" width="10" customWidth="1"/>
    <col min="16140" max="16140" width="27.7109375" customWidth="1"/>
    <col min="16141" max="16141" width="6.7109375" customWidth="1"/>
    <col min="16142" max="16142" width="6.140625" customWidth="1"/>
  </cols>
  <sheetData>
    <row r="1" spans="1:17" ht="42" customHeight="1" x14ac:dyDescent="0.4">
      <c r="A1" s="1"/>
      <c r="B1" s="745"/>
      <c r="C1" s="745"/>
      <c r="D1" s="745"/>
      <c r="E1" s="745"/>
      <c r="F1" s="745"/>
      <c r="G1" s="745"/>
      <c r="H1" s="745"/>
      <c r="I1" s="745"/>
      <c r="J1" s="745"/>
      <c r="K1" s="745"/>
      <c r="L1" s="595"/>
      <c r="M1" s="595"/>
      <c r="N1" s="2"/>
    </row>
    <row r="2" spans="1:17" ht="23.25" x14ac:dyDescent="0.35">
      <c r="A2" s="3"/>
      <c r="B2" s="746"/>
      <c r="C2" s="746"/>
      <c r="D2" s="746"/>
      <c r="E2" s="746"/>
      <c r="F2" s="746"/>
      <c r="G2" s="746"/>
      <c r="H2" s="746"/>
      <c r="I2" s="746"/>
      <c r="J2" s="746"/>
      <c r="K2" s="746"/>
      <c r="L2" s="596"/>
      <c r="M2" s="596"/>
      <c r="N2" s="4"/>
    </row>
    <row r="3" spans="1:17" ht="13.5" customHeight="1" x14ac:dyDescent="0.35">
      <c r="A3" s="3"/>
      <c r="B3" s="596"/>
      <c r="C3" s="596"/>
      <c r="D3" s="596"/>
      <c r="E3" s="596"/>
      <c r="F3" s="596"/>
      <c r="G3" s="596"/>
      <c r="H3" s="596"/>
      <c r="I3" s="596"/>
      <c r="J3" s="596"/>
      <c r="K3" s="596"/>
      <c r="L3" s="596"/>
      <c r="M3" s="596"/>
      <c r="N3" s="4"/>
    </row>
    <row r="4" spans="1:17" ht="13.5" customHeight="1" x14ac:dyDescent="0.35">
      <c r="A4" s="3"/>
      <c r="B4" s="596"/>
      <c r="C4" s="596"/>
      <c r="D4" s="596"/>
      <c r="E4" s="596"/>
      <c r="F4" s="596"/>
      <c r="G4" s="596"/>
      <c r="H4" s="596"/>
      <c r="I4" s="596"/>
      <c r="J4" s="596"/>
      <c r="K4" s="596"/>
      <c r="L4" s="596"/>
      <c r="M4" s="596"/>
      <c r="N4" s="4"/>
    </row>
    <row r="5" spans="1:17" ht="13.5" customHeight="1" x14ac:dyDescent="0.35">
      <c r="A5" s="3"/>
      <c r="B5" s="596"/>
      <c r="C5" s="596"/>
      <c r="D5" s="596"/>
      <c r="E5" s="596"/>
      <c r="F5" s="596"/>
      <c r="G5" s="596"/>
      <c r="H5" s="596"/>
      <c r="I5" s="596"/>
      <c r="J5" s="596"/>
      <c r="K5" s="596"/>
      <c r="L5" s="596"/>
      <c r="M5" s="596"/>
      <c r="N5" s="4"/>
    </row>
    <row r="6" spans="1:17" s="10" customFormat="1" ht="25.5" customHeight="1" x14ac:dyDescent="0.35">
      <c r="A6" s="5"/>
      <c r="B6" s="6" t="s">
        <v>0</v>
      </c>
      <c r="C6" s="7"/>
      <c r="D6" s="8"/>
      <c r="E6" s="7"/>
      <c r="F6" s="8"/>
      <c r="G6" s="8"/>
      <c r="H6" s="8"/>
      <c r="I6" s="8"/>
      <c r="J6" s="8"/>
      <c r="K6" s="8"/>
      <c r="L6" s="8"/>
      <c r="M6" s="8"/>
      <c r="N6" s="9"/>
    </row>
    <row r="7" spans="1:17" ht="23.25" x14ac:dyDescent="0.35">
      <c r="A7" s="3"/>
      <c r="B7" s="747" t="s">
        <v>1</v>
      </c>
      <c r="C7" s="747"/>
      <c r="D7" s="747"/>
      <c r="E7" s="747"/>
      <c r="F7" s="747"/>
      <c r="G7" s="747"/>
      <c r="H7" s="747"/>
      <c r="I7" s="747"/>
      <c r="J7" s="747"/>
      <c r="K7" s="747"/>
      <c r="L7" s="597"/>
      <c r="M7" s="597"/>
      <c r="N7" s="4"/>
    </row>
    <row r="8" spans="1:17" s="11" customFormat="1" ht="21" customHeight="1" x14ac:dyDescent="0.35">
      <c r="A8" s="3"/>
      <c r="B8" s="747" t="s">
        <v>2</v>
      </c>
      <c r="C8" s="747"/>
      <c r="D8" s="747"/>
      <c r="E8" s="747"/>
      <c r="F8" s="747"/>
      <c r="G8" s="747"/>
      <c r="H8" s="747"/>
      <c r="I8" s="747"/>
      <c r="J8" s="747"/>
      <c r="K8" s="747"/>
      <c r="L8" s="597"/>
      <c r="M8" s="597"/>
      <c r="N8" s="4"/>
    </row>
    <row r="9" spans="1:17" s="11" customFormat="1" ht="12.75" customHeight="1" x14ac:dyDescent="0.3">
      <c r="A9" s="3"/>
      <c r="B9" s="596"/>
      <c r="C9" s="596"/>
      <c r="D9" s="596"/>
      <c r="E9" s="596"/>
      <c r="F9" s="596"/>
      <c r="G9" s="596"/>
      <c r="H9" s="596"/>
      <c r="I9" s="596"/>
      <c r="J9" s="596"/>
      <c r="K9" s="596"/>
      <c r="L9" s="596"/>
      <c r="M9" s="596"/>
      <c r="N9" s="12"/>
    </row>
    <row r="10" spans="1:17" s="11" customFormat="1" ht="20.25" x14ac:dyDescent="0.3">
      <c r="A10" s="3"/>
      <c r="B10" s="744" t="s">
        <v>3</v>
      </c>
      <c r="C10" s="744"/>
      <c r="D10" s="744"/>
      <c r="E10" s="744"/>
      <c r="F10" s="744"/>
      <c r="G10" s="744"/>
      <c r="H10" s="744"/>
      <c r="I10" s="744"/>
      <c r="J10" s="744"/>
      <c r="K10" s="744"/>
      <c r="L10" s="594"/>
      <c r="M10" s="594"/>
      <c r="N10" s="13"/>
    </row>
    <row r="11" spans="1:17" s="11" customFormat="1" ht="18" x14ac:dyDescent="0.25">
      <c r="A11" s="3"/>
      <c r="B11" s="744"/>
      <c r="C11" s="744"/>
      <c r="D11" s="744"/>
      <c r="E11" s="744"/>
      <c r="F11" s="744"/>
      <c r="G11" s="744"/>
      <c r="H11" s="744"/>
      <c r="I11" s="744"/>
      <c r="J11" s="744"/>
      <c r="K11" s="744"/>
      <c r="L11" s="594"/>
      <c r="M11" s="594"/>
      <c r="N11" s="12"/>
    </row>
    <row r="12" spans="1:17" s="11" customFormat="1" ht="11.25" customHeight="1" x14ac:dyDescent="0.35">
      <c r="A12" s="3"/>
      <c r="B12" s="600"/>
      <c r="C12" s="600"/>
      <c r="D12" s="600"/>
      <c r="E12" s="600"/>
      <c r="F12" s="600"/>
      <c r="G12" s="600"/>
      <c r="H12" s="600"/>
      <c r="I12" s="600"/>
      <c r="J12" s="600"/>
      <c r="K12" s="600"/>
      <c r="L12" s="600"/>
      <c r="M12" s="600"/>
      <c r="N12" s="12"/>
    </row>
    <row r="13" spans="1:17" s="11" customFormat="1" ht="56.25" customHeight="1" x14ac:dyDescent="0.4">
      <c r="A13" s="3"/>
      <c r="B13" s="732" t="s">
        <v>4</v>
      </c>
      <c r="C13" s="733"/>
      <c r="D13" s="733"/>
      <c r="E13" s="733"/>
      <c r="F13" s="733"/>
      <c r="G13" s="733"/>
      <c r="H13" s="733"/>
      <c r="I13" s="733"/>
      <c r="J13" s="733"/>
      <c r="K13" s="733"/>
      <c r="L13" s="15"/>
      <c r="M13" s="15"/>
      <c r="N13" s="12"/>
      <c r="Q13" s="16"/>
    </row>
    <row r="14" spans="1:17" s="11" customFormat="1" ht="10.5" customHeight="1" x14ac:dyDescent="0.25">
      <c r="A14" s="17"/>
      <c r="B14" s="18"/>
      <c r="C14" s="18"/>
      <c r="D14" s="18"/>
      <c r="E14" s="18"/>
      <c r="F14" s="18"/>
      <c r="G14" s="18"/>
      <c r="H14" s="18"/>
      <c r="I14" s="18"/>
      <c r="J14" s="18"/>
      <c r="K14" s="18"/>
      <c r="L14" s="18"/>
      <c r="M14" s="18"/>
      <c r="N14" s="19"/>
      <c r="Q14" s="20"/>
    </row>
    <row r="15" spans="1:17" s="26" customFormat="1" ht="32.25" customHeight="1" x14ac:dyDescent="0.25">
      <c r="A15" s="21"/>
      <c r="B15" s="22"/>
      <c r="C15" s="23"/>
      <c r="D15" s="734" t="s">
        <v>5</v>
      </c>
      <c r="E15" s="735"/>
      <c r="F15" s="735"/>
      <c r="G15" s="735"/>
      <c r="H15" s="735"/>
      <c r="I15" s="736"/>
      <c r="J15" s="24"/>
      <c r="K15" s="24"/>
      <c r="L15" s="24"/>
      <c r="M15" s="24"/>
      <c r="N15" s="25"/>
      <c r="P15" s="26" t="s">
        <v>6</v>
      </c>
      <c r="Q15" s="27"/>
    </row>
    <row r="16" spans="1:17" s="33" customFormat="1" ht="42" customHeight="1" x14ac:dyDescent="0.25">
      <c r="A16" s="28"/>
      <c r="B16" s="29"/>
      <c r="C16" s="30"/>
      <c r="D16" s="737" t="s">
        <v>7</v>
      </c>
      <c r="E16" s="738"/>
      <c r="F16" s="738"/>
      <c r="G16" s="738"/>
      <c r="H16" s="738"/>
      <c r="I16" s="739"/>
      <c r="J16" s="31"/>
      <c r="K16" s="31"/>
      <c r="L16" s="31"/>
      <c r="M16" s="31"/>
      <c r="N16" s="32"/>
      <c r="Q16" s="34"/>
    </row>
    <row r="17" spans="1:14" s="11" customFormat="1" ht="11.25" customHeight="1" x14ac:dyDescent="0.25">
      <c r="A17" s="17"/>
      <c r="B17" s="589"/>
      <c r="C17" s="589"/>
      <c r="D17" s="589"/>
      <c r="E17" s="589"/>
      <c r="F17" s="589"/>
      <c r="G17" s="589"/>
      <c r="H17" s="589"/>
      <c r="I17" s="589"/>
      <c r="J17" s="589"/>
      <c r="K17" s="589"/>
      <c r="L17" s="589"/>
      <c r="M17" s="589"/>
      <c r="N17" s="19"/>
    </row>
    <row r="18" spans="1:14" s="11" customFormat="1" ht="15" customHeight="1" x14ac:dyDescent="0.25">
      <c r="A18" s="17"/>
      <c r="B18" s="589"/>
      <c r="C18" s="593" t="s">
        <v>8</v>
      </c>
      <c r="D18" s="18"/>
      <c r="E18" s="593"/>
      <c r="F18" s="589"/>
      <c r="G18" s="589"/>
      <c r="H18" s="589"/>
      <c r="I18" s="589"/>
      <c r="J18" s="589"/>
      <c r="K18" s="589"/>
      <c r="L18" s="589"/>
      <c r="M18" s="589"/>
      <c r="N18" s="19"/>
    </row>
    <row r="19" spans="1:14" s="11" customFormat="1" ht="5.25" customHeight="1" x14ac:dyDescent="0.25">
      <c r="A19" s="17"/>
      <c r="B19" s="589"/>
      <c r="C19" s="589"/>
      <c r="D19" s="589"/>
      <c r="E19" s="589"/>
      <c r="F19" s="589"/>
      <c r="G19" s="589"/>
      <c r="H19" s="589"/>
      <c r="I19" s="589"/>
      <c r="J19" s="589"/>
      <c r="K19" s="589"/>
      <c r="L19" s="589"/>
      <c r="M19" s="589"/>
      <c r="N19" s="19"/>
    </row>
    <row r="20" spans="1:14" s="11" customFormat="1" ht="15" customHeight="1" x14ac:dyDescent="0.25">
      <c r="A20" s="17"/>
      <c r="B20" s="589"/>
      <c r="C20" s="36" t="s">
        <v>9</v>
      </c>
      <c r="D20" s="589" t="s">
        <v>10</v>
      </c>
      <c r="E20" s="589"/>
      <c r="F20" s="589"/>
      <c r="G20" s="589"/>
      <c r="H20" s="589"/>
      <c r="I20" s="589"/>
      <c r="J20" s="589"/>
      <c r="K20" s="589"/>
      <c r="L20" s="589"/>
      <c r="M20" s="589"/>
      <c r="N20" s="19"/>
    </row>
    <row r="21" spans="1:14" s="11" customFormat="1" ht="15" customHeight="1" x14ac:dyDescent="0.25">
      <c r="A21" s="17"/>
      <c r="B21" s="589"/>
      <c r="C21" s="589"/>
      <c r="D21" s="589" t="s">
        <v>11</v>
      </c>
      <c r="E21" s="589"/>
      <c r="F21" s="589"/>
      <c r="G21" s="589"/>
      <c r="H21" s="589"/>
      <c r="I21" s="589"/>
      <c r="J21" s="589"/>
      <c r="K21" s="589"/>
      <c r="L21" s="589"/>
      <c r="M21" s="589"/>
      <c r="N21" s="19"/>
    </row>
    <row r="22" spans="1:14" s="11" customFormat="1" ht="9.75" customHeight="1" x14ac:dyDescent="0.25">
      <c r="A22" s="17"/>
      <c r="B22" s="589"/>
      <c r="C22" s="589"/>
      <c r="D22" s="589"/>
      <c r="E22" s="589"/>
      <c r="F22" s="589"/>
      <c r="G22" s="589"/>
      <c r="H22" s="589"/>
      <c r="I22" s="589"/>
      <c r="J22" s="589"/>
      <c r="K22" s="589"/>
      <c r="L22" s="589"/>
      <c r="M22" s="589"/>
      <c r="N22" s="19"/>
    </row>
    <row r="23" spans="1:14" s="11" customFormat="1" ht="18" customHeight="1" x14ac:dyDescent="0.3">
      <c r="A23" s="3"/>
      <c r="B23" s="740" t="s">
        <v>12</v>
      </c>
      <c r="C23" s="740"/>
      <c r="D23" s="740"/>
      <c r="E23" s="740"/>
      <c r="F23" s="740"/>
      <c r="G23" s="740"/>
      <c r="H23" s="740"/>
      <c r="I23" s="740"/>
      <c r="J23" s="740"/>
      <c r="K23" s="740"/>
      <c r="L23" s="592"/>
      <c r="M23" s="592"/>
      <c r="N23" s="12"/>
    </row>
    <row r="24" spans="1:14" s="11" customFormat="1" ht="8.25" customHeight="1" x14ac:dyDescent="0.4">
      <c r="A24" s="3"/>
      <c r="B24" s="593"/>
      <c r="C24" s="602"/>
      <c r="D24" s="602"/>
      <c r="E24" s="602"/>
      <c r="F24" s="602"/>
      <c r="G24" s="602"/>
      <c r="H24" s="602"/>
      <c r="I24" s="602"/>
      <c r="J24" s="602"/>
      <c r="K24" s="602"/>
      <c r="L24" s="602"/>
      <c r="M24" s="602"/>
      <c r="N24" s="12"/>
    </row>
    <row r="25" spans="1:14" s="11" customFormat="1" ht="8.25" customHeight="1" x14ac:dyDescent="0.4">
      <c r="A25" s="3"/>
      <c r="B25" s="593"/>
      <c r="C25" s="602"/>
      <c r="D25" s="602"/>
      <c r="E25" s="602"/>
      <c r="F25" s="602"/>
      <c r="G25" s="602"/>
      <c r="H25" s="602"/>
      <c r="I25" s="602"/>
      <c r="J25" s="602"/>
      <c r="K25" s="602"/>
      <c r="L25" s="602"/>
      <c r="M25" s="602"/>
      <c r="N25" s="12"/>
    </row>
    <row r="26" spans="1:14" s="11" customFormat="1" ht="18.75" customHeight="1" x14ac:dyDescent="0.4">
      <c r="A26" s="3"/>
      <c r="B26" s="37" t="s">
        <v>13</v>
      </c>
      <c r="C26" s="602"/>
      <c r="D26" s="602"/>
      <c r="E26" s="602"/>
      <c r="F26" s="602"/>
      <c r="G26" s="602"/>
      <c r="H26" s="602"/>
      <c r="I26" s="602"/>
      <c r="J26" s="602"/>
      <c r="K26" s="602"/>
      <c r="L26" s="602"/>
      <c r="M26" s="602"/>
      <c r="N26" s="12"/>
    </row>
    <row r="27" spans="1:14" s="11" customFormat="1" ht="21.75" customHeight="1" x14ac:dyDescent="0.4">
      <c r="A27" s="3"/>
      <c r="B27" s="593" t="s">
        <v>14</v>
      </c>
      <c r="C27" s="602"/>
      <c r="D27" s="602"/>
      <c r="E27" s="602"/>
      <c r="F27" s="602"/>
      <c r="G27" s="602"/>
      <c r="H27" s="602"/>
      <c r="I27" s="602"/>
      <c r="J27" s="602"/>
      <c r="K27" s="602"/>
      <c r="L27" s="602"/>
      <c r="M27" s="602"/>
      <c r="N27" s="12"/>
    </row>
    <row r="28" spans="1:14" ht="16.5" customHeight="1" x14ac:dyDescent="0.4">
      <c r="A28" s="3"/>
      <c r="B28" s="741"/>
      <c r="C28" s="725"/>
      <c r="D28" s="725"/>
      <c r="E28" s="725"/>
      <c r="F28" s="725"/>
      <c r="G28" s="725"/>
      <c r="H28" s="725"/>
      <c r="I28" s="725"/>
      <c r="J28" s="725"/>
      <c r="K28" s="725"/>
      <c r="L28" s="725"/>
      <c r="M28" s="602"/>
      <c r="N28" s="12"/>
    </row>
    <row r="29" spans="1:14" ht="16.5" customHeight="1" x14ac:dyDescent="0.4">
      <c r="A29" s="3"/>
      <c r="B29" s="741" t="s">
        <v>15</v>
      </c>
      <c r="C29" s="725"/>
      <c r="D29" s="725"/>
      <c r="E29" s="725"/>
      <c r="F29" s="725"/>
      <c r="G29" s="725"/>
      <c r="H29" s="725"/>
      <c r="I29" s="725"/>
      <c r="J29" s="725"/>
      <c r="K29" s="725"/>
      <c r="L29" s="725"/>
      <c r="M29" s="602"/>
      <c r="N29" s="12"/>
    </row>
    <row r="30" spans="1:14" ht="16.5" customHeight="1" x14ac:dyDescent="0.4">
      <c r="A30" s="3"/>
      <c r="B30" s="593"/>
      <c r="C30" s="593"/>
      <c r="D30" s="593"/>
      <c r="E30" s="593"/>
      <c r="F30" s="593"/>
      <c r="G30" s="593"/>
      <c r="H30" s="593"/>
      <c r="I30" s="593"/>
      <c r="J30" s="593"/>
      <c r="K30" s="593"/>
      <c r="L30" s="593"/>
      <c r="M30" s="602"/>
      <c r="N30" s="12"/>
    </row>
    <row r="31" spans="1:14" ht="16.5" customHeight="1" x14ac:dyDescent="0.4">
      <c r="A31" s="3"/>
      <c r="B31" s="593" t="s">
        <v>16</v>
      </c>
      <c r="C31" s="593"/>
      <c r="D31" s="593"/>
      <c r="E31" s="593"/>
      <c r="F31" s="593"/>
      <c r="G31" s="593"/>
      <c r="H31" s="593"/>
      <c r="I31" s="593"/>
      <c r="J31" s="593"/>
      <c r="K31" s="593"/>
      <c r="L31" s="593"/>
      <c r="M31" s="602"/>
      <c r="N31" s="12"/>
    </row>
    <row r="32" spans="1:14" ht="16.5" customHeight="1" x14ac:dyDescent="0.4">
      <c r="A32" s="3"/>
      <c r="B32" s="593"/>
      <c r="C32" s="593"/>
      <c r="D32" s="593"/>
      <c r="E32" s="593"/>
      <c r="F32" s="593"/>
      <c r="G32" s="593"/>
      <c r="H32" s="593"/>
      <c r="I32" s="593"/>
      <c r="J32" s="593"/>
      <c r="K32" s="593"/>
      <c r="L32" s="593"/>
      <c r="M32" s="602"/>
      <c r="N32" s="12"/>
    </row>
    <row r="33" spans="1:14" s="39" customFormat="1" ht="16.5" customHeight="1" x14ac:dyDescent="0.4">
      <c r="A33" s="3"/>
      <c r="B33" s="593" t="s">
        <v>17</v>
      </c>
      <c r="C33" s="593"/>
      <c r="D33" s="593"/>
      <c r="E33" s="593"/>
      <c r="F33" s="593"/>
      <c r="G33" s="593"/>
      <c r="H33" s="593"/>
      <c r="I33" s="593"/>
      <c r="J33" s="593"/>
      <c r="K33" s="593"/>
      <c r="L33" s="593"/>
      <c r="M33" s="602"/>
      <c r="N33" s="38"/>
    </row>
    <row r="34" spans="1:14" ht="16.5" customHeight="1" x14ac:dyDescent="0.4">
      <c r="A34" s="3"/>
      <c r="B34" s="593" t="s">
        <v>18</v>
      </c>
      <c r="C34" s="593"/>
      <c r="D34" s="593"/>
      <c r="E34" s="593"/>
      <c r="F34" s="593"/>
      <c r="G34" s="593"/>
      <c r="H34" s="593"/>
      <c r="I34" s="593"/>
      <c r="J34" s="593"/>
      <c r="K34" s="593"/>
      <c r="L34" s="593"/>
      <c r="M34" s="602"/>
      <c r="N34" s="12"/>
    </row>
    <row r="35" spans="1:14" ht="16.5" customHeight="1" x14ac:dyDescent="0.4">
      <c r="A35" s="40"/>
      <c r="B35" s="593"/>
      <c r="C35" s="593"/>
      <c r="D35" s="593"/>
      <c r="E35" s="593"/>
      <c r="F35" s="593"/>
      <c r="G35" s="593"/>
      <c r="H35" s="593"/>
      <c r="I35" s="593"/>
      <c r="J35" s="593"/>
      <c r="K35" s="593"/>
      <c r="L35" s="593"/>
      <c r="M35" s="602"/>
      <c r="N35" s="12"/>
    </row>
    <row r="36" spans="1:14" ht="16.5" customHeight="1" x14ac:dyDescent="0.4">
      <c r="A36" s="3"/>
      <c r="B36" s="742" t="s">
        <v>19</v>
      </c>
      <c r="C36" s="725"/>
      <c r="D36" s="725"/>
      <c r="E36" s="725"/>
      <c r="F36" s="725"/>
      <c r="G36" s="725"/>
      <c r="H36" s="725"/>
      <c r="I36" s="725"/>
      <c r="J36" s="725"/>
      <c r="K36" s="725"/>
      <c r="L36" s="725"/>
      <c r="M36" s="602"/>
      <c r="N36" s="12"/>
    </row>
    <row r="37" spans="1:14" ht="18" customHeight="1" x14ac:dyDescent="0.4">
      <c r="A37" s="3"/>
      <c r="B37" s="743" t="s">
        <v>20</v>
      </c>
      <c r="C37" s="725"/>
      <c r="D37" s="725"/>
      <c r="E37" s="725"/>
      <c r="F37" s="725"/>
      <c r="G37" s="725"/>
      <c r="H37" s="725"/>
      <c r="I37" s="725"/>
      <c r="J37" s="725"/>
      <c r="K37" s="725"/>
      <c r="L37" s="725"/>
      <c r="M37" s="602"/>
      <c r="N37" s="12"/>
    </row>
    <row r="38" spans="1:14" s="43" customFormat="1" ht="16.5" customHeight="1" x14ac:dyDescent="0.4">
      <c r="A38" s="3"/>
      <c r="B38" s="743" t="s">
        <v>21</v>
      </c>
      <c r="C38" s="725"/>
      <c r="D38" s="725"/>
      <c r="E38" s="725"/>
      <c r="F38" s="725"/>
      <c r="G38" s="725"/>
      <c r="H38" s="725"/>
      <c r="I38" s="725"/>
      <c r="J38" s="725"/>
      <c r="K38" s="725"/>
      <c r="L38" s="725"/>
      <c r="M38" s="41"/>
      <c r="N38" s="42"/>
    </row>
    <row r="39" spans="1:14" ht="8.25" customHeight="1" x14ac:dyDescent="0.4">
      <c r="A39" s="3"/>
      <c r="B39" s="44"/>
      <c r="C39" s="602"/>
      <c r="D39" s="602"/>
      <c r="E39" s="602"/>
      <c r="F39" s="602"/>
      <c r="G39" s="602"/>
      <c r="H39" s="602"/>
      <c r="I39" s="602"/>
      <c r="J39" s="602"/>
      <c r="K39" s="602"/>
      <c r="L39" s="602"/>
      <c r="M39" s="602"/>
      <c r="N39" s="12"/>
    </row>
    <row r="40" spans="1:14" s="11" customFormat="1" ht="15.6" customHeight="1" x14ac:dyDescent="0.25">
      <c r="A40" s="45"/>
      <c r="B40" s="724" t="s">
        <v>22</v>
      </c>
      <c r="C40" s="725"/>
      <c r="D40" s="725"/>
      <c r="E40" s="725"/>
      <c r="F40" s="725"/>
      <c r="G40" s="725"/>
      <c r="H40" s="725"/>
      <c r="I40" s="725"/>
      <c r="J40" s="725"/>
      <c r="K40" s="725"/>
      <c r="L40" s="725"/>
      <c r="M40" s="18"/>
      <c r="N40" s="19"/>
    </row>
    <row r="41" spans="1:14" s="11" customFormat="1" ht="16.5" customHeight="1" x14ac:dyDescent="0.4">
      <c r="A41" s="3"/>
      <c r="B41" s="741" t="s">
        <v>23</v>
      </c>
      <c r="C41" s="725"/>
      <c r="D41" s="725"/>
      <c r="E41" s="725"/>
      <c r="F41" s="725"/>
      <c r="G41" s="725"/>
      <c r="H41" s="725"/>
      <c r="I41" s="725"/>
      <c r="J41" s="725"/>
      <c r="K41" s="725"/>
      <c r="L41" s="725"/>
      <c r="M41" s="602"/>
      <c r="N41" s="12"/>
    </row>
    <row r="42" spans="1:14" s="11" customFormat="1" ht="26.25" customHeight="1" x14ac:dyDescent="0.25">
      <c r="A42" s="17"/>
      <c r="B42" s="724" t="s">
        <v>24</v>
      </c>
      <c r="C42" s="725"/>
      <c r="D42" s="725"/>
      <c r="E42" s="725"/>
      <c r="F42" s="725"/>
      <c r="G42" s="725"/>
      <c r="H42" s="725"/>
      <c r="I42" s="725"/>
      <c r="J42" s="725"/>
      <c r="K42" s="725"/>
      <c r="L42" s="725"/>
      <c r="M42" s="46"/>
      <c r="N42" s="12"/>
    </row>
    <row r="43" spans="1:14" s="11" customFormat="1" ht="23.25" customHeight="1" x14ac:dyDescent="0.25">
      <c r="A43" s="3"/>
      <c r="B43" s="47" t="s">
        <v>25</v>
      </c>
      <c r="C43" s="729" t="s">
        <v>26</v>
      </c>
      <c r="D43" s="729"/>
      <c r="E43" s="729"/>
      <c r="F43" s="729"/>
      <c r="G43" s="729"/>
      <c r="H43" s="729"/>
      <c r="I43" s="729"/>
      <c r="J43" s="729"/>
      <c r="K43" s="729"/>
      <c r="L43" s="729"/>
      <c r="M43" s="590"/>
      <c r="N43" s="12"/>
    </row>
    <row r="44" spans="1:14" s="11" customFormat="1" ht="16.5" customHeight="1" x14ac:dyDescent="0.25">
      <c r="A44" s="3"/>
      <c r="B44" s="49"/>
      <c r="C44" s="50"/>
      <c r="D44" s="724" t="s">
        <v>27</v>
      </c>
      <c r="E44" s="724"/>
      <c r="F44" s="724"/>
      <c r="G44" s="724"/>
      <c r="H44" s="724"/>
      <c r="I44" s="724"/>
      <c r="J44" s="724"/>
      <c r="K44" s="724"/>
      <c r="L44" s="724"/>
      <c r="M44" s="50"/>
      <c r="N44" s="12"/>
    </row>
    <row r="45" spans="1:14" s="11" customFormat="1" ht="16.5" customHeight="1" x14ac:dyDescent="0.25">
      <c r="A45" s="3"/>
      <c r="B45" s="49"/>
      <c r="C45" s="50"/>
      <c r="D45" s="724" t="s">
        <v>28</v>
      </c>
      <c r="E45" s="724"/>
      <c r="F45" s="724"/>
      <c r="G45" s="724"/>
      <c r="H45" s="724"/>
      <c r="I45" s="724"/>
      <c r="J45" s="724"/>
      <c r="K45" s="724"/>
      <c r="L45" s="724"/>
      <c r="M45" s="50"/>
      <c r="N45" s="12"/>
    </row>
    <row r="46" spans="1:14" s="11" customFormat="1" ht="26.25" customHeight="1" x14ac:dyDescent="0.25">
      <c r="A46" s="3"/>
      <c r="B46" s="47" t="s">
        <v>25</v>
      </c>
      <c r="C46" s="729" t="s">
        <v>29</v>
      </c>
      <c r="D46" s="730"/>
      <c r="E46" s="730"/>
      <c r="F46" s="730"/>
      <c r="G46" s="730"/>
      <c r="H46" s="730"/>
      <c r="I46" s="730"/>
      <c r="J46" s="730"/>
      <c r="K46" s="730"/>
      <c r="L46" s="730"/>
      <c r="M46" s="591"/>
      <c r="N46" s="12"/>
    </row>
    <row r="47" spans="1:14" s="11" customFormat="1" ht="15.75" customHeight="1" x14ac:dyDescent="0.25">
      <c r="A47" s="3"/>
      <c r="B47" s="589"/>
      <c r="C47" s="50"/>
      <c r="D47" s="731" t="s">
        <v>30</v>
      </c>
      <c r="E47" s="724"/>
      <c r="F47" s="724"/>
      <c r="G47" s="724"/>
      <c r="H47" s="724"/>
      <c r="I47" s="724"/>
      <c r="J47" s="724"/>
      <c r="K47" s="724"/>
      <c r="L47" s="724"/>
      <c r="M47" s="50"/>
      <c r="N47" s="12"/>
    </row>
    <row r="48" spans="1:14" s="11" customFormat="1" ht="26.25" customHeight="1" x14ac:dyDescent="0.25">
      <c r="A48" s="3"/>
      <c r="B48" s="51" t="s">
        <v>31</v>
      </c>
      <c r="C48" s="729" t="s">
        <v>32</v>
      </c>
      <c r="D48" s="730"/>
      <c r="E48" s="730"/>
      <c r="F48" s="730"/>
      <c r="G48" s="730"/>
      <c r="H48" s="730"/>
      <c r="I48" s="730"/>
      <c r="J48" s="730"/>
      <c r="K48" s="730"/>
      <c r="L48" s="730"/>
      <c r="M48" s="591"/>
      <c r="N48" s="12"/>
    </row>
    <row r="49" spans="1:23" s="11" customFormat="1" ht="16.5" customHeight="1" x14ac:dyDescent="0.25">
      <c r="A49" s="3"/>
      <c r="B49" s="589"/>
      <c r="C49" s="52"/>
      <c r="D49" s="724" t="s">
        <v>33</v>
      </c>
      <c r="E49" s="724"/>
      <c r="F49" s="724"/>
      <c r="G49" s="724"/>
      <c r="H49" s="724"/>
      <c r="I49" s="724"/>
      <c r="J49" s="724"/>
      <c r="K49" s="724"/>
      <c r="L49" s="724"/>
      <c r="M49" s="50"/>
      <c r="N49" s="12"/>
    </row>
    <row r="50" spans="1:23" s="11" customFormat="1" ht="26.25" customHeight="1" x14ac:dyDescent="0.25">
      <c r="A50" s="3"/>
      <c r="B50" s="51" t="s">
        <v>31</v>
      </c>
      <c r="C50" s="729" t="s">
        <v>34</v>
      </c>
      <c r="D50" s="730"/>
      <c r="E50" s="730"/>
      <c r="F50" s="730"/>
      <c r="G50" s="730"/>
      <c r="H50" s="730"/>
      <c r="I50" s="730"/>
      <c r="J50" s="730"/>
      <c r="K50" s="730"/>
      <c r="L50" s="730"/>
      <c r="M50" s="591"/>
      <c r="N50" s="53"/>
      <c r="O50" s="54"/>
      <c r="P50" s="54"/>
      <c r="Q50" s="54"/>
      <c r="R50" s="54"/>
      <c r="S50" s="54"/>
      <c r="T50" s="54"/>
      <c r="U50" s="54"/>
      <c r="V50" s="54"/>
      <c r="W50" s="55"/>
    </row>
    <row r="51" spans="1:23" s="11" customFormat="1" ht="16.5" customHeight="1" x14ac:dyDescent="0.25">
      <c r="A51" s="3"/>
      <c r="B51" s="589"/>
      <c r="C51" s="52"/>
      <c r="D51" s="724" t="s">
        <v>35</v>
      </c>
      <c r="E51" s="724"/>
      <c r="F51" s="724"/>
      <c r="G51" s="724"/>
      <c r="H51" s="724"/>
      <c r="I51" s="724"/>
      <c r="J51" s="724"/>
      <c r="K51" s="724"/>
      <c r="L51" s="724"/>
      <c r="M51" s="50"/>
      <c r="N51" s="56"/>
      <c r="O51" s="57"/>
      <c r="P51" s="57"/>
      <c r="Q51" s="57"/>
      <c r="R51" s="57"/>
      <c r="S51" s="57"/>
      <c r="T51" s="57"/>
      <c r="U51" s="57"/>
      <c r="V51" s="57"/>
      <c r="W51" s="57"/>
    </row>
    <row r="52" spans="1:23" s="11" customFormat="1" ht="26.25" customHeight="1" x14ac:dyDescent="0.25">
      <c r="A52" s="3"/>
      <c r="B52" s="51" t="s">
        <v>31</v>
      </c>
      <c r="C52" s="729" t="s">
        <v>36</v>
      </c>
      <c r="D52" s="730"/>
      <c r="E52" s="730"/>
      <c r="F52" s="730"/>
      <c r="G52" s="730"/>
      <c r="H52" s="730"/>
      <c r="I52" s="730"/>
      <c r="J52" s="730"/>
      <c r="K52" s="730"/>
      <c r="L52" s="730"/>
      <c r="M52" s="591"/>
      <c r="N52" s="53"/>
      <c r="O52" s="54"/>
      <c r="P52" s="54"/>
      <c r="Q52" s="54"/>
      <c r="R52" s="54"/>
      <c r="S52" s="54"/>
      <c r="T52" s="54"/>
      <c r="U52" s="54"/>
      <c r="V52" s="54"/>
      <c r="W52" s="58"/>
    </row>
    <row r="53" spans="1:23" s="11" customFormat="1" ht="16.5" customHeight="1" x14ac:dyDescent="0.25">
      <c r="A53" s="3"/>
      <c r="B53" s="589"/>
      <c r="C53" s="50"/>
      <c r="D53" s="724" t="s">
        <v>37</v>
      </c>
      <c r="E53" s="724"/>
      <c r="F53" s="724"/>
      <c r="G53" s="724"/>
      <c r="H53" s="724"/>
      <c r="I53" s="724"/>
      <c r="J53" s="724"/>
      <c r="K53" s="724"/>
      <c r="L53" s="724"/>
      <c r="M53" s="50"/>
      <c r="N53" s="59"/>
      <c r="O53" s="57"/>
      <c r="P53" s="57"/>
      <c r="Q53" s="57"/>
      <c r="R53" s="57"/>
      <c r="S53" s="57"/>
      <c r="T53" s="57"/>
      <c r="U53" s="57"/>
      <c r="V53" s="57"/>
      <c r="W53" s="58"/>
    </row>
    <row r="54" spans="1:23" s="11" customFormat="1" ht="25.5" customHeight="1" x14ac:dyDescent="0.25">
      <c r="A54" s="3"/>
      <c r="B54" s="51" t="s">
        <v>31</v>
      </c>
      <c r="C54" s="729" t="s">
        <v>38</v>
      </c>
      <c r="D54" s="730"/>
      <c r="E54" s="730"/>
      <c r="F54" s="730"/>
      <c r="G54" s="730"/>
      <c r="H54" s="730"/>
      <c r="I54" s="730"/>
      <c r="J54" s="730"/>
      <c r="K54" s="730"/>
      <c r="L54" s="730"/>
      <c r="M54" s="591"/>
      <c r="N54" s="60"/>
      <c r="O54" s="58"/>
      <c r="P54" s="58"/>
      <c r="Q54" s="58"/>
      <c r="R54" s="58"/>
      <c r="S54" s="58"/>
      <c r="T54" s="58"/>
      <c r="U54" s="58"/>
      <c r="V54" s="58"/>
      <c r="W54" s="58"/>
    </row>
    <row r="55" spans="1:23" s="11" customFormat="1" ht="16.5" customHeight="1" x14ac:dyDescent="0.25">
      <c r="A55" s="3"/>
      <c r="B55" s="589"/>
      <c r="C55" s="50"/>
      <c r="D55" s="724" t="s">
        <v>39</v>
      </c>
      <c r="E55" s="724"/>
      <c r="F55" s="724"/>
      <c r="G55" s="724"/>
      <c r="H55" s="724"/>
      <c r="I55" s="724"/>
      <c r="J55" s="724"/>
      <c r="K55" s="724"/>
      <c r="L55" s="724"/>
      <c r="M55" s="50"/>
      <c r="N55" s="60"/>
      <c r="O55" s="61"/>
      <c r="P55" s="61"/>
      <c r="Q55" s="61"/>
      <c r="R55" s="61"/>
      <c r="S55" s="61"/>
      <c r="T55" s="61"/>
      <c r="U55" s="61"/>
      <c r="V55" s="61"/>
      <c r="W55" s="61"/>
    </row>
    <row r="56" spans="1:23" s="11" customFormat="1" ht="16.5" customHeight="1" x14ac:dyDescent="0.25">
      <c r="A56" s="3"/>
      <c r="B56" s="589"/>
      <c r="C56" s="50"/>
      <c r="D56" s="724" t="s">
        <v>40</v>
      </c>
      <c r="E56" s="724"/>
      <c r="F56" s="724"/>
      <c r="G56" s="724"/>
      <c r="H56" s="724"/>
      <c r="I56" s="724"/>
      <c r="J56" s="724"/>
      <c r="K56" s="724"/>
      <c r="L56" s="724"/>
      <c r="M56" s="50"/>
      <c r="N56" s="12"/>
    </row>
    <row r="57" spans="1:23" s="11" customFormat="1" ht="21" customHeight="1" x14ac:dyDescent="0.25">
      <c r="A57" s="3"/>
      <c r="B57" s="51" t="s">
        <v>31</v>
      </c>
      <c r="C57" s="729" t="s">
        <v>41</v>
      </c>
      <c r="D57" s="725"/>
      <c r="E57" s="725"/>
      <c r="F57" s="725"/>
      <c r="G57" s="725"/>
      <c r="H57" s="725"/>
      <c r="I57" s="725"/>
      <c r="J57" s="725"/>
      <c r="K57" s="725"/>
      <c r="L57" s="725"/>
      <c r="M57" s="382"/>
      <c r="N57" s="60"/>
    </row>
    <row r="58" spans="1:23" s="11" customFormat="1" ht="16.5" customHeight="1" x14ac:dyDescent="0.25">
      <c r="A58" s="3"/>
      <c r="B58" s="589"/>
      <c r="C58" s="50"/>
      <c r="D58" s="724" t="s">
        <v>42</v>
      </c>
      <c r="E58" s="724"/>
      <c r="F58" s="724"/>
      <c r="G58" s="724"/>
      <c r="H58" s="724"/>
      <c r="I58" s="724"/>
      <c r="J58" s="724"/>
      <c r="K58" s="724"/>
      <c r="L58" s="724"/>
      <c r="M58" s="50"/>
      <c r="N58" s="12"/>
    </row>
    <row r="59" spans="1:23" s="11" customFormat="1" ht="18.75" customHeight="1" x14ac:dyDescent="0.25">
      <c r="A59" s="3"/>
      <c r="B59" s="51" t="s">
        <v>31</v>
      </c>
      <c r="C59" s="729" t="s">
        <v>43</v>
      </c>
      <c r="D59" s="725"/>
      <c r="E59" s="725"/>
      <c r="F59" s="725"/>
      <c r="G59" s="725"/>
      <c r="H59" s="725"/>
      <c r="I59" s="725"/>
      <c r="J59" s="725"/>
      <c r="K59" s="725"/>
      <c r="L59" s="725"/>
      <c r="M59" s="50"/>
      <c r="N59" s="12"/>
    </row>
    <row r="60" spans="1:23" s="11" customFormat="1" ht="16.5" customHeight="1" x14ac:dyDescent="0.25">
      <c r="A60" s="3"/>
      <c r="B60" s="51"/>
      <c r="C60" s="590"/>
      <c r="D60" s="591" t="s">
        <v>44</v>
      </c>
      <c r="E60" s="590"/>
      <c r="F60" s="590"/>
      <c r="G60" s="590"/>
      <c r="H60" s="590"/>
      <c r="I60" s="590"/>
      <c r="J60" s="590"/>
      <c r="K60" s="590"/>
      <c r="L60" s="590"/>
      <c r="M60" s="50"/>
      <c r="N60" s="12"/>
    </row>
    <row r="61" spans="1:23" s="11" customFormat="1" ht="21.75" customHeight="1" x14ac:dyDescent="0.25">
      <c r="A61" s="3"/>
      <c r="B61" s="724" t="s">
        <v>45</v>
      </c>
      <c r="C61" s="725"/>
      <c r="D61" s="725"/>
      <c r="E61" s="725"/>
      <c r="F61" s="725"/>
      <c r="G61" s="725"/>
      <c r="H61" s="725"/>
      <c r="I61" s="725"/>
      <c r="J61" s="725"/>
      <c r="K61" s="725"/>
      <c r="L61" s="725"/>
      <c r="M61" s="50"/>
      <c r="N61" s="12"/>
    </row>
    <row r="62" spans="1:23" s="11" customFormat="1" ht="14.25" customHeight="1" x14ac:dyDescent="0.25">
      <c r="A62" s="112"/>
      <c r="B62" s="62"/>
      <c r="C62" s="63"/>
      <c r="D62" s="64"/>
      <c r="E62" s="64"/>
      <c r="F62" s="64"/>
      <c r="G62" s="64"/>
      <c r="H62" s="64"/>
      <c r="I62" s="64"/>
      <c r="J62" s="64"/>
      <c r="K62" s="64"/>
      <c r="L62" s="64"/>
      <c r="M62" s="64"/>
      <c r="N62" s="65"/>
    </row>
    <row r="63" spans="1:23" s="11" customFormat="1" ht="10.5" customHeight="1" x14ac:dyDescent="0.25">
      <c r="A63" s="3"/>
      <c r="B63" s="647"/>
      <c r="C63" s="52"/>
      <c r="D63" s="50"/>
      <c r="E63" s="50"/>
      <c r="F63" s="50"/>
      <c r="G63" s="50"/>
      <c r="H63" s="50"/>
      <c r="I63" s="50"/>
      <c r="J63" s="50"/>
      <c r="K63" s="50"/>
      <c r="L63" s="50"/>
      <c r="M63" s="50"/>
      <c r="N63" s="12"/>
    </row>
    <row r="64" spans="1:23" s="11" customFormat="1" ht="20.25" x14ac:dyDescent="0.3">
      <c r="A64" s="3"/>
      <c r="B64" s="69" t="s">
        <v>46</v>
      </c>
      <c r="C64" s="52"/>
      <c r="D64" s="70"/>
      <c r="E64" s="50"/>
      <c r="F64" s="50"/>
      <c r="G64" s="50"/>
      <c r="H64" s="50"/>
      <c r="I64" s="50"/>
      <c r="J64" s="50"/>
      <c r="K64" s="50"/>
      <c r="L64" s="50"/>
      <c r="M64" s="50"/>
      <c r="N64" s="12"/>
      <c r="O64" s="16"/>
      <c r="P64" s="16"/>
      <c r="Q64" s="16"/>
    </row>
    <row r="65" spans="1:14" s="11" customFormat="1" ht="5.25" customHeight="1" x14ac:dyDescent="0.25">
      <c r="A65" s="3"/>
      <c r="B65" s="51"/>
      <c r="C65" s="589"/>
      <c r="D65" s="50"/>
      <c r="E65" s="50"/>
      <c r="F65" s="50"/>
      <c r="G65" s="50"/>
      <c r="H65" s="50"/>
      <c r="I65" s="50"/>
      <c r="J65" s="50"/>
      <c r="K65" s="50"/>
      <c r="L65" s="50"/>
      <c r="M65" s="50"/>
      <c r="N65" s="12"/>
    </row>
    <row r="66" spans="1:14" s="11" customFormat="1" ht="15.75" customHeight="1" x14ac:dyDescent="0.25">
      <c r="A66" s="3"/>
      <c r="B66" s="51" t="s">
        <v>31</v>
      </c>
      <c r="C66" s="724" t="s">
        <v>47</v>
      </c>
      <c r="D66" s="725"/>
      <c r="E66" s="725"/>
      <c r="F66" s="725"/>
      <c r="G66" s="725"/>
      <c r="H66" s="725"/>
      <c r="I66" s="725"/>
      <c r="J66" s="725"/>
      <c r="K66" s="725"/>
      <c r="L66" s="725"/>
      <c r="M66" s="50"/>
      <c r="N66" s="12"/>
    </row>
    <row r="67" spans="1:14" s="11" customFormat="1" ht="15.75" customHeight="1" x14ac:dyDescent="0.25">
      <c r="A67" s="3"/>
      <c r="B67" s="51"/>
      <c r="C67" s="589"/>
      <c r="D67" s="589"/>
      <c r="E67" s="589"/>
      <c r="F67" s="589"/>
      <c r="G67" s="589"/>
      <c r="H67" s="589"/>
      <c r="I67" s="589"/>
      <c r="J67" s="589"/>
      <c r="K67" s="589"/>
      <c r="L67" s="589"/>
      <c r="M67" s="50"/>
      <c r="N67" s="12"/>
    </row>
    <row r="68" spans="1:14" s="11" customFormat="1" ht="15.75" customHeight="1" x14ac:dyDescent="0.25">
      <c r="A68" s="3"/>
      <c r="B68" s="51" t="s">
        <v>31</v>
      </c>
      <c r="C68" s="724" t="s">
        <v>48</v>
      </c>
      <c r="D68" s="725"/>
      <c r="E68" s="725"/>
      <c r="F68" s="725"/>
      <c r="G68" s="725"/>
      <c r="H68" s="725"/>
      <c r="I68" s="725"/>
      <c r="J68" s="725"/>
      <c r="K68" s="725"/>
      <c r="L68" s="725"/>
      <c r="M68" s="50"/>
      <c r="N68" s="12"/>
    </row>
    <row r="69" spans="1:14" s="11" customFormat="1" ht="15.75" customHeight="1" x14ac:dyDescent="0.25">
      <c r="A69" s="3"/>
      <c r="B69" s="51"/>
      <c r="C69" s="589"/>
      <c r="D69" s="589"/>
      <c r="E69" s="589"/>
      <c r="F69" s="589"/>
      <c r="G69" s="589"/>
      <c r="H69" s="589"/>
      <c r="I69" s="589"/>
      <c r="J69" s="589"/>
      <c r="K69" s="589"/>
      <c r="L69" s="589"/>
      <c r="M69" s="50"/>
      <c r="N69" s="12"/>
    </row>
    <row r="70" spans="1:14" s="11" customFormat="1" ht="15.75" customHeight="1" x14ac:dyDescent="0.25">
      <c r="A70" s="3"/>
      <c r="B70" s="51" t="s">
        <v>31</v>
      </c>
      <c r="C70" s="724" t="s">
        <v>49</v>
      </c>
      <c r="D70" s="724"/>
      <c r="E70" s="724"/>
      <c r="F70" s="724"/>
      <c r="G70" s="724"/>
      <c r="H70" s="724"/>
      <c r="I70" s="724"/>
      <c r="J70" s="724"/>
      <c r="K70" s="724"/>
      <c r="L70" s="724"/>
      <c r="M70" s="50"/>
      <c r="N70" s="12"/>
    </row>
    <row r="71" spans="1:14" s="11" customFormat="1" ht="15.75" customHeight="1" x14ac:dyDescent="0.25">
      <c r="A71" s="3"/>
      <c r="B71" s="51"/>
      <c r="C71" s="589"/>
      <c r="D71" s="589"/>
      <c r="E71" s="589"/>
      <c r="F71" s="589"/>
      <c r="G71" s="589"/>
      <c r="H71" s="589"/>
      <c r="I71" s="589"/>
      <c r="J71" s="589"/>
      <c r="K71" s="589"/>
      <c r="L71" s="589"/>
      <c r="M71" s="50"/>
      <c r="N71" s="12"/>
    </row>
    <row r="72" spans="1:14" s="11" customFormat="1" ht="15.75" customHeight="1" x14ac:dyDescent="0.25">
      <c r="A72" s="3"/>
      <c r="B72" s="51" t="s">
        <v>31</v>
      </c>
      <c r="C72" s="724" t="s">
        <v>50</v>
      </c>
      <c r="D72" s="725"/>
      <c r="E72" s="725"/>
      <c r="F72" s="725"/>
      <c r="G72" s="725"/>
      <c r="H72" s="725"/>
      <c r="I72" s="725"/>
      <c r="J72" s="725"/>
      <c r="K72" s="725"/>
      <c r="L72" s="725"/>
      <c r="M72" s="50"/>
      <c r="N72" s="12"/>
    </row>
    <row r="73" spans="1:14" s="11" customFormat="1" ht="15.75" customHeight="1" x14ac:dyDescent="0.25">
      <c r="A73" s="3"/>
      <c r="B73" s="51"/>
      <c r="C73" s="589"/>
      <c r="D73" s="589"/>
      <c r="E73" s="589"/>
      <c r="F73" s="589"/>
      <c r="G73" s="589"/>
      <c r="H73" s="589"/>
      <c r="I73" s="589"/>
      <c r="J73" s="589"/>
      <c r="K73" s="589"/>
      <c r="L73" s="589"/>
      <c r="M73" s="50"/>
      <c r="N73" s="12"/>
    </row>
    <row r="74" spans="1:14" s="11" customFormat="1" ht="15.75" customHeight="1" x14ac:dyDescent="0.25">
      <c r="A74" s="3"/>
      <c r="B74" s="51" t="s">
        <v>31</v>
      </c>
      <c r="C74" s="724" t="s">
        <v>51</v>
      </c>
      <c r="D74" s="725"/>
      <c r="E74" s="725"/>
      <c r="F74" s="725"/>
      <c r="G74" s="725"/>
      <c r="H74" s="725"/>
      <c r="I74" s="725"/>
      <c r="J74" s="725"/>
      <c r="K74" s="725"/>
      <c r="L74" s="725"/>
      <c r="M74" s="50"/>
      <c r="N74" s="12"/>
    </row>
    <row r="75" spans="1:14" s="11" customFormat="1" ht="15.75" customHeight="1" x14ac:dyDescent="0.25">
      <c r="A75" s="88"/>
      <c r="B75" s="51"/>
      <c r="C75" s="589"/>
      <c r="D75" s="589"/>
      <c r="E75" s="589"/>
      <c r="F75" s="589"/>
      <c r="G75" s="589"/>
      <c r="H75" s="589"/>
      <c r="I75" s="589"/>
      <c r="J75" s="589"/>
      <c r="K75" s="589"/>
      <c r="L75" s="589"/>
      <c r="M75" s="50"/>
      <c r="N75" s="12"/>
    </row>
    <row r="76" spans="1:14" s="11" customFormat="1" ht="18" customHeight="1" x14ac:dyDescent="0.25">
      <c r="A76" s="3"/>
      <c r="B76" s="51" t="s">
        <v>31</v>
      </c>
      <c r="C76" s="724" t="s">
        <v>52</v>
      </c>
      <c r="D76" s="725"/>
      <c r="E76" s="725"/>
      <c r="F76" s="725"/>
      <c r="G76" s="725"/>
      <c r="H76" s="725"/>
      <c r="I76" s="725"/>
      <c r="J76" s="725"/>
      <c r="K76" s="725"/>
      <c r="L76" s="725"/>
      <c r="M76" s="50"/>
      <c r="N76" s="12"/>
    </row>
    <row r="77" spans="1:14" s="11" customFormat="1" ht="20.25" customHeight="1" x14ac:dyDescent="0.25">
      <c r="A77" s="3"/>
      <c r="B77" s="71"/>
      <c r="C77" s="51" t="s">
        <v>53</v>
      </c>
      <c r="D77" s="724" t="s">
        <v>54</v>
      </c>
      <c r="E77" s="724"/>
      <c r="F77" s="724"/>
      <c r="G77" s="724"/>
      <c r="H77" s="724"/>
      <c r="I77" s="724"/>
      <c r="J77" s="724"/>
      <c r="K77" s="724"/>
      <c r="L77" s="724"/>
      <c r="M77" s="50"/>
      <c r="N77" s="12"/>
    </row>
    <row r="78" spans="1:14" s="11" customFormat="1" ht="15.75" x14ac:dyDescent="0.25">
      <c r="A78" s="3"/>
      <c r="B78" s="71"/>
      <c r="C78" s="51"/>
      <c r="D78" s="724" t="s">
        <v>55</v>
      </c>
      <c r="E78" s="724"/>
      <c r="F78" s="724"/>
      <c r="G78" s="724"/>
      <c r="H78" s="724"/>
      <c r="I78" s="724"/>
      <c r="J78" s="724"/>
      <c r="K78" s="724"/>
      <c r="L78" s="724"/>
      <c r="M78" s="50"/>
      <c r="N78" s="12"/>
    </row>
    <row r="79" spans="1:14" s="11" customFormat="1" ht="15.75" x14ac:dyDescent="0.25">
      <c r="A79" s="3"/>
      <c r="B79" s="71"/>
      <c r="C79" s="51" t="s">
        <v>53</v>
      </c>
      <c r="D79" s="589" t="s">
        <v>56</v>
      </c>
      <c r="E79" s="589"/>
      <c r="F79" s="589"/>
      <c r="G79" s="589"/>
      <c r="H79" s="589"/>
      <c r="I79" s="589"/>
      <c r="J79" s="589"/>
      <c r="K79" s="589"/>
      <c r="L79" s="589"/>
      <c r="M79" s="50"/>
      <c r="N79" s="12"/>
    </row>
    <row r="80" spans="1:14" s="11" customFormat="1" ht="15.75" x14ac:dyDescent="0.25">
      <c r="A80" s="3"/>
      <c r="B80" s="71"/>
      <c r="C80" s="51"/>
      <c r="D80" s="589"/>
      <c r="E80" s="589"/>
      <c r="F80" s="589"/>
      <c r="G80" s="589"/>
      <c r="H80" s="589"/>
      <c r="I80" s="589"/>
      <c r="J80" s="589"/>
      <c r="K80" s="589"/>
      <c r="L80" s="589"/>
      <c r="M80" s="50"/>
      <c r="N80" s="12"/>
    </row>
    <row r="81" spans="1:14" s="11" customFormat="1" ht="15.75" x14ac:dyDescent="0.25">
      <c r="A81" s="3"/>
      <c r="B81" s="51" t="s">
        <v>31</v>
      </c>
      <c r="C81" s="724" t="s">
        <v>57</v>
      </c>
      <c r="D81" s="724"/>
      <c r="E81" s="724"/>
      <c r="F81" s="724"/>
      <c r="G81" s="724"/>
      <c r="H81" s="724"/>
      <c r="I81" s="724"/>
      <c r="J81" s="724"/>
      <c r="K81" s="724"/>
      <c r="L81" s="724"/>
      <c r="M81" s="50"/>
      <c r="N81" s="12"/>
    </row>
    <row r="82" spans="1:14" s="11" customFormat="1" ht="15.75" x14ac:dyDescent="0.25">
      <c r="A82" s="3"/>
      <c r="B82" s="71"/>
      <c r="C82" s="51" t="s">
        <v>53</v>
      </c>
      <c r="D82" s="724" t="s">
        <v>58</v>
      </c>
      <c r="E82" s="724"/>
      <c r="F82" s="724"/>
      <c r="G82" s="724"/>
      <c r="H82" s="724"/>
      <c r="I82" s="724"/>
      <c r="J82" s="724"/>
      <c r="K82" s="724"/>
      <c r="L82" s="724"/>
      <c r="M82" s="50"/>
      <c r="N82" s="12"/>
    </row>
    <row r="83" spans="1:14" s="11" customFormat="1" ht="15.75" customHeight="1" x14ac:dyDescent="0.25">
      <c r="A83" s="3"/>
      <c r="B83" s="71"/>
      <c r="C83" s="51"/>
      <c r="D83" s="50"/>
      <c r="E83" s="50"/>
      <c r="F83" s="50"/>
      <c r="G83" s="50"/>
      <c r="H83" s="50"/>
      <c r="I83" s="50"/>
      <c r="J83" s="50"/>
      <c r="K83" s="50"/>
      <c r="L83" s="50"/>
      <c r="M83" s="50"/>
      <c r="N83" s="12"/>
    </row>
    <row r="84" spans="1:14" s="11" customFormat="1" ht="15.75" customHeight="1" x14ac:dyDescent="0.25">
      <c r="A84" s="3"/>
      <c r="B84" s="51" t="s">
        <v>31</v>
      </c>
      <c r="C84" s="724" t="s">
        <v>59</v>
      </c>
      <c r="D84" s="725"/>
      <c r="E84" s="725"/>
      <c r="F84" s="725"/>
      <c r="G84" s="725"/>
      <c r="H84" s="725"/>
      <c r="I84" s="725"/>
      <c r="J84" s="725"/>
      <c r="K84" s="725"/>
      <c r="L84" s="725"/>
      <c r="M84" s="50"/>
      <c r="N84" s="12"/>
    </row>
    <row r="85" spans="1:14" s="11" customFormat="1" ht="18" customHeight="1" x14ac:dyDescent="0.25">
      <c r="A85" s="3"/>
      <c r="B85" s="51"/>
      <c r="C85" s="51" t="s">
        <v>53</v>
      </c>
      <c r="D85" s="724" t="s">
        <v>60</v>
      </c>
      <c r="E85" s="724"/>
      <c r="F85" s="724"/>
      <c r="G85" s="724"/>
      <c r="H85" s="724"/>
      <c r="I85" s="724"/>
      <c r="J85" s="724"/>
      <c r="K85" s="724"/>
      <c r="L85" s="724"/>
      <c r="M85" s="50"/>
      <c r="N85" s="12"/>
    </row>
    <row r="86" spans="1:14" s="11" customFormat="1" ht="15.75" customHeight="1" x14ac:dyDescent="0.25">
      <c r="A86" s="3"/>
      <c r="B86" s="51"/>
      <c r="C86" s="589"/>
      <c r="D86" s="724" t="s">
        <v>61</v>
      </c>
      <c r="E86" s="724"/>
      <c r="F86" s="724"/>
      <c r="G86" s="724"/>
      <c r="H86" s="724"/>
      <c r="I86" s="724"/>
      <c r="J86" s="724"/>
      <c r="K86" s="724"/>
      <c r="L86" s="724"/>
      <c r="M86" s="50"/>
      <c r="N86" s="12"/>
    </row>
    <row r="87" spans="1:14" s="11" customFormat="1" ht="15.75" customHeight="1" x14ac:dyDescent="0.25">
      <c r="A87" s="3"/>
      <c r="B87" s="71"/>
      <c r="C87" s="51"/>
      <c r="D87" s="724" t="s">
        <v>62</v>
      </c>
      <c r="E87" s="724"/>
      <c r="F87" s="724"/>
      <c r="G87" s="724"/>
      <c r="H87" s="724"/>
      <c r="I87" s="724"/>
      <c r="J87" s="724"/>
      <c r="K87" s="724"/>
      <c r="L87" s="724"/>
      <c r="M87" s="50"/>
      <c r="N87" s="12"/>
    </row>
    <row r="88" spans="1:14" s="11" customFormat="1" ht="6.75" customHeight="1" x14ac:dyDescent="0.25">
      <c r="A88" s="3"/>
      <c r="B88" s="71"/>
      <c r="C88" s="51"/>
      <c r="D88" s="50"/>
      <c r="E88" s="50"/>
      <c r="F88" s="50"/>
      <c r="G88" s="50"/>
      <c r="H88" s="50"/>
      <c r="I88" s="50"/>
      <c r="J88" s="50"/>
      <c r="K88" s="50"/>
      <c r="L88" s="50"/>
      <c r="M88" s="50"/>
      <c r="N88" s="12"/>
    </row>
    <row r="89" spans="1:14" s="11" customFormat="1" ht="17.25" customHeight="1" x14ac:dyDescent="0.25">
      <c r="A89" s="3"/>
      <c r="B89" s="51" t="s">
        <v>31</v>
      </c>
      <c r="C89" s="724" t="s">
        <v>63</v>
      </c>
      <c r="D89" s="725"/>
      <c r="E89" s="725"/>
      <c r="F89" s="725"/>
      <c r="G89" s="725"/>
      <c r="H89" s="725"/>
      <c r="I89" s="725"/>
      <c r="J89" s="725"/>
      <c r="K89" s="725"/>
      <c r="L89" s="725"/>
      <c r="M89" s="50"/>
      <c r="N89" s="12"/>
    </row>
    <row r="90" spans="1:14" s="11" customFormat="1" ht="17.25" customHeight="1" x14ac:dyDescent="0.25">
      <c r="A90" s="3"/>
      <c r="B90" s="51"/>
      <c r="C90" s="724" t="s">
        <v>64</v>
      </c>
      <c r="D90" s="725"/>
      <c r="E90" s="725"/>
      <c r="F90" s="725"/>
      <c r="G90" s="725"/>
      <c r="H90" s="725"/>
      <c r="I90" s="725"/>
      <c r="J90" s="725"/>
      <c r="K90" s="725"/>
      <c r="L90" s="725"/>
      <c r="M90" s="50"/>
      <c r="N90" s="12"/>
    </row>
    <row r="91" spans="1:14" s="11" customFormat="1" ht="19.5" customHeight="1" x14ac:dyDescent="0.25">
      <c r="A91" s="3"/>
      <c r="B91" s="51"/>
      <c r="C91" s="51" t="s">
        <v>53</v>
      </c>
      <c r="D91" s="724" t="s">
        <v>65</v>
      </c>
      <c r="E91" s="724"/>
      <c r="F91" s="724"/>
      <c r="G91" s="724"/>
      <c r="H91" s="724"/>
      <c r="I91" s="724"/>
      <c r="J91" s="724"/>
      <c r="K91" s="724"/>
      <c r="L91" s="724"/>
      <c r="M91" s="50"/>
      <c r="N91" s="12"/>
    </row>
    <row r="92" spans="1:14" ht="15.75" x14ac:dyDescent="0.25">
      <c r="A92" s="3"/>
      <c r="B92" s="51"/>
      <c r="C92" s="50"/>
      <c r="D92" s="724" t="s">
        <v>66</v>
      </c>
      <c r="E92" s="725"/>
      <c r="F92" s="725"/>
      <c r="G92" s="725"/>
      <c r="H92" s="725"/>
      <c r="I92" s="725"/>
      <c r="J92" s="725"/>
      <c r="K92" s="725"/>
      <c r="L92" s="725"/>
      <c r="M92" s="50"/>
      <c r="N92" s="12"/>
    </row>
    <row r="93" spans="1:14" ht="6" customHeight="1" x14ac:dyDescent="0.25">
      <c r="A93" s="3"/>
      <c r="B93" s="51"/>
      <c r="C93" s="51"/>
      <c r="D93" s="50"/>
      <c r="E93" s="50"/>
      <c r="F93" s="50"/>
      <c r="G93" s="50"/>
      <c r="H93" s="50"/>
      <c r="I93" s="50"/>
      <c r="J93" s="50"/>
      <c r="K93" s="50"/>
      <c r="L93" s="50"/>
      <c r="M93" s="50"/>
      <c r="N93" s="12"/>
    </row>
    <row r="94" spans="1:14" ht="6" customHeight="1" x14ac:dyDescent="0.25">
      <c r="A94" s="3"/>
      <c r="B94" s="51"/>
      <c r="C94" s="51"/>
      <c r="D94" s="50"/>
      <c r="E94" s="50"/>
      <c r="F94" s="50"/>
      <c r="G94" s="50"/>
      <c r="H94" s="50"/>
      <c r="I94" s="50"/>
      <c r="J94" s="50"/>
      <c r="K94" s="50"/>
      <c r="L94" s="50"/>
      <c r="M94" s="50"/>
      <c r="N94" s="12"/>
    </row>
    <row r="95" spans="1:14" ht="15.75" x14ac:dyDescent="0.25">
      <c r="A95" s="3"/>
      <c r="B95" s="51" t="s">
        <v>31</v>
      </c>
      <c r="C95" s="724" t="s">
        <v>67</v>
      </c>
      <c r="D95" s="728"/>
      <c r="E95" s="728"/>
      <c r="F95" s="728"/>
      <c r="G95" s="728"/>
      <c r="H95" s="728"/>
      <c r="I95" s="728"/>
      <c r="J95" s="728"/>
      <c r="K95" s="728"/>
      <c r="L95" s="728"/>
      <c r="M95" s="50"/>
      <c r="N95" s="12"/>
    </row>
    <row r="96" spans="1:14" ht="18" customHeight="1" x14ac:dyDescent="0.25">
      <c r="A96" s="3"/>
      <c r="B96" s="51"/>
      <c r="C96" s="51" t="s">
        <v>53</v>
      </c>
      <c r="D96" s="724" t="s">
        <v>68</v>
      </c>
      <c r="E96" s="724"/>
      <c r="F96" s="724"/>
      <c r="G96" s="724"/>
      <c r="H96" s="724"/>
      <c r="I96" s="724"/>
      <c r="J96" s="724"/>
      <c r="K96" s="724"/>
      <c r="L96" s="724"/>
      <c r="M96" s="50"/>
      <c r="N96" s="12"/>
    </row>
    <row r="97" spans="1:14" ht="16.5" customHeight="1" x14ac:dyDescent="0.25">
      <c r="A97" s="3"/>
      <c r="B97" s="51"/>
      <c r="C97" s="589"/>
      <c r="D97" s="724" t="s">
        <v>69</v>
      </c>
      <c r="E97" s="725"/>
      <c r="F97" s="725"/>
      <c r="G97" s="725"/>
      <c r="H97" s="725"/>
      <c r="I97" s="725"/>
      <c r="J97" s="725"/>
      <c r="K97" s="725"/>
      <c r="L97" s="725"/>
      <c r="M97" s="50"/>
      <c r="N97" s="12"/>
    </row>
    <row r="98" spans="1:14" ht="8.25" customHeight="1" x14ac:dyDescent="0.25">
      <c r="A98" s="112"/>
      <c r="B98" s="98"/>
      <c r="C98" s="98"/>
      <c r="D98" s="64"/>
      <c r="E98" s="64"/>
      <c r="F98" s="64"/>
      <c r="G98" s="64"/>
      <c r="H98" s="64"/>
      <c r="I98" s="64"/>
      <c r="J98" s="64"/>
      <c r="K98" s="64"/>
      <c r="L98" s="64"/>
      <c r="M98" s="64"/>
      <c r="N98" s="65"/>
    </row>
    <row r="99" spans="1:14" ht="9" customHeight="1" x14ac:dyDescent="0.25">
      <c r="A99" s="1"/>
      <c r="B99" s="72"/>
      <c r="C99" s="73"/>
      <c r="D99" s="73"/>
      <c r="E99" s="66"/>
      <c r="F99" s="66"/>
      <c r="G99" s="66"/>
      <c r="H99" s="66"/>
      <c r="I99" s="66"/>
      <c r="J99" s="66"/>
      <c r="K99" s="66"/>
      <c r="L99" s="66"/>
      <c r="M99" s="66"/>
      <c r="N99" s="67"/>
    </row>
    <row r="100" spans="1:14" ht="20.25" x14ac:dyDescent="0.3">
      <c r="A100" s="3"/>
      <c r="B100" s="74" t="s">
        <v>70</v>
      </c>
      <c r="C100" s="589"/>
      <c r="D100" s="70"/>
      <c r="E100" s="50"/>
      <c r="F100" s="50"/>
      <c r="G100" s="50"/>
      <c r="H100" s="50"/>
      <c r="I100" s="50"/>
      <c r="J100" s="50"/>
      <c r="K100" s="50"/>
      <c r="L100" s="50"/>
      <c r="M100" s="50"/>
      <c r="N100" s="12"/>
    </row>
    <row r="101" spans="1:14" ht="14.25" customHeight="1" x14ac:dyDescent="0.25">
      <c r="A101" s="3"/>
      <c r="B101" s="75"/>
      <c r="C101" s="589"/>
      <c r="D101" s="70"/>
      <c r="E101" s="50"/>
      <c r="F101" s="50"/>
      <c r="G101" s="50"/>
      <c r="H101" s="50"/>
      <c r="I101" s="50"/>
      <c r="J101" s="50"/>
      <c r="K101" s="50"/>
      <c r="L101" s="50"/>
      <c r="M101" s="50"/>
      <c r="N101" s="12"/>
    </row>
    <row r="102" spans="1:14" ht="15.75" x14ac:dyDescent="0.25">
      <c r="A102" s="3"/>
      <c r="B102" s="50" t="s">
        <v>71</v>
      </c>
      <c r="C102" s="589"/>
      <c r="D102" s="70"/>
      <c r="E102" s="50"/>
      <c r="F102" s="50"/>
      <c r="G102" s="50"/>
      <c r="H102" s="50"/>
      <c r="I102" s="50"/>
      <c r="J102" s="50"/>
      <c r="K102" s="50"/>
      <c r="L102" s="50"/>
      <c r="M102" s="50"/>
      <c r="N102" s="12"/>
    </row>
    <row r="103" spans="1:14" ht="15.75" x14ac:dyDescent="0.25">
      <c r="A103" s="3"/>
      <c r="B103" s="50" t="s">
        <v>72</v>
      </c>
      <c r="C103" s="589"/>
      <c r="D103" s="70"/>
      <c r="E103" s="50"/>
      <c r="F103" s="50"/>
      <c r="G103" s="50"/>
      <c r="H103" s="50"/>
      <c r="I103" s="50"/>
      <c r="J103" s="50"/>
      <c r="K103" s="50"/>
      <c r="L103" s="50"/>
      <c r="M103" s="50"/>
      <c r="N103" s="12"/>
    </row>
    <row r="104" spans="1:14" ht="15.75" x14ac:dyDescent="0.25">
      <c r="A104" s="3"/>
      <c r="B104" s="50" t="s">
        <v>73</v>
      </c>
      <c r="C104" s="589"/>
      <c r="D104" s="70"/>
      <c r="E104" s="50"/>
      <c r="F104" s="50"/>
      <c r="G104" s="50"/>
      <c r="H104" s="50"/>
      <c r="I104" s="50"/>
      <c r="J104" s="50"/>
      <c r="K104" s="50"/>
      <c r="L104" s="50"/>
      <c r="M104" s="50"/>
      <c r="N104" s="12"/>
    </row>
    <row r="105" spans="1:14" ht="15.75" x14ac:dyDescent="0.25">
      <c r="A105" s="3"/>
      <c r="B105" s="50"/>
      <c r="C105" s="50"/>
      <c r="D105" s="50"/>
      <c r="E105" s="50"/>
      <c r="F105" s="50"/>
      <c r="G105" s="50"/>
      <c r="H105" s="50"/>
      <c r="I105" s="50"/>
      <c r="J105" s="50"/>
      <c r="K105" s="50"/>
      <c r="L105" s="50"/>
      <c r="M105" s="50"/>
      <c r="N105" s="12"/>
    </row>
    <row r="106" spans="1:14" ht="15.75" x14ac:dyDescent="0.25">
      <c r="A106" s="3"/>
      <c r="B106" s="50"/>
      <c r="C106" s="50"/>
      <c r="D106" s="50"/>
      <c r="E106" s="50"/>
      <c r="F106" s="50"/>
      <c r="G106" s="50"/>
      <c r="H106" s="50"/>
      <c r="I106" s="50"/>
      <c r="J106" s="50"/>
      <c r="K106" s="50"/>
      <c r="L106" s="50"/>
      <c r="M106" s="50"/>
      <c r="N106" s="12"/>
    </row>
    <row r="107" spans="1:14" ht="15.75" x14ac:dyDescent="0.25">
      <c r="A107" s="3"/>
      <c r="B107" s="50" t="s">
        <v>74</v>
      </c>
      <c r="C107" s="50"/>
      <c r="D107" s="50"/>
      <c r="E107" s="50"/>
      <c r="F107" s="50"/>
      <c r="G107" s="50"/>
      <c r="H107" s="50"/>
      <c r="I107" s="50"/>
      <c r="J107" s="50"/>
      <c r="K107" s="50"/>
      <c r="L107" s="50"/>
      <c r="M107" s="50"/>
      <c r="N107" s="12"/>
    </row>
    <row r="108" spans="1:14" ht="15.75" x14ac:dyDescent="0.25">
      <c r="A108" s="112"/>
      <c r="B108" s="76"/>
      <c r="C108" s="50"/>
      <c r="D108" s="50"/>
      <c r="E108" s="50"/>
      <c r="F108" s="50"/>
      <c r="G108" s="50"/>
      <c r="H108" s="50"/>
      <c r="I108" s="50"/>
      <c r="J108" s="50"/>
      <c r="K108" s="50"/>
      <c r="L108" s="50"/>
      <c r="M108" s="50"/>
      <c r="N108" s="12"/>
    </row>
    <row r="109" spans="1:14" ht="15.75" x14ac:dyDescent="0.25">
      <c r="A109" s="3"/>
      <c r="B109" s="72"/>
      <c r="C109" s="66"/>
      <c r="D109" s="66"/>
      <c r="E109" s="66"/>
      <c r="F109" s="66"/>
      <c r="G109" s="66"/>
      <c r="H109" s="66"/>
      <c r="I109" s="66"/>
      <c r="J109" s="66"/>
      <c r="K109" s="66"/>
      <c r="L109" s="66"/>
      <c r="M109" s="66"/>
      <c r="N109" s="67"/>
    </row>
    <row r="110" spans="1:14" ht="20.25" x14ac:dyDescent="0.3">
      <c r="A110" s="3"/>
      <c r="B110" s="74" t="s">
        <v>75</v>
      </c>
      <c r="C110" s="589"/>
      <c r="D110" s="70"/>
      <c r="E110" s="50"/>
      <c r="F110" s="50"/>
      <c r="G110" s="50"/>
      <c r="H110" s="50"/>
      <c r="I110" s="50"/>
      <c r="J110" s="50"/>
      <c r="K110" s="50"/>
      <c r="L110" s="50"/>
      <c r="M110" s="50"/>
      <c r="N110" s="12"/>
    </row>
    <row r="111" spans="1:14" ht="10.5" customHeight="1" x14ac:dyDescent="0.25">
      <c r="A111" s="3"/>
      <c r="B111" s="75"/>
      <c r="C111" s="589"/>
      <c r="D111" s="70"/>
      <c r="E111" s="50"/>
      <c r="F111" s="50"/>
      <c r="G111" s="50"/>
      <c r="H111" s="50"/>
      <c r="I111" s="50"/>
      <c r="J111" s="50"/>
      <c r="K111" s="50"/>
      <c r="L111" s="50"/>
      <c r="M111" s="50"/>
      <c r="N111" s="12"/>
    </row>
    <row r="112" spans="1:14" ht="15.75" x14ac:dyDescent="0.25">
      <c r="A112" s="3"/>
      <c r="B112" s="589" t="s">
        <v>76</v>
      </c>
      <c r="C112" s="589"/>
      <c r="D112" s="70"/>
      <c r="E112" s="50"/>
      <c r="F112" s="50"/>
      <c r="G112" s="50"/>
      <c r="H112" s="50"/>
      <c r="I112" s="50"/>
      <c r="J112" s="50"/>
      <c r="K112" s="50"/>
      <c r="L112" s="50"/>
      <c r="M112" s="50"/>
      <c r="N112" s="12"/>
    </row>
    <row r="113" spans="1:14" ht="15.75" x14ac:dyDescent="0.25">
      <c r="A113" s="3"/>
      <c r="B113" s="589" t="s">
        <v>77</v>
      </c>
      <c r="C113" s="589"/>
      <c r="D113" s="70"/>
      <c r="E113" s="50"/>
      <c r="F113" s="50"/>
      <c r="G113" s="50"/>
      <c r="H113" s="50"/>
      <c r="I113" s="50"/>
      <c r="J113" s="50"/>
      <c r="K113" s="50"/>
      <c r="L113" s="50"/>
      <c r="M113" s="50"/>
      <c r="N113" s="12"/>
    </row>
    <row r="114" spans="1:14" ht="15.75" x14ac:dyDescent="0.25">
      <c r="A114" s="3"/>
      <c r="B114" s="589"/>
      <c r="C114" s="589"/>
      <c r="D114" s="70"/>
      <c r="E114" s="50"/>
      <c r="F114" s="50"/>
      <c r="G114" s="50"/>
      <c r="H114" s="50"/>
      <c r="I114" s="50"/>
      <c r="J114" s="50"/>
      <c r="K114" s="50"/>
      <c r="L114" s="50"/>
      <c r="M114" s="50"/>
      <c r="N114" s="12"/>
    </row>
    <row r="115" spans="1:14" ht="15.75" x14ac:dyDescent="0.25">
      <c r="A115" s="3"/>
      <c r="B115" s="589" t="s">
        <v>78</v>
      </c>
      <c r="C115" s="589"/>
      <c r="D115" s="70"/>
      <c r="E115" s="50"/>
      <c r="F115" s="50"/>
      <c r="G115" s="50"/>
      <c r="H115" s="50"/>
      <c r="I115" s="50"/>
      <c r="J115" s="50"/>
      <c r="K115" s="50"/>
      <c r="L115" s="50"/>
      <c r="M115" s="50"/>
      <c r="N115" s="12"/>
    </row>
    <row r="116" spans="1:14" ht="21" customHeight="1" x14ac:dyDescent="0.25">
      <c r="A116" s="112"/>
      <c r="B116" s="77"/>
      <c r="C116" s="77"/>
      <c r="D116" s="64"/>
      <c r="E116" s="64"/>
      <c r="F116" s="64"/>
      <c r="G116" s="64"/>
      <c r="H116" s="64"/>
      <c r="I116" s="64"/>
      <c r="J116" s="64"/>
      <c r="K116" s="64"/>
      <c r="L116" s="64"/>
      <c r="M116" s="64"/>
      <c r="N116" s="65"/>
    </row>
    <row r="117" spans="1:14" ht="10.5" customHeight="1" x14ac:dyDescent="0.25">
      <c r="A117" s="3"/>
      <c r="B117" s="78"/>
      <c r="C117" s="78"/>
      <c r="D117" s="66"/>
      <c r="E117" s="66"/>
      <c r="F117" s="66"/>
      <c r="G117" s="66"/>
      <c r="H117" s="66"/>
      <c r="I117" s="66"/>
      <c r="J117" s="66"/>
      <c r="K117" s="66"/>
      <c r="L117" s="66"/>
      <c r="M117" s="66"/>
      <c r="N117" s="67"/>
    </row>
    <row r="118" spans="1:14" ht="21" customHeight="1" x14ac:dyDescent="0.3">
      <c r="A118" s="3"/>
      <c r="B118" s="74" t="s">
        <v>79</v>
      </c>
      <c r="C118" s="79"/>
      <c r="D118" s="79"/>
      <c r="E118" s="50"/>
      <c r="F118" s="50"/>
      <c r="G118" s="50"/>
      <c r="H118" s="50"/>
      <c r="I118" s="50"/>
      <c r="J118" s="50"/>
      <c r="K118" s="50"/>
      <c r="L118" s="50"/>
      <c r="M118" s="50"/>
      <c r="N118" s="12"/>
    </row>
    <row r="119" spans="1:14" ht="5.25" customHeight="1" x14ac:dyDescent="0.3">
      <c r="A119" s="3"/>
      <c r="B119" s="74"/>
      <c r="C119" s="79"/>
      <c r="D119" s="79"/>
      <c r="E119" s="50"/>
      <c r="F119" s="50"/>
      <c r="G119" s="50"/>
      <c r="H119" s="50"/>
      <c r="I119" s="50"/>
      <c r="J119" s="50"/>
      <c r="K119" s="50"/>
      <c r="L119" s="50"/>
      <c r="M119" s="50"/>
      <c r="N119" s="12"/>
    </row>
    <row r="120" spans="1:14" ht="15" customHeight="1" x14ac:dyDescent="0.25">
      <c r="A120" s="3"/>
      <c r="B120" s="589" t="s">
        <v>80</v>
      </c>
      <c r="C120" s="589"/>
      <c r="D120" s="589"/>
      <c r="E120" s="589"/>
      <c r="F120" s="589"/>
      <c r="G120" s="589"/>
      <c r="H120" s="589"/>
      <c r="I120" s="50"/>
      <c r="J120" s="50"/>
      <c r="K120" s="50"/>
      <c r="L120" s="50"/>
      <c r="M120" s="50"/>
      <c r="N120" s="12"/>
    </row>
    <row r="121" spans="1:14" ht="15.75" x14ac:dyDescent="0.25">
      <c r="A121" s="3"/>
      <c r="B121" s="589" t="s">
        <v>81</v>
      </c>
      <c r="C121" s="589"/>
      <c r="D121" s="589"/>
      <c r="E121" s="589"/>
      <c r="F121" s="589"/>
      <c r="G121" s="589"/>
      <c r="H121" s="589"/>
      <c r="I121" s="50"/>
      <c r="J121" s="50"/>
      <c r="K121" s="50"/>
      <c r="L121" s="50"/>
      <c r="M121" s="50"/>
      <c r="N121" s="12"/>
    </row>
    <row r="122" spans="1:14" ht="15" customHeight="1" x14ac:dyDescent="0.25">
      <c r="A122" s="3"/>
      <c r="B122" s="589" t="s">
        <v>82</v>
      </c>
      <c r="C122" s="589"/>
      <c r="D122" s="589"/>
      <c r="E122" s="589"/>
      <c r="F122" s="589"/>
      <c r="G122" s="589"/>
      <c r="H122" s="589"/>
      <c r="I122" s="50"/>
      <c r="J122" s="50"/>
      <c r="K122" s="50"/>
      <c r="L122" s="50"/>
      <c r="M122" s="50"/>
      <c r="N122" s="12"/>
    </row>
    <row r="123" spans="1:14" ht="15" customHeight="1" x14ac:dyDescent="0.25">
      <c r="A123" s="3"/>
      <c r="B123" s="589"/>
      <c r="C123" s="589"/>
      <c r="D123" s="589"/>
      <c r="E123" s="589"/>
      <c r="F123" s="589"/>
      <c r="G123" s="589"/>
      <c r="H123" s="589"/>
      <c r="I123" s="50"/>
      <c r="J123" s="50"/>
      <c r="K123" s="50"/>
      <c r="L123" s="50"/>
      <c r="M123" s="50"/>
      <c r="N123" s="12"/>
    </row>
    <row r="124" spans="1:14" ht="15.75" x14ac:dyDescent="0.25">
      <c r="A124" s="3"/>
      <c r="B124" s="589"/>
      <c r="C124" s="79"/>
      <c r="D124" s="79"/>
      <c r="E124" s="50"/>
      <c r="F124" s="50"/>
      <c r="G124" s="50"/>
      <c r="H124" s="50"/>
      <c r="I124" s="50"/>
      <c r="J124" s="50"/>
      <c r="K124" s="50"/>
      <c r="L124" s="50"/>
      <c r="M124" s="50"/>
      <c r="N124" s="12"/>
    </row>
    <row r="125" spans="1:14" ht="15.75" x14ac:dyDescent="0.25">
      <c r="A125" s="3"/>
      <c r="B125" s="589"/>
      <c r="C125" s="79"/>
      <c r="D125" s="79"/>
      <c r="E125" s="50"/>
      <c r="F125" s="50"/>
      <c r="G125" s="50"/>
      <c r="H125" s="50"/>
      <c r="I125" s="50"/>
      <c r="J125" s="50"/>
      <c r="K125" s="50"/>
      <c r="L125" s="50"/>
      <c r="M125" s="50"/>
      <c r="N125" s="12"/>
    </row>
    <row r="126" spans="1:14" ht="15.75" customHeight="1" x14ac:dyDescent="0.25">
      <c r="A126" s="3"/>
      <c r="B126" s="589"/>
      <c r="C126" s="79"/>
      <c r="D126" s="79"/>
      <c r="E126" s="50"/>
      <c r="F126" s="50"/>
      <c r="G126" s="50"/>
      <c r="H126" s="50"/>
      <c r="I126" s="50"/>
      <c r="J126" s="50"/>
      <c r="K126" s="50"/>
      <c r="L126" s="50"/>
      <c r="M126" s="50"/>
      <c r="N126" s="12"/>
    </row>
    <row r="127" spans="1:14" ht="15.75" customHeight="1" x14ac:dyDescent="0.25">
      <c r="A127" s="3"/>
      <c r="B127" s="589"/>
      <c r="C127" s="79"/>
      <c r="D127" s="79"/>
      <c r="E127" s="50"/>
      <c r="F127" s="50"/>
      <c r="G127" s="50"/>
      <c r="H127" s="50"/>
      <c r="I127" s="50"/>
      <c r="J127" s="50"/>
      <c r="K127" s="50"/>
      <c r="L127" s="50"/>
      <c r="M127" s="50"/>
      <c r="N127" s="12"/>
    </row>
    <row r="128" spans="1:14" ht="15.75" customHeight="1" x14ac:dyDescent="0.25">
      <c r="A128" s="3"/>
      <c r="B128" s="589"/>
      <c r="C128" s="79"/>
      <c r="D128" s="79"/>
      <c r="E128" s="50"/>
      <c r="F128" s="50"/>
      <c r="G128" s="50"/>
      <c r="H128" s="50"/>
      <c r="I128" s="50"/>
      <c r="J128" s="50"/>
      <c r="K128" s="50"/>
      <c r="L128" s="50"/>
      <c r="M128" s="50"/>
      <c r="N128" s="12"/>
    </row>
    <row r="129" spans="1:14" ht="15.75" customHeight="1" x14ac:dyDescent="0.25">
      <c r="A129" s="3"/>
      <c r="B129" s="589"/>
      <c r="C129" s="79"/>
      <c r="D129" s="79"/>
      <c r="E129" s="50"/>
      <c r="F129" s="50"/>
      <c r="G129" s="50"/>
      <c r="H129" s="50"/>
      <c r="I129" s="50"/>
      <c r="J129" s="50"/>
      <c r="K129" s="50"/>
      <c r="L129" s="50"/>
      <c r="M129" s="50"/>
      <c r="N129" s="12"/>
    </row>
    <row r="130" spans="1:14" ht="20.25" customHeight="1" x14ac:dyDescent="0.25">
      <c r="A130" s="3"/>
      <c r="B130" s="589"/>
      <c r="C130" s="79"/>
      <c r="D130" s="79"/>
      <c r="E130" s="50"/>
      <c r="F130" s="50"/>
      <c r="G130" s="50"/>
      <c r="H130" s="50"/>
      <c r="I130" s="50"/>
      <c r="J130" s="50"/>
      <c r="K130" s="50"/>
      <c r="L130" s="50"/>
      <c r="M130" s="50"/>
      <c r="N130" s="12"/>
    </row>
    <row r="131" spans="1:14" ht="18" customHeight="1" x14ac:dyDescent="0.25">
      <c r="A131" s="3"/>
      <c r="B131" s="589"/>
      <c r="C131" s="79"/>
      <c r="D131" s="79"/>
      <c r="E131" s="50"/>
      <c r="F131" s="50"/>
      <c r="G131" s="50"/>
      <c r="H131" s="50"/>
      <c r="I131" s="50"/>
      <c r="J131" s="50"/>
      <c r="K131" s="50"/>
      <c r="L131" s="50"/>
      <c r="M131" s="50"/>
      <c r="N131" s="12"/>
    </row>
    <row r="132" spans="1:14" ht="21" customHeight="1" x14ac:dyDescent="0.25">
      <c r="A132" s="3"/>
      <c r="B132" s="589"/>
      <c r="C132" s="79"/>
      <c r="D132" s="79"/>
      <c r="E132" s="50"/>
      <c r="F132" s="50"/>
      <c r="G132" s="50"/>
      <c r="H132" s="50"/>
      <c r="I132" s="50"/>
      <c r="J132" s="50"/>
      <c r="K132" s="50"/>
      <c r="L132" s="50"/>
      <c r="M132" s="50"/>
      <c r="N132" s="12"/>
    </row>
    <row r="133" spans="1:14" ht="21" customHeight="1" x14ac:dyDescent="0.25">
      <c r="A133" s="3"/>
      <c r="B133" s="589"/>
      <c r="C133" s="79"/>
      <c r="D133" s="79"/>
      <c r="E133" s="50"/>
      <c r="F133" s="50"/>
      <c r="G133" s="50"/>
      <c r="H133" s="50"/>
      <c r="I133" s="50"/>
      <c r="J133" s="50"/>
      <c r="K133" s="50"/>
      <c r="L133" s="50"/>
      <c r="M133" s="50"/>
      <c r="N133" s="12"/>
    </row>
    <row r="134" spans="1:14" ht="10.5" customHeight="1" x14ac:dyDescent="0.25">
      <c r="A134" s="3"/>
      <c r="B134" s="589"/>
      <c r="C134" s="79"/>
      <c r="D134" s="79"/>
      <c r="E134" s="50"/>
      <c r="F134" s="50"/>
      <c r="G134" s="50"/>
      <c r="H134" s="50"/>
      <c r="I134" s="50"/>
      <c r="J134" s="50"/>
      <c r="K134" s="50"/>
      <c r="L134" s="50"/>
      <c r="M134" s="50"/>
      <c r="N134" s="12"/>
    </row>
    <row r="135" spans="1:14" ht="15.75" x14ac:dyDescent="0.25">
      <c r="A135" s="3"/>
      <c r="B135" s="589"/>
      <c r="C135" s="79"/>
      <c r="D135" s="79"/>
      <c r="E135" s="50"/>
      <c r="F135" s="50"/>
      <c r="G135" s="50"/>
      <c r="H135" s="50"/>
      <c r="I135" s="50"/>
      <c r="J135" s="80" t="s">
        <v>83</v>
      </c>
      <c r="K135" s="50"/>
      <c r="L135" s="50"/>
      <c r="M135" s="50"/>
      <c r="N135" s="12"/>
    </row>
    <row r="136" spans="1:14" ht="11.25" customHeight="1" x14ac:dyDescent="0.25">
      <c r="A136" s="3"/>
      <c r="B136" s="589"/>
      <c r="C136" s="79"/>
      <c r="D136" s="79"/>
      <c r="E136" s="50"/>
      <c r="F136" s="50"/>
      <c r="G136" s="50"/>
      <c r="H136" s="50"/>
      <c r="I136" s="50"/>
      <c r="J136" s="70" t="s">
        <v>84</v>
      </c>
      <c r="K136" s="50"/>
      <c r="L136" s="50"/>
      <c r="M136" s="50"/>
      <c r="N136" s="12"/>
    </row>
    <row r="137" spans="1:14" ht="15.75" x14ac:dyDescent="0.25">
      <c r="A137" s="3"/>
      <c r="B137" s="589"/>
      <c r="C137" s="79"/>
      <c r="D137" s="79"/>
      <c r="E137" s="50"/>
      <c r="F137" s="50"/>
      <c r="G137" s="50"/>
      <c r="H137" s="50"/>
      <c r="I137" s="50"/>
      <c r="J137" s="70" t="s">
        <v>85</v>
      </c>
      <c r="K137" s="50"/>
      <c r="L137" s="50"/>
      <c r="M137" s="50"/>
      <c r="N137" s="12"/>
    </row>
    <row r="138" spans="1:14" ht="15.75" x14ac:dyDescent="0.25">
      <c r="A138" s="3"/>
      <c r="B138" s="589"/>
      <c r="C138" s="79"/>
      <c r="D138" s="79"/>
      <c r="E138" s="50"/>
      <c r="F138" s="50"/>
      <c r="G138" s="50"/>
      <c r="H138" s="50"/>
      <c r="I138" s="50"/>
      <c r="J138" s="70" t="s">
        <v>86</v>
      </c>
      <c r="K138" s="50"/>
      <c r="L138" s="50"/>
      <c r="M138" s="50"/>
      <c r="N138" s="12"/>
    </row>
    <row r="139" spans="1:14" ht="15.75" x14ac:dyDescent="0.25">
      <c r="A139" s="3"/>
      <c r="B139" s="589"/>
      <c r="C139" s="79"/>
      <c r="D139" s="79"/>
      <c r="E139" s="50"/>
      <c r="F139" s="50"/>
      <c r="G139" s="50"/>
      <c r="H139" s="50"/>
      <c r="I139" s="50"/>
      <c r="J139" s="50"/>
      <c r="K139" s="50"/>
      <c r="L139" s="50"/>
      <c r="M139" s="50"/>
      <c r="N139" s="12"/>
    </row>
    <row r="140" spans="1:14" ht="15.75" x14ac:dyDescent="0.25">
      <c r="A140" s="3"/>
      <c r="B140" s="589"/>
      <c r="C140" s="79"/>
      <c r="D140" s="79"/>
      <c r="E140" s="50"/>
      <c r="F140" s="50"/>
      <c r="G140" s="50"/>
      <c r="H140" s="50"/>
      <c r="I140" s="50"/>
      <c r="J140" s="80" t="s">
        <v>87</v>
      </c>
      <c r="K140" s="50"/>
      <c r="L140" s="50"/>
      <c r="M140" s="50"/>
      <c r="N140" s="12"/>
    </row>
    <row r="141" spans="1:14" ht="15.75" x14ac:dyDescent="0.25">
      <c r="A141" s="3"/>
      <c r="B141" s="589"/>
      <c r="C141" s="79"/>
      <c r="D141" s="79"/>
      <c r="E141" s="50"/>
      <c r="F141" s="50"/>
      <c r="G141" s="50"/>
      <c r="H141" s="50"/>
      <c r="I141" s="50"/>
      <c r="J141" s="70" t="s">
        <v>88</v>
      </c>
      <c r="K141" s="50"/>
      <c r="L141" s="50"/>
      <c r="M141" s="50"/>
      <c r="N141" s="12"/>
    </row>
    <row r="142" spans="1:14" ht="17.25" customHeight="1" x14ac:dyDescent="0.25">
      <c r="A142" s="3"/>
      <c r="B142" s="589"/>
      <c r="C142" s="79"/>
      <c r="D142" s="79"/>
      <c r="E142" s="50"/>
      <c r="F142" s="50"/>
      <c r="G142" s="50"/>
      <c r="H142" s="50"/>
      <c r="I142" s="50"/>
      <c r="J142" s="70" t="s">
        <v>89</v>
      </c>
      <c r="K142" s="50"/>
      <c r="L142" s="50"/>
      <c r="M142" s="50"/>
      <c r="N142" s="12"/>
    </row>
    <row r="143" spans="1:14" ht="17.25" customHeight="1" x14ac:dyDescent="0.25">
      <c r="A143" s="3"/>
      <c r="B143" s="589"/>
      <c r="C143" s="79"/>
      <c r="D143" s="79"/>
      <c r="E143" s="50"/>
      <c r="F143" s="50"/>
      <c r="G143" s="50"/>
      <c r="H143" s="50"/>
      <c r="I143" s="50"/>
      <c r="J143" s="70" t="s">
        <v>90</v>
      </c>
      <c r="K143" s="50"/>
      <c r="L143" s="50"/>
      <c r="M143" s="50"/>
      <c r="N143" s="12"/>
    </row>
    <row r="144" spans="1:14" ht="15.75" x14ac:dyDescent="0.25">
      <c r="A144" s="3"/>
      <c r="B144" s="589"/>
      <c r="C144" s="79"/>
      <c r="D144" s="79"/>
      <c r="E144" s="50"/>
      <c r="F144" s="50"/>
      <c r="G144" s="50"/>
      <c r="H144" s="50"/>
      <c r="I144" s="50"/>
      <c r="J144" s="80" t="s">
        <v>91</v>
      </c>
      <c r="K144" s="50"/>
      <c r="L144" s="50"/>
      <c r="M144" s="50"/>
      <c r="N144" s="12"/>
    </row>
    <row r="145" spans="1:14" ht="15" customHeight="1" x14ac:dyDescent="0.25">
      <c r="A145" s="3"/>
      <c r="B145" s="589"/>
      <c r="C145" s="79"/>
      <c r="D145" s="79"/>
      <c r="E145" s="50"/>
      <c r="F145" s="50"/>
      <c r="G145" s="50"/>
      <c r="H145" s="50"/>
      <c r="I145" s="50"/>
      <c r="J145" s="70" t="s">
        <v>92</v>
      </c>
      <c r="K145" s="50"/>
      <c r="L145" s="50"/>
      <c r="M145" s="50"/>
      <c r="N145" s="12"/>
    </row>
    <row r="146" spans="1:14" ht="15.75" x14ac:dyDescent="0.25">
      <c r="A146" s="3"/>
      <c r="B146" s="589"/>
      <c r="C146" s="79"/>
      <c r="D146" s="79"/>
      <c r="E146" s="50"/>
      <c r="F146" s="50"/>
      <c r="G146" s="50"/>
      <c r="H146" s="50"/>
      <c r="I146" s="50"/>
      <c r="J146" s="70" t="s">
        <v>93</v>
      </c>
      <c r="K146" s="50"/>
      <c r="L146" s="50"/>
      <c r="M146" s="50"/>
      <c r="N146" s="12"/>
    </row>
    <row r="147" spans="1:14" ht="14.25" customHeight="1" x14ac:dyDescent="0.25">
      <c r="A147" s="3"/>
      <c r="B147" s="589"/>
      <c r="C147" s="79"/>
      <c r="D147" s="79"/>
      <c r="E147" s="50"/>
      <c r="F147" s="50"/>
      <c r="G147" s="50"/>
      <c r="H147" s="50"/>
      <c r="I147" s="50"/>
      <c r="J147" s="70" t="s">
        <v>94</v>
      </c>
      <c r="K147" s="50"/>
      <c r="L147" s="50"/>
      <c r="M147" s="50"/>
      <c r="N147" s="12"/>
    </row>
    <row r="148" spans="1:14" ht="15.75" x14ac:dyDescent="0.25">
      <c r="A148" s="3"/>
      <c r="B148" s="589"/>
      <c r="C148" s="79"/>
      <c r="D148" s="79"/>
      <c r="E148" s="50"/>
      <c r="F148" s="50"/>
      <c r="G148" s="50"/>
      <c r="H148" s="50"/>
      <c r="I148" s="50"/>
      <c r="J148" s="70" t="s">
        <v>95</v>
      </c>
      <c r="K148" s="50"/>
      <c r="L148" s="50"/>
      <c r="M148" s="50"/>
      <c r="N148" s="12"/>
    </row>
    <row r="149" spans="1:14" ht="15.75" x14ac:dyDescent="0.25">
      <c r="A149" s="3"/>
      <c r="B149" s="589"/>
      <c r="C149" s="79"/>
      <c r="D149" s="79"/>
      <c r="E149" s="50"/>
      <c r="F149" s="50"/>
      <c r="G149" s="50"/>
      <c r="H149" s="50"/>
      <c r="I149" s="50"/>
      <c r="J149" s="70" t="s">
        <v>96</v>
      </c>
      <c r="K149" s="50"/>
      <c r="L149" s="50"/>
      <c r="M149" s="50"/>
      <c r="N149" s="12"/>
    </row>
    <row r="150" spans="1:14" ht="15.75" x14ac:dyDescent="0.25">
      <c r="A150" s="3"/>
      <c r="B150" s="589"/>
      <c r="C150" s="79"/>
      <c r="D150" s="79"/>
      <c r="E150" s="50"/>
      <c r="F150" s="50"/>
      <c r="G150" s="50"/>
      <c r="H150" s="50"/>
      <c r="I150" s="50"/>
      <c r="J150" s="70" t="s">
        <v>97</v>
      </c>
      <c r="K150" s="50"/>
      <c r="L150" s="50"/>
      <c r="M150" s="50"/>
      <c r="N150" s="12"/>
    </row>
    <row r="151" spans="1:14" ht="15.75" x14ac:dyDescent="0.25">
      <c r="A151" s="3"/>
      <c r="B151" s="589"/>
      <c r="C151" s="79"/>
      <c r="D151" s="79"/>
      <c r="E151" s="50"/>
      <c r="F151" s="50"/>
      <c r="G151" s="50"/>
      <c r="H151" s="50"/>
      <c r="I151" s="50"/>
      <c r="J151" s="80" t="s">
        <v>98</v>
      </c>
      <c r="K151" s="50"/>
      <c r="L151" s="50"/>
      <c r="M151" s="50"/>
      <c r="N151" s="12"/>
    </row>
    <row r="152" spans="1:14" ht="15.75" x14ac:dyDescent="0.25">
      <c r="A152" s="3"/>
      <c r="B152" s="589"/>
      <c r="C152" s="79"/>
      <c r="D152" s="79"/>
      <c r="E152" s="50"/>
      <c r="F152" s="50"/>
      <c r="G152" s="50"/>
      <c r="H152" s="50"/>
      <c r="I152" s="50"/>
      <c r="J152" s="70" t="s">
        <v>99</v>
      </c>
      <c r="K152" s="50"/>
      <c r="L152" s="50"/>
      <c r="M152" s="50"/>
      <c r="N152" s="12"/>
    </row>
    <row r="153" spans="1:14" ht="15.75" x14ac:dyDescent="0.25">
      <c r="A153" s="3"/>
      <c r="B153" s="589"/>
      <c r="C153" s="79"/>
      <c r="D153" s="79"/>
      <c r="E153" s="50"/>
      <c r="F153" s="50"/>
      <c r="G153" s="50"/>
      <c r="H153" s="50"/>
      <c r="I153" s="50"/>
      <c r="J153" s="70" t="s">
        <v>100</v>
      </c>
      <c r="K153" s="50"/>
      <c r="L153" s="50"/>
      <c r="M153" s="50"/>
      <c r="N153" s="12"/>
    </row>
    <row r="154" spans="1:14" ht="15.75" x14ac:dyDescent="0.25">
      <c r="A154" s="3"/>
      <c r="B154" s="589"/>
      <c r="C154" s="79"/>
      <c r="D154" s="79"/>
      <c r="E154" s="50"/>
      <c r="F154" s="50"/>
      <c r="G154" s="50"/>
      <c r="H154" s="50"/>
      <c r="I154" s="50"/>
      <c r="J154" s="70" t="s">
        <v>101</v>
      </c>
      <c r="K154" s="50"/>
      <c r="L154" s="50"/>
      <c r="M154" s="50"/>
      <c r="N154" s="12"/>
    </row>
    <row r="155" spans="1:14" ht="20.25" x14ac:dyDescent="0.3">
      <c r="A155" s="3"/>
      <c r="B155" s="74"/>
      <c r="C155" s="589"/>
      <c r="D155" s="70"/>
      <c r="E155" s="50"/>
      <c r="F155" s="50"/>
      <c r="G155" s="50"/>
      <c r="H155" s="50"/>
      <c r="I155" s="50"/>
      <c r="J155" s="70" t="s">
        <v>102</v>
      </c>
      <c r="K155" s="50"/>
      <c r="L155" s="50"/>
      <c r="M155" s="50"/>
      <c r="N155" s="12"/>
    </row>
    <row r="156" spans="1:14" ht="20.25" x14ac:dyDescent="0.3">
      <c r="A156" s="3"/>
      <c r="B156" s="74"/>
      <c r="C156" s="589"/>
      <c r="D156" s="70"/>
      <c r="E156" s="50"/>
      <c r="F156" s="50"/>
      <c r="G156" s="50"/>
      <c r="H156" s="50"/>
      <c r="I156" s="50"/>
      <c r="J156" s="70" t="s">
        <v>103</v>
      </c>
      <c r="K156" s="50"/>
      <c r="L156" s="50"/>
      <c r="M156" s="50"/>
      <c r="N156" s="12"/>
    </row>
    <row r="157" spans="1:14" ht="20.25" x14ac:dyDescent="0.3">
      <c r="A157" s="3"/>
      <c r="B157" s="74"/>
      <c r="C157" s="589"/>
      <c r="D157" s="70"/>
      <c r="E157" s="50"/>
      <c r="F157" s="50"/>
      <c r="G157" s="50"/>
      <c r="H157" s="50"/>
      <c r="I157" s="50"/>
      <c r="J157" s="70" t="s">
        <v>104</v>
      </c>
      <c r="K157" s="50"/>
      <c r="L157" s="50"/>
      <c r="M157" s="50"/>
      <c r="N157" s="12"/>
    </row>
    <row r="158" spans="1:14" ht="21.75" customHeight="1" x14ac:dyDescent="0.3">
      <c r="A158" s="112"/>
      <c r="B158" s="648"/>
      <c r="C158" s="98"/>
      <c r="D158" s="649"/>
      <c r="E158" s="64"/>
      <c r="F158" s="64"/>
      <c r="G158" s="64"/>
      <c r="H158" s="64"/>
      <c r="I158" s="64"/>
      <c r="J158" s="649" t="s">
        <v>105</v>
      </c>
      <c r="K158" s="64"/>
      <c r="L158" s="64"/>
      <c r="M158" s="64"/>
      <c r="N158" s="65"/>
    </row>
    <row r="159" spans="1:14" ht="15.75" x14ac:dyDescent="0.25">
      <c r="A159" s="1"/>
      <c r="B159" s="81"/>
      <c r="C159" s="81"/>
      <c r="D159" s="82"/>
      <c r="E159" s="66"/>
      <c r="F159" s="66"/>
      <c r="G159" s="66"/>
      <c r="H159" s="66"/>
      <c r="I159" s="66"/>
      <c r="J159" s="66"/>
      <c r="K159" s="73"/>
      <c r="L159" s="73"/>
      <c r="M159" s="73"/>
      <c r="N159" s="67"/>
    </row>
    <row r="160" spans="1:14" ht="20.25" x14ac:dyDescent="0.3">
      <c r="A160" s="3"/>
      <c r="B160" s="69" t="s">
        <v>106</v>
      </c>
      <c r="C160" s="79"/>
      <c r="D160" s="79"/>
      <c r="E160" s="50"/>
      <c r="F160" s="50"/>
      <c r="G160" s="50"/>
      <c r="H160" s="50"/>
      <c r="I160" s="50"/>
      <c r="J160" s="50"/>
      <c r="K160" s="68"/>
      <c r="L160" s="68"/>
      <c r="M160" s="68"/>
      <c r="N160" s="12"/>
    </row>
    <row r="161" spans="1:14" ht="9.75" customHeight="1" x14ac:dyDescent="0.25">
      <c r="A161" s="3"/>
      <c r="B161" s="75"/>
      <c r="C161" s="79"/>
      <c r="D161" s="79"/>
      <c r="E161" s="50"/>
      <c r="F161" s="50"/>
      <c r="G161" s="50"/>
      <c r="H161" s="50"/>
      <c r="I161" s="50"/>
      <c r="J161" s="50"/>
      <c r="K161" s="68"/>
      <c r="L161" s="68"/>
      <c r="M161" s="68"/>
      <c r="N161" s="12"/>
    </row>
    <row r="162" spans="1:14" ht="15.75" x14ac:dyDescent="0.25">
      <c r="A162" s="3"/>
      <c r="B162" s="724" t="s">
        <v>107</v>
      </c>
      <c r="C162" s="725"/>
      <c r="D162" s="725"/>
      <c r="E162" s="725"/>
      <c r="F162" s="725"/>
      <c r="G162" s="725"/>
      <c r="H162" s="725"/>
      <c r="I162" s="725"/>
      <c r="J162" s="725"/>
      <c r="K162" s="725"/>
      <c r="L162" s="725"/>
      <c r="M162" s="68"/>
      <c r="N162" s="12"/>
    </row>
    <row r="163" spans="1:14" ht="15.75" x14ac:dyDescent="0.25">
      <c r="A163" s="3"/>
      <c r="B163" s="589"/>
      <c r="C163" s="51" t="s">
        <v>53</v>
      </c>
      <c r="D163" s="724" t="s">
        <v>108</v>
      </c>
      <c r="E163" s="724"/>
      <c r="F163" s="724"/>
      <c r="G163" s="724"/>
      <c r="H163" s="724"/>
      <c r="I163" s="724"/>
      <c r="J163" s="724"/>
      <c r="K163" s="724"/>
      <c r="L163" s="724"/>
      <c r="M163" s="68"/>
      <c r="N163" s="12"/>
    </row>
    <row r="164" spans="1:14" ht="15.75" x14ac:dyDescent="0.25">
      <c r="A164" s="3"/>
      <c r="B164" s="589"/>
      <c r="C164" s="51" t="s">
        <v>53</v>
      </c>
      <c r="D164" s="724" t="s">
        <v>109</v>
      </c>
      <c r="E164" s="724"/>
      <c r="F164" s="724"/>
      <c r="G164" s="724"/>
      <c r="H164" s="724"/>
      <c r="I164" s="724"/>
      <c r="J164" s="724"/>
      <c r="K164" s="724"/>
      <c r="L164" s="724"/>
      <c r="M164" s="68"/>
      <c r="N164" s="12"/>
    </row>
    <row r="165" spans="1:14" ht="15.75" x14ac:dyDescent="0.25">
      <c r="A165" s="3"/>
      <c r="B165" s="589"/>
      <c r="C165" s="51" t="s">
        <v>53</v>
      </c>
      <c r="D165" s="589" t="s">
        <v>110</v>
      </c>
      <c r="E165" s="589"/>
      <c r="F165" s="589"/>
      <c r="G165" s="589"/>
      <c r="H165" s="589"/>
      <c r="I165" s="589"/>
      <c r="J165" s="589"/>
      <c r="K165" s="589"/>
      <c r="L165" s="589"/>
      <c r="M165" s="68"/>
      <c r="N165" s="12"/>
    </row>
    <row r="166" spans="1:14" ht="15.75" x14ac:dyDescent="0.25">
      <c r="A166" s="3"/>
      <c r="B166" s="589"/>
      <c r="C166" s="51" t="s">
        <v>53</v>
      </c>
      <c r="D166" s="589" t="s">
        <v>111</v>
      </c>
      <c r="E166" s="589"/>
      <c r="F166" s="589"/>
      <c r="G166" s="589"/>
      <c r="H166" s="589"/>
      <c r="I166" s="589"/>
      <c r="J166" s="589"/>
      <c r="K166" s="589"/>
      <c r="L166" s="589"/>
      <c r="M166" s="68"/>
      <c r="N166" s="12"/>
    </row>
    <row r="167" spans="1:14" ht="15.75" x14ac:dyDescent="0.25">
      <c r="A167" s="3"/>
      <c r="B167" s="589"/>
      <c r="C167" s="51" t="s">
        <v>53</v>
      </c>
      <c r="D167" s="589" t="s">
        <v>110</v>
      </c>
      <c r="E167" s="589"/>
      <c r="F167" s="589"/>
      <c r="G167" s="589"/>
      <c r="H167" s="589"/>
      <c r="I167" s="589"/>
      <c r="J167" s="589"/>
      <c r="K167" s="589"/>
      <c r="L167" s="589"/>
      <c r="M167" s="68"/>
      <c r="N167" s="12"/>
    </row>
    <row r="168" spans="1:14" ht="15.75" x14ac:dyDescent="0.25">
      <c r="A168" s="3"/>
      <c r="B168" s="589"/>
      <c r="C168" s="51"/>
      <c r="D168" s="589"/>
      <c r="E168" s="589"/>
      <c r="F168" s="589"/>
      <c r="G168" s="589"/>
      <c r="H168" s="589"/>
      <c r="I168" s="589"/>
      <c r="J168" s="589"/>
      <c r="K168" s="589"/>
      <c r="L168" s="589"/>
      <c r="M168" s="68"/>
      <c r="N168" s="12"/>
    </row>
    <row r="169" spans="1:14" ht="15.75" x14ac:dyDescent="0.25">
      <c r="A169" s="3"/>
      <c r="B169" s="724" t="s">
        <v>112</v>
      </c>
      <c r="C169" s="725"/>
      <c r="D169" s="725"/>
      <c r="E169" s="725"/>
      <c r="F169" s="725"/>
      <c r="G169" s="725"/>
      <c r="H169" s="725"/>
      <c r="I169" s="725"/>
      <c r="J169" s="725"/>
      <c r="K169" s="725"/>
      <c r="L169" s="725"/>
      <c r="M169" s="68"/>
      <c r="N169" s="12"/>
    </row>
    <row r="170" spans="1:14" ht="9.75" customHeight="1" x14ac:dyDescent="0.25">
      <c r="A170" s="3"/>
      <c r="B170" s="50"/>
      <c r="C170" s="79"/>
      <c r="D170" s="79"/>
      <c r="E170" s="50"/>
      <c r="F170" s="50"/>
      <c r="G170" s="50"/>
      <c r="H170" s="50"/>
      <c r="I170" s="50"/>
      <c r="J170" s="50"/>
      <c r="K170" s="68"/>
      <c r="L170" s="68"/>
      <c r="M170" s="68"/>
      <c r="N170" s="12"/>
    </row>
    <row r="171" spans="1:14" ht="15.75" x14ac:dyDescent="0.25">
      <c r="A171" s="3"/>
      <c r="B171" s="76" t="s">
        <v>113</v>
      </c>
      <c r="C171" s="79"/>
      <c r="D171" s="79"/>
      <c r="E171" s="50"/>
      <c r="F171" s="50"/>
      <c r="G171" s="50"/>
      <c r="H171" s="50"/>
      <c r="I171" s="50"/>
      <c r="J171" s="50"/>
      <c r="K171" s="68"/>
      <c r="L171" s="68"/>
      <c r="M171" s="68"/>
      <c r="N171" s="12"/>
    </row>
    <row r="172" spans="1:14" ht="15.75" x14ac:dyDescent="0.25">
      <c r="A172" s="3"/>
      <c r="B172" s="50" t="s">
        <v>114</v>
      </c>
      <c r="C172" s="79"/>
      <c r="D172" s="79"/>
      <c r="E172" s="50"/>
      <c r="F172" s="50"/>
      <c r="G172" s="50"/>
      <c r="H172" s="50"/>
      <c r="I172" s="50"/>
      <c r="J172" s="50"/>
      <c r="K172" s="68"/>
      <c r="L172" s="68"/>
      <c r="M172" s="68"/>
      <c r="N172" s="12"/>
    </row>
    <row r="173" spans="1:14" ht="9.75" customHeight="1" x14ac:dyDescent="0.25">
      <c r="A173" s="3"/>
      <c r="B173" s="50"/>
      <c r="C173" s="79"/>
      <c r="D173" s="79"/>
      <c r="E173" s="50"/>
      <c r="F173" s="50"/>
      <c r="G173" s="50"/>
      <c r="H173" s="50"/>
      <c r="I173" s="50"/>
      <c r="J173" s="50"/>
      <c r="K173" s="68"/>
      <c r="L173" s="68"/>
      <c r="M173" s="68"/>
      <c r="N173" s="12"/>
    </row>
    <row r="174" spans="1:14" ht="15.75" x14ac:dyDescent="0.25">
      <c r="A174" s="3"/>
      <c r="B174" s="76" t="s">
        <v>115</v>
      </c>
      <c r="C174" s="79"/>
      <c r="D174" s="79"/>
      <c r="E174" s="50"/>
      <c r="F174" s="50"/>
      <c r="G174" s="50"/>
      <c r="H174" s="50"/>
      <c r="I174" s="50"/>
      <c r="J174" s="50"/>
      <c r="K174" s="68"/>
      <c r="L174" s="68"/>
      <c r="M174" s="68"/>
      <c r="N174" s="12"/>
    </row>
    <row r="175" spans="1:14" ht="15.75" x14ac:dyDescent="0.25">
      <c r="A175" s="3"/>
      <c r="B175" s="724" t="s">
        <v>116</v>
      </c>
      <c r="C175" s="725"/>
      <c r="D175" s="725"/>
      <c r="E175" s="725"/>
      <c r="F175" s="725"/>
      <c r="G175" s="725"/>
      <c r="H175" s="725"/>
      <c r="I175" s="725"/>
      <c r="J175" s="725"/>
      <c r="K175" s="725"/>
      <c r="L175" s="725"/>
      <c r="M175" s="68"/>
      <c r="N175" s="12"/>
    </row>
    <row r="176" spans="1:14" ht="15.75" x14ac:dyDescent="0.25">
      <c r="A176" s="3"/>
      <c r="B176" s="724" t="s">
        <v>117</v>
      </c>
      <c r="C176" s="725"/>
      <c r="D176" s="725"/>
      <c r="E176" s="725"/>
      <c r="F176" s="725"/>
      <c r="G176" s="725"/>
      <c r="H176" s="725"/>
      <c r="I176" s="725"/>
      <c r="J176" s="725"/>
      <c r="K176" s="725"/>
      <c r="L176" s="725"/>
      <c r="M176" s="68"/>
      <c r="N176" s="12"/>
    </row>
    <row r="177" spans="1:14" ht="15.75" x14ac:dyDescent="0.25">
      <c r="A177" s="3"/>
      <c r="B177" s="50"/>
      <c r="C177" s="79"/>
      <c r="D177" s="79"/>
      <c r="E177" s="50"/>
      <c r="F177" s="50"/>
      <c r="G177" s="50"/>
      <c r="H177" s="50"/>
      <c r="I177" s="50"/>
      <c r="J177" s="50"/>
      <c r="K177" s="68"/>
      <c r="L177" s="68"/>
      <c r="M177" s="68"/>
      <c r="N177" s="12"/>
    </row>
    <row r="178" spans="1:14" ht="15.75" x14ac:dyDescent="0.25">
      <c r="A178" s="3"/>
      <c r="B178" s="76" t="s">
        <v>118</v>
      </c>
      <c r="C178" s="79"/>
      <c r="D178" s="79"/>
      <c r="E178" s="50"/>
      <c r="F178" s="50"/>
      <c r="G178" s="50"/>
      <c r="H178" s="50"/>
      <c r="I178" s="50"/>
      <c r="J178" s="50"/>
      <c r="K178" s="68"/>
      <c r="L178" s="68"/>
      <c r="M178" s="68"/>
      <c r="N178" s="12"/>
    </row>
    <row r="179" spans="1:14" ht="15.75" x14ac:dyDescent="0.25">
      <c r="A179" s="3"/>
      <c r="B179" s="724" t="s">
        <v>119</v>
      </c>
      <c r="C179" s="725"/>
      <c r="D179" s="725"/>
      <c r="E179" s="725"/>
      <c r="F179" s="725"/>
      <c r="G179" s="725"/>
      <c r="H179" s="725"/>
      <c r="I179" s="725"/>
      <c r="J179" s="725"/>
      <c r="K179" s="725"/>
      <c r="L179" s="725"/>
      <c r="M179" s="68"/>
      <c r="N179" s="12"/>
    </row>
    <row r="180" spans="1:14" ht="11.25" customHeight="1" x14ac:dyDescent="0.25">
      <c r="A180" s="3"/>
      <c r="B180" s="50"/>
      <c r="C180" s="79"/>
      <c r="D180" s="79"/>
      <c r="E180" s="50"/>
      <c r="F180" s="50"/>
      <c r="G180" s="50"/>
      <c r="H180" s="50"/>
      <c r="I180" s="50"/>
      <c r="J180" s="50"/>
      <c r="K180" s="68"/>
      <c r="L180" s="68"/>
      <c r="M180" s="68"/>
      <c r="N180" s="12"/>
    </row>
    <row r="181" spans="1:14" ht="17.25" customHeight="1" x14ac:dyDescent="0.25">
      <c r="A181" s="3"/>
      <c r="B181" s="49" t="s">
        <v>120</v>
      </c>
      <c r="C181" s="79"/>
      <c r="D181" s="79"/>
      <c r="E181" s="50"/>
      <c r="F181" s="50"/>
      <c r="G181" s="50"/>
      <c r="H181" s="50"/>
      <c r="I181" s="50"/>
      <c r="J181" s="50"/>
      <c r="K181" s="50"/>
      <c r="L181" s="50"/>
      <c r="M181" s="50"/>
      <c r="N181" s="12"/>
    </row>
    <row r="182" spans="1:14" ht="17.25" customHeight="1" x14ac:dyDescent="0.25">
      <c r="A182" s="3"/>
      <c r="B182" s="724" t="s">
        <v>121</v>
      </c>
      <c r="C182" s="725"/>
      <c r="D182" s="725"/>
      <c r="E182" s="725"/>
      <c r="F182" s="725"/>
      <c r="G182" s="725"/>
      <c r="H182" s="725"/>
      <c r="I182" s="725"/>
      <c r="J182" s="725"/>
      <c r="K182" s="725"/>
      <c r="L182" s="725"/>
      <c r="M182" s="50"/>
      <c r="N182" s="12"/>
    </row>
    <row r="183" spans="1:14" ht="18" customHeight="1" x14ac:dyDescent="0.25">
      <c r="A183" s="3"/>
      <c r="B183" s="724" t="s">
        <v>122</v>
      </c>
      <c r="C183" s="725"/>
      <c r="D183" s="725"/>
      <c r="E183" s="725"/>
      <c r="F183" s="725"/>
      <c r="G183" s="725"/>
      <c r="H183" s="725"/>
      <c r="I183" s="725"/>
      <c r="J183" s="725"/>
      <c r="K183" s="725"/>
      <c r="L183" s="725"/>
      <c r="M183" s="50"/>
      <c r="N183" s="12"/>
    </row>
    <row r="184" spans="1:14" ht="18" customHeight="1" x14ac:dyDescent="0.25">
      <c r="A184" s="3"/>
      <c r="B184" s="724" t="s">
        <v>123</v>
      </c>
      <c r="C184" s="725"/>
      <c r="D184" s="725"/>
      <c r="E184" s="725"/>
      <c r="F184" s="725"/>
      <c r="G184" s="725"/>
      <c r="H184" s="725"/>
      <c r="I184" s="725"/>
      <c r="J184" s="725"/>
      <c r="K184" s="725"/>
      <c r="L184" s="725"/>
      <c r="M184" s="50"/>
      <c r="N184" s="12"/>
    </row>
    <row r="185" spans="1:14" ht="15.75" x14ac:dyDescent="0.25">
      <c r="A185" s="112"/>
      <c r="B185" s="50"/>
      <c r="C185" s="79"/>
      <c r="D185" s="79"/>
      <c r="E185" s="50"/>
      <c r="F185" s="50"/>
      <c r="G185" s="50"/>
      <c r="H185" s="50"/>
      <c r="I185" s="50"/>
      <c r="J185" s="50"/>
      <c r="K185" s="68"/>
      <c r="L185" s="68"/>
      <c r="M185" s="68"/>
      <c r="N185" s="12"/>
    </row>
    <row r="186" spans="1:14" ht="9.75" customHeight="1" x14ac:dyDescent="0.25">
      <c r="A186" s="3"/>
      <c r="B186" s="81"/>
      <c r="C186" s="81"/>
      <c r="D186" s="82"/>
      <c r="E186" s="66"/>
      <c r="F186" s="66"/>
      <c r="G186" s="66"/>
      <c r="H186" s="66"/>
      <c r="I186" s="66"/>
      <c r="J186" s="66"/>
      <c r="K186" s="73"/>
      <c r="L186" s="73"/>
      <c r="M186" s="73"/>
      <c r="N186" s="67"/>
    </row>
    <row r="187" spans="1:14" ht="20.25" x14ac:dyDescent="0.3">
      <c r="A187" s="3"/>
      <c r="B187" s="69" t="s">
        <v>124</v>
      </c>
      <c r="C187" s="79"/>
      <c r="D187" s="79"/>
      <c r="E187" s="50"/>
      <c r="F187" s="50"/>
      <c r="G187" s="50"/>
      <c r="H187" s="50"/>
      <c r="I187" s="50"/>
      <c r="J187" s="50"/>
      <c r="K187" s="68"/>
      <c r="L187" s="68"/>
      <c r="M187" s="68"/>
      <c r="N187" s="12"/>
    </row>
    <row r="188" spans="1:14" ht="9.75" customHeight="1" x14ac:dyDescent="0.25">
      <c r="A188" s="3"/>
      <c r="B188" s="75"/>
      <c r="C188" s="79"/>
      <c r="D188" s="79"/>
      <c r="E188" s="50"/>
      <c r="F188" s="50"/>
      <c r="G188" s="50"/>
      <c r="H188" s="50"/>
      <c r="I188" s="50"/>
      <c r="J188" s="50"/>
      <c r="K188" s="68"/>
      <c r="L188" s="68"/>
      <c r="M188" s="68"/>
      <c r="N188" s="12"/>
    </row>
    <row r="189" spans="1:14" ht="15.75" x14ac:dyDescent="0.25">
      <c r="A189" s="3"/>
      <c r="B189" s="724" t="s">
        <v>125</v>
      </c>
      <c r="C189" s="725"/>
      <c r="D189" s="725"/>
      <c r="E189" s="725"/>
      <c r="F189" s="725"/>
      <c r="G189" s="725"/>
      <c r="H189" s="725"/>
      <c r="I189" s="725"/>
      <c r="J189" s="725"/>
      <c r="K189" s="725"/>
      <c r="L189" s="725"/>
      <c r="M189" s="68"/>
      <c r="N189" s="12"/>
    </row>
    <row r="190" spans="1:14" ht="15.75" x14ac:dyDescent="0.25">
      <c r="A190" s="3"/>
      <c r="B190" s="724" t="s">
        <v>126</v>
      </c>
      <c r="C190" s="725"/>
      <c r="D190" s="725"/>
      <c r="E190" s="725"/>
      <c r="F190" s="725"/>
      <c r="G190" s="725"/>
      <c r="H190" s="725"/>
      <c r="I190" s="725"/>
      <c r="J190" s="725"/>
      <c r="K190" s="725"/>
      <c r="L190" s="725"/>
      <c r="M190" s="68"/>
      <c r="N190" s="12"/>
    </row>
    <row r="191" spans="1:14" ht="15.75" x14ac:dyDescent="0.25">
      <c r="A191" s="3"/>
      <c r="B191" s="50"/>
      <c r="C191" s="79"/>
      <c r="D191" s="79"/>
      <c r="E191" s="50"/>
      <c r="F191" s="50"/>
      <c r="G191" s="50"/>
      <c r="H191" s="50"/>
      <c r="I191" s="50"/>
      <c r="J191" s="50"/>
      <c r="K191" s="68"/>
      <c r="L191" s="68"/>
      <c r="M191" s="68"/>
      <c r="N191" s="12"/>
    </row>
    <row r="192" spans="1:14" ht="15.75" x14ac:dyDescent="0.25">
      <c r="A192" s="3"/>
      <c r="B192" s="724" t="s">
        <v>127</v>
      </c>
      <c r="C192" s="727"/>
      <c r="D192" s="727"/>
      <c r="E192" s="727"/>
      <c r="F192" s="727"/>
      <c r="G192" s="727"/>
      <c r="H192" s="727"/>
      <c r="I192" s="727"/>
      <c r="J192" s="727"/>
      <c r="K192" s="727"/>
      <c r="L192" s="727"/>
      <c r="M192" s="68"/>
      <c r="N192" s="12"/>
    </row>
    <row r="193" spans="1:14" ht="15.75" x14ac:dyDescent="0.25">
      <c r="A193" s="3"/>
      <c r="B193" s="724" t="s">
        <v>128</v>
      </c>
      <c r="C193" s="725"/>
      <c r="D193" s="725"/>
      <c r="E193" s="725"/>
      <c r="F193" s="725"/>
      <c r="G193" s="725"/>
      <c r="H193" s="725"/>
      <c r="I193" s="725"/>
      <c r="J193" s="725"/>
      <c r="K193" s="725"/>
      <c r="L193" s="725"/>
      <c r="M193" s="68"/>
      <c r="N193" s="12"/>
    </row>
    <row r="194" spans="1:14" ht="15.75" x14ac:dyDescent="0.25">
      <c r="A194" s="3"/>
      <c r="B194" s="724" t="s">
        <v>129</v>
      </c>
      <c r="C194" s="725"/>
      <c r="D194" s="725"/>
      <c r="E194" s="725"/>
      <c r="F194" s="725"/>
      <c r="G194" s="725"/>
      <c r="H194" s="725"/>
      <c r="I194" s="725"/>
      <c r="J194" s="725"/>
      <c r="K194" s="725"/>
      <c r="L194" s="725"/>
      <c r="M194" s="68"/>
      <c r="N194" s="12"/>
    </row>
    <row r="195" spans="1:14" ht="15.75" x14ac:dyDescent="0.25">
      <c r="A195" s="3"/>
      <c r="B195" s="724"/>
      <c r="C195" s="725"/>
      <c r="D195" s="725"/>
      <c r="E195" s="725"/>
      <c r="F195" s="725"/>
      <c r="G195" s="725"/>
      <c r="H195" s="725"/>
      <c r="I195" s="725"/>
      <c r="J195" s="725"/>
      <c r="K195" s="725"/>
      <c r="L195" s="725"/>
      <c r="M195" s="68"/>
      <c r="N195" s="12"/>
    </row>
    <row r="196" spans="1:14" ht="15.75" x14ac:dyDescent="0.25">
      <c r="A196" s="3"/>
      <c r="B196" s="724" t="s">
        <v>130</v>
      </c>
      <c r="C196" s="725"/>
      <c r="D196" s="725"/>
      <c r="E196" s="725"/>
      <c r="F196" s="725"/>
      <c r="G196" s="725"/>
      <c r="H196" s="725"/>
      <c r="I196" s="725"/>
      <c r="J196" s="725"/>
      <c r="K196" s="725"/>
      <c r="L196" s="725"/>
      <c r="M196" s="68"/>
      <c r="N196" s="12"/>
    </row>
    <row r="197" spans="1:14" ht="15.75" x14ac:dyDescent="0.25">
      <c r="A197" s="3"/>
      <c r="B197" s="589" t="s">
        <v>131</v>
      </c>
      <c r="C197" s="50"/>
      <c r="D197" s="50"/>
      <c r="E197" s="50"/>
      <c r="F197" s="50"/>
      <c r="G197" s="50"/>
      <c r="H197" s="50"/>
      <c r="I197" s="50"/>
      <c r="J197" s="50"/>
      <c r="K197" s="50"/>
      <c r="L197" s="50"/>
      <c r="M197" s="68"/>
      <c r="N197" s="12"/>
    </row>
    <row r="198" spans="1:14" ht="15.75" x14ac:dyDescent="0.25">
      <c r="A198" s="3"/>
      <c r="B198" s="724" t="s">
        <v>132</v>
      </c>
      <c r="C198" s="725"/>
      <c r="D198" s="725"/>
      <c r="E198" s="725"/>
      <c r="F198" s="725"/>
      <c r="G198" s="725"/>
      <c r="H198" s="725"/>
      <c r="I198" s="725"/>
      <c r="J198" s="725"/>
      <c r="K198" s="725"/>
      <c r="L198" s="725"/>
      <c r="M198" s="68"/>
      <c r="N198" s="12"/>
    </row>
    <row r="199" spans="1:14" ht="15.75" x14ac:dyDescent="0.25">
      <c r="A199" s="112"/>
      <c r="B199" s="64"/>
      <c r="C199" s="77"/>
      <c r="D199" s="77"/>
      <c r="E199" s="64"/>
      <c r="F199" s="64"/>
      <c r="G199" s="64"/>
      <c r="H199" s="64"/>
      <c r="I199" s="64"/>
      <c r="J199" s="64"/>
      <c r="K199" s="113"/>
      <c r="L199" s="113"/>
      <c r="M199" s="113"/>
      <c r="N199" s="65"/>
    </row>
    <row r="200" spans="1:14" ht="9.75" customHeight="1" x14ac:dyDescent="0.25">
      <c r="A200" s="1"/>
      <c r="B200" s="73"/>
      <c r="C200" s="78"/>
      <c r="D200" s="78"/>
      <c r="E200" s="66"/>
      <c r="F200" s="66"/>
      <c r="G200" s="66"/>
      <c r="H200" s="66"/>
      <c r="I200" s="66"/>
      <c r="J200" s="66"/>
      <c r="K200" s="66"/>
      <c r="L200" s="66"/>
      <c r="M200" s="66"/>
      <c r="N200" s="67"/>
    </row>
    <row r="201" spans="1:14" ht="20.25" x14ac:dyDescent="0.3">
      <c r="A201" s="3"/>
      <c r="B201" s="69" t="s">
        <v>133</v>
      </c>
      <c r="C201" s="79"/>
      <c r="D201" s="79"/>
      <c r="E201" s="50"/>
      <c r="F201" s="50"/>
      <c r="G201" s="50"/>
      <c r="H201" s="50"/>
      <c r="I201" s="50"/>
      <c r="J201" s="50"/>
      <c r="K201" s="50"/>
      <c r="L201" s="50"/>
      <c r="M201" s="50"/>
      <c r="N201" s="12"/>
    </row>
    <row r="202" spans="1:14" ht="9.75" customHeight="1" x14ac:dyDescent="0.3">
      <c r="A202" s="3"/>
      <c r="B202" s="69"/>
      <c r="C202" s="79"/>
      <c r="D202" s="79"/>
      <c r="E202" s="50"/>
      <c r="F202" s="50"/>
      <c r="G202" s="50"/>
      <c r="H202" s="50"/>
      <c r="I202" s="50"/>
      <c r="J202" s="50"/>
      <c r="K202" s="50"/>
      <c r="L202" s="50"/>
      <c r="M202" s="50"/>
      <c r="N202" s="12"/>
    </row>
    <row r="203" spans="1:14" ht="15.75" x14ac:dyDescent="0.25">
      <c r="A203" s="3"/>
      <c r="B203" s="724" t="s">
        <v>134</v>
      </c>
      <c r="C203" s="725"/>
      <c r="D203" s="725"/>
      <c r="E203" s="725"/>
      <c r="F203" s="725"/>
      <c r="G203" s="725"/>
      <c r="H203" s="725"/>
      <c r="I203" s="725"/>
      <c r="J203" s="725"/>
      <c r="K203" s="725"/>
      <c r="L203" s="725"/>
      <c r="M203" s="50"/>
      <c r="N203" s="12"/>
    </row>
    <row r="204" spans="1:14" ht="15.75" x14ac:dyDescent="0.25">
      <c r="A204" s="3"/>
      <c r="B204" s="724" t="s">
        <v>135</v>
      </c>
      <c r="C204" s="725"/>
      <c r="D204" s="725"/>
      <c r="E204" s="725"/>
      <c r="F204" s="725"/>
      <c r="G204" s="725"/>
      <c r="H204" s="725"/>
      <c r="I204" s="725"/>
      <c r="J204" s="725"/>
      <c r="K204" s="725"/>
      <c r="L204" s="725"/>
      <c r="M204" s="50"/>
      <c r="N204" s="12"/>
    </row>
    <row r="205" spans="1:14" ht="15.75" x14ac:dyDescent="0.25">
      <c r="A205" s="3"/>
      <c r="B205" s="50"/>
      <c r="C205" s="79"/>
      <c r="D205" s="79"/>
      <c r="E205" s="50"/>
      <c r="F205" s="50"/>
      <c r="G205" s="50"/>
      <c r="H205" s="50"/>
      <c r="I205" s="50"/>
      <c r="J205" s="50"/>
      <c r="K205" s="50"/>
      <c r="L205" s="50"/>
      <c r="M205" s="50"/>
      <c r="N205" s="12"/>
    </row>
    <row r="206" spans="1:14" ht="17.25" customHeight="1" x14ac:dyDescent="0.25">
      <c r="A206" s="3"/>
      <c r="B206" s="726" t="s">
        <v>136</v>
      </c>
      <c r="C206" s="725"/>
      <c r="D206" s="725"/>
      <c r="E206" s="725"/>
      <c r="F206" s="725"/>
      <c r="G206" s="725"/>
      <c r="H206" s="725"/>
      <c r="I206" s="725"/>
      <c r="J206" s="725"/>
      <c r="K206" s="725"/>
      <c r="L206" s="725"/>
      <c r="M206" s="50"/>
      <c r="N206" s="12"/>
    </row>
    <row r="207" spans="1:14" ht="15.75" x14ac:dyDescent="0.25">
      <c r="A207" s="3"/>
      <c r="B207" s="83"/>
      <c r="C207" s="79"/>
      <c r="D207" s="79"/>
      <c r="E207" s="50"/>
      <c r="F207" s="50"/>
      <c r="G207" s="50"/>
      <c r="H207" s="50"/>
      <c r="I207" s="50"/>
      <c r="J207" s="50"/>
      <c r="K207" s="50"/>
      <c r="L207" s="50"/>
      <c r="M207" s="50"/>
      <c r="N207" s="12"/>
    </row>
    <row r="208" spans="1:14" ht="15.75" x14ac:dyDescent="0.25">
      <c r="A208" s="3"/>
      <c r="B208" s="724" t="s">
        <v>137</v>
      </c>
      <c r="C208" s="725"/>
      <c r="D208" s="725"/>
      <c r="E208" s="725"/>
      <c r="F208" s="725"/>
      <c r="G208" s="725"/>
      <c r="H208" s="725"/>
      <c r="I208" s="725"/>
      <c r="J208" s="725"/>
      <c r="K208" s="725"/>
      <c r="L208" s="725"/>
      <c r="M208" s="50"/>
      <c r="N208" s="12"/>
    </row>
    <row r="209" spans="1:14" ht="15.75" x14ac:dyDescent="0.25">
      <c r="A209" s="3"/>
      <c r="B209" s="50"/>
      <c r="C209" s="79"/>
      <c r="D209" s="79"/>
      <c r="E209" s="50"/>
      <c r="F209" s="50"/>
      <c r="G209" s="50"/>
      <c r="H209" s="50"/>
      <c r="I209" s="50"/>
      <c r="J209" s="50"/>
      <c r="K209" s="50"/>
      <c r="L209" s="50"/>
      <c r="M209" s="50"/>
      <c r="N209" s="12"/>
    </row>
    <row r="210" spans="1:14" ht="15.75" x14ac:dyDescent="0.25">
      <c r="A210" s="3"/>
      <c r="B210" s="724" t="s">
        <v>138</v>
      </c>
      <c r="C210" s="725"/>
      <c r="D210" s="725"/>
      <c r="E210" s="725"/>
      <c r="F210" s="725"/>
      <c r="G210" s="725"/>
      <c r="H210" s="725"/>
      <c r="I210" s="725"/>
      <c r="J210" s="725"/>
      <c r="K210" s="725"/>
      <c r="L210" s="725"/>
      <c r="M210" s="50"/>
      <c r="N210" s="12"/>
    </row>
    <row r="211" spans="1:14" ht="15.75" x14ac:dyDescent="0.25">
      <c r="A211" s="3"/>
      <c r="B211" s="724" t="s">
        <v>139</v>
      </c>
      <c r="C211" s="725"/>
      <c r="D211" s="725"/>
      <c r="E211" s="725"/>
      <c r="F211" s="725"/>
      <c r="G211" s="725"/>
      <c r="H211" s="725"/>
      <c r="I211" s="725"/>
      <c r="J211" s="725"/>
      <c r="K211" s="725"/>
      <c r="L211" s="725"/>
      <c r="M211" s="50"/>
      <c r="N211" s="12"/>
    </row>
    <row r="212" spans="1:14" ht="15.75" x14ac:dyDescent="0.25">
      <c r="A212" s="3"/>
      <c r="B212" s="79"/>
      <c r="C212" s="79"/>
      <c r="D212" s="79"/>
      <c r="E212" s="50"/>
      <c r="F212" s="50"/>
      <c r="G212" s="50"/>
      <c r="H212" s="50"/>
      <c r="I212" s="50"/>
      <c r="J212" s="50"/>
      <c r="K212" s="50"/>
      <c r="L212" s="50"/>
      <c r="M212" s="50"/>
      <c r="N212" s="12"/>
    </row>
    <row r="213" spans="1:14" ht="15.75" x14ac:dyDescent="0.25">
      <c r="A213" s="3"/>
      <c r="B213" s="50" t="s">
        <v>140</v>
      </c>
      <c r="C213" s="79"/>
      <c r="D213" s="79"/>
      <c r="E213" s="50"/>
      <c r="F213" s="50"/>
      <c r="G213" s="50"/>
      <c r="H213" s="50"/>
      <c r="I213" s="50"/>
      <c r="J213" s="50"/>
      <c r="K213" s="50"/>
      <c r="L213" s="50"/>
      <c r="M213" s="50"/>
      <c r="N213" s="12"/>
    </row>
    <row r="214" spans="1:14" ht="15.75" x14ac:dyDescent="0.25">
      <c r="A214" s="3"/>
      <c r="B214" s="724" t="s">
        <v>141</v>
      </c>
      <c r="C214" s="725"/>
      <c r="D214" s="725"/>
      <c r="E214" s="725"/>
      <c r="F214" s="725"/>
      <c r="G214" s="725"/>
      <c r="H214" s="725"/>
      <c r="I214" s="725"/>
      <c r="J214" s="725"/>
      <c r="K214" s="725"/>
      <c r="L214" s="725"/>
      <c r="M214" s="50"/>
      <c r="N214" s="12"/>
    </row>
    <row r="215" spans="1:14" ht="15.75" x14ac:dyDescent="0.25">
      <c r="A215" s="3"/>
      <c r="B215" s="50"/>
      <c r="C215" s="79"/>
      <c r="D215" s="79"/>
      <c r="E215" s="50"/>
      <c r="F215" s="50"/>
      <c r="G215" s="50"/>
      <c r="H215" s="50"/>
      <c r="I215" s="50"/>
      <c r="J215" s="50"/>
      <c r="K215" s="50"/>
      <c r="L215" s="50"/>
      <c r="M215" s="50"/>
      <c r="N215" s="12"/>
    </row>
    <row r="216" spans="1:14" ht="15.75" x14ac:dyDescent="0.25">
      <c r="A216" s="3"/>
      <c r="B216" s="83" t="s">
        <v>142</v>
      </c>
      <c r="C216" s="79"/>
      <c r="D216" s="79"/>
      <c r="E216" s="50"/>
      <c r="F216" s="50"/>
      <c r="G216" s="50"/>
      <c r="H216" s="50"/>
      <c r="I216" s="50"/>
      <c r="J216" s="50"/>
      <c r="K216" s="50"/>
      <c r="L216" s="50"/>
      <c r="M216" s="50"/>
      <c r="N216" s="12"/>
    </row>
    <row r="217" spans="1:14" ht="15.75" x14ac:dyDescent="0.25">
      <c r="A217" s="3"/>
      <c r="B217" s="83" t="s">
        <v>143</v>
      </c>
      <c r="C217" s="79"/>
      <c r="D217" s="79"/>
      <c r="E217" s="50"/>
      <c r="F217" s="50"/>
      <c r="G217" s="50"/>
      <c r="H217" s="50"/>
      <c r="I217" s="50"/>
      <c r="J217" s="50"/>
      <c r="K217" s="50"/>
      <c r="L217" s="50"/>
      <c r="M217" s="50"/>
      <c r="N217" s="12"/>
    </row>
    <row r="218" spans="1:14" ht="15.75" x14ac:dyDescent="0.25">
      <c r="A218" s="112"/>
      <c r="B218" s="650"/>
      <c r="C218" s="77"/>
      <c r="D218" s="77"/>
      <c r="E218" s="64"/>
      <c r="F218" s="64"/>
      <c r="G218" s="64"/>
      <c r="H218" s="64"/>
      <c r="I218" s="64"/>
      <c r="J218" s="64"/>
      <c r="K218" s="64"/>
      <c r="L218" s="64"/>
      <c r="M218" s="64"/>
      <c r="N218" s="65"/>
    </row>
    <row r="219" spans="1:14" ht="9.75" customHeight="1" x14ac:dyDescent="0.25">
      <c r="A219" s="1"/>
      <c r="B219" s="73"/>
      <c r="C219" s="78"/>
      <c r="D219" s="78"/>
      <c r="E219" s="66"/>
      <c r="F219" s="66"/>
      <c r="G219" s="66"/>
      <c r="H219" s="66"/>
      <c r="I219" s="66"/>
      <c r="J219" s="66"/>
      <c r="K219" s="66"/>
      <c r="L219" s="66"/>
      <c r="M219" s="66"/>
      <c r="N219" s="67"/>
    </row>
    <row r="220" spans="1:14" ht="20.25" x14ac:dyDescent="0.3">
      <c r="A220" s="3"/>
      <c r="B220" s="69" t="s">
        <v>144</v>
      </c>
      <c r="C220" s="79"/>
      <c r="D220" s="79"/>
      <c r="E220" s="50"/>
      <c r="F220" s="50"/>
      <c r="G220" s="50"/>
      <c r="H220" s="50"/>
      <c r="I220" s="50"/>
      <c r="J220" s="50"/>
      <c r="K220" s="50"/>
      <c r="L220" s="50"/>
      <c r="M220" s="50"/>
      <c r="N220" s="12"/>
    </row>
    <row r="221" spans="1:14" ht="9.75" customHeight="1" x14ac:dyDescent="0.3">
      <c r="A221" s="3"/>
      <c r="B221" s="69"/>
      <c r="C221" s="79"/>
      <c r="D221" s="79"/>
      <c r="E221" s="50"/>
      <c r="F221" s="50"/>
      <c r="G221" s="50"/>
      <c r="H221" s="50"/>
      <c r="I221" s="50"/>
      <c r="J221" s="50"/>
      <c r="K221" s="50"/>
      <c r="L221" s="50"/>
      <c r="M221" s="50"/>
      <c r="N221" s="12"/>
    </row>
    <row r="222" spans="1:14" ht="15.75" x14ac:dyDescent="0.25">
      <c r="A222" s="3"/>
      <c r="B222" s="724" t="s">
        <v>145</v>
      </c>
      <c r="C222" s="725"/>
      <c r="D222" s="725"/>
      <c r="E222" s="725"/>
      <c r="F222" s="725"/>
      <c r="G222" s="725"/>
      <c r="H222" s="725"/>
      <c r="I222" s="725"/>
      <c r="J222" s="725"/>
      <c r="K222" s="725"/>
      <c r="L222" s="725"/>
      <c r="M222" s="50"/>
      <c r="N222" s="12"/>
    </row>
    <row r="223" spans="1:14" ht="15.75" x14ac:dyDescent="0.25">
      <c r="A223" s="3"/>
      <c r="B223" s="724" t="s">
        <v>146</v>
      </c>
      <c r="C223" s="725"/>
      <c r="D223" s="725"/>
      <c r="E223" s="725"/>
      <c r="F223" s="725"/>
      <c r="G223" s="725"/>
      <c r="H223" s="725"/>
      <c r="I223" s="725"/>
      <c r="J223" s="725"/>
      <c r="K223" s="725"/>
      <c r="L223" s="725"/>
      <c r="M223" s="50"/>
      <c r="N223" s="12"/>
    </row>
    <row r="224" spans="1:14" ht="15.75" x14ac:dyDescent="0.25">
      <c r="A224" s="3"/>
      <c r="B224" s="50"/>
      <c r="C224" s="79"/>
      <c r="D224" s="79"/>
      <c r="E224" s="50"/>
      <c r="F224" s="50"/>
      <c r="G224" s="50"/>
      <c r="H224" s="50"/>
      <c r="I224" s="50"/>
      <c r="J224" s="50"/>
      <c r="K224" s="50"/>
      <c r="L224" s="50"/>
      <c r="M224" s="50"/>
      <c r="N224" s="12"/>
    </row>
    <row r="225" spans="1:14" ht="17.25" customHeight="1" x14ac:dyDescent="0.25">
      <c r="A225" s="3"/>
      <c r="B225" s="726" t="s">
        <v>136</v>
      </c>
      <c r="C225" s="725"/>
      <c r="D225" s="725"/>
      <c r="E225" s="725"/>
      <c r="F225" s="725"/>
      <c r="G225" s="725"/>
      <c r="H225" s="725"/>
      <c r="I225" s="725"/>
      <c r="J225" s="725"/>
      <c r="K225" s="725"/>
      <c r="L225" s="725"/>
      <c r="M225" s="50"/>
      <c r="N225" s="12"/>
    </row>
    <row r="226" spans="1:14" ht="15.75" x14ac:dyDescent="0.25">
      <c r="A226" s="3"/>
      <c r="B226" s="83"/>
      <c r="C226" s="79"/>
      <c r="D226" s="79"/>
      <c r="E226" s="50"/>
      <c r="F226" s="50"/>
      <c r="G226" s="50"/>
      <c r="H226" s="50"/>
      <c r="I226" s="50"/>
      <c r="J226" s="50"/>
      <c r="K226" s="50"/>
      <c r="L226" s="50"/>
      <c r="M226" s="50"/>
      <c r="N226" s="12"/>
    </row>
    <row r="227" spans="1:14" ht="15.75" x14ac:dyDescent="0.25">
      <c r="A227" s="3"/>
      <c r="B227" s="724" t="s">
        <v>147</v>
      </c>
      <c r="C227" s="725"/>
      <c r="D227" s="725"/>
      <c r="E227" s="725"/>
      <c r="F227" s="725"/>
      <c r="G227" s="725"/>
      <c r="H227" s="725"/>
      <c r="I227" s="725"/>
      <c r="J227" s="725"/>
      <c r="K227" s="725"/>
      <c r="L227" s="725"/>
      <c r="M227" s="50"/>
      <c r="N227" s="12"/>
    </row>
    <row r="228" spans="1:14" ht="15.75" x14ac:dyDescent="0.25">
      <c r="A228" s="3"/>
      <c r="B228" s="724" t="s">
        <v>148</v>
      </c>
      <c r="C228" s="725"/>
      <c r="D228" s="725"/>
      <c r="E228" s="725"/>
      <c r="F228" s="725"/>
      <c r="G228" s="725"/>
      <c r="H228" s="725"/>
      <c r="I228" s="725"/>
      <c r="J228" s="725"/>
      <c r="K228" s="725"/>
      <c r="L228" s="725"/>
      <c r="M228" s="50"/>
      <c r="N228" s="12"/>
    </row>
    <row r="229" spans="1:14" ht="15.75" x14ac:dyDescent="0.25">
      <c r="A229" s="3"/>
      <c r="B229" s="50"/>
      <c r="C229" s="79"/>
      <c r="D229" s="79"/>
      <c r="E229" s="50"/>
      <c r="F229" s="50"/>
      <c r="G229" s="50"/>
      <c r="H229" s="50"/>
      <c r="I229" s="50"/>
      <c r="J229" s="50"/>
      <c r="K229" s="50"/>
      <c r="L229" s="50"/>
      <c r="M229" s="50"/>
      <c r="N229" s="12"/>
    </row>
    <row r="230" spans="1:14" ht="15.75" x14ac:dyDescent="0.25">
      <c r="A230" s="3"/>
      <c r="B230" s="724" t="s">
        <v>149</v>
      </c>
      <c r="C230" s="725"/>
      <c r="D230" s="725"/>
      <c r="E230" s="725"/>
      <c r="F230" s="725"/>
      <c r="G230" s="725"/>
      <c r="H230" s="725"/>
      <c r="I230" s="725"/>
      <c r="J230" s="725"/>
      <c r="K230" s="725"/>
      <c r="L230" s="725"/>
      <c r="M230" s="50"/>
      <c r="N230" s="12"/>
    </row>
    <row r="231" spans="1:14" ht="15.75" x14ac:dyDescent="0.25">
      <c r="A231" s="3"/>
      <c r="B231" s="724" t="s">
        <v>150</v>
      </c>
      <c r="C231" s="725"/>
      <c r="D231" s="725"/>
      <c r="E231" s="725"/>
      <c r="F231" s="725"/>
      <c r="G231" s="725"/>
      <c r="H231" s="725"/>
      <c r="I231" s="725"/>
      <c r="J231" s="725"/>
      <c r="K231" s="725"/>
      <c r="L231" s="725"/>
      <c r="M231" s="50"/>
      <c r="N231" s="12"/>
    </row>
    <row r="232" spans="1:14" ht="15.75" x14ac:dyDescent="0.25">
      <c r="A232" s="3"/>
      <c r="B232" s="79"/>
      <c r="C232" s="79"/>
      <c r="D232" s="79"/>
      <c r="E232" s="50"/>
      <c r="F232" s="50"/>
      <c r="G232" s="50"/>
      <c r="H232" s="50"/>
      <c r="I232" s="50"/>
      <c r="J232" s="50"/>
      <c r="K232" s="50"/>
      <c r="L232" s="50"/>
      <c r="M232" s="50"/>
      <c r="N232" s="12"/>
    </row>
    <row r="233" spans="1:14" ht="15.75" x14ac:dyDescent="0.25">
      <c r="A233" s="3"/>
      <c r="B233" s="50" t="s">
        <v>140</v>
      </c>
      <c r="C233" s="79"/>
      <c r="D233" s="79"/>
      <c r="E233" s="50"/>
      <c r="F233" s="50"/>
      <c r="G233" s="50"/>
      <c r="H233" s="50"/>
      <c r="I233" s="50"/>
      <c r="J233" s="50"/>
      <c r="K233" s="50"/>
      <c r="L233" s="50"/>
      <c r="M233" s="50"/>
      <c r="N233" s="12"/>
    </row>
    <row r="234" spans="1:14" ht="15.75" x14ac:dyDescent="0.25">
      <c r="A234" s="3"/>
      <c r="B234" s="724" t="s">
        <v>151</v>
      </c>
      <c r="C234" s="725"/>
      <c r="D234" s="725"/>
      <c r="E234" s="725"/>
      <c r="F234" s="725"/>
      <c r="G234" s="725"/>
      <c r="H234" s="725"/>
      <c r="I234" s="725"/>
      <c r="J234" s="725"/>
      <c r="K234" s="725"/>
      <c r="L234" s="725"/>
      <c r="M234" s="50"/>
      <c r="N234" s="12"/>
    </row>
    <row r="235" spans="1:14" ht="15.75" x14ac:dyDescent="0.25">
      <c r="A235" s="3"/>
      <c r="B235" s="50"/>
      <c r="C235" s="79"/>
      <c r="D235" s="79"/>
      <c r="E235" s="50"/>
      <c r="F235" s="50"/>
      <c r="G235" s="50"/>
      <c r="H235" s="50"/>
      <c r="I235" s="50"/>
      <c r="J235" s="50"/>
      <c r="K235" s="50"/>
      <c r="L235" s="50"/>
      <c r="M235" s="50"/>
      <c r="N235" s="12"/>
    </row>
    <row r="236" spans="1:14" ht="15.75" x14ac:dyDescent="0.25">
      <c r="A236" s="3"/>
      <c r="B236" s="83" t="s">
        <v>142</v>
      </c>
      <c r="C236" s="79"/>
      <c r="D236" s="79"/>
      <c r="E236" s="50"/>
      <c r="F236" s="50"/>
      <c r="G236" s="50"/>
      <c r="H236" s="50"/>
      <c r="I236" s="50"/>
      <c r="J236" s="50"/>
      <c r="K236" s="50"/>
      <c r="L236" s="50"/>
      <c r="M236" s="50"/>
      <c r="N236" s="12"/>
    </row>
    <row r="237" spans="1:14" ht="15.75" x14ac:dyDescent="0.25">
      <c r="A237" s="3"/>
      <c r="B237" s="83" t="s">
        <v>143</v>
      </c>
      <c r="C237" s="79"/>
      <c r="D237" s="79"/>
      <c r="E237" s="50"/>
      <c r="F237" s="50"/>
      <c r="G237" s="50"/>
      <c r="H237" s="50"/>
      <c r="I237" s="50"/>
      <c r="J237" s="50"/>
      <c r="K237" s="50"/>
      <c r="L237" s="50"/>
      <c r="M237" s="50"/>
      <c r="N237" s="12"/>
    </row>
    <row r="238" spans="1:14" ht="16.5" thickBot="1" x14ac:dyDescent="0.3">
      <c r="A238" s="3"/>
      <c r="B238" s="589"/>
      <c r="C238" s="589"/>
      <c r="D238" s="589"/>
      <c r="E238" s="589"/>
      <c r="F238" s="589"/>
      <c r="G238" s="589"/>
      <c r="H238" s="589"/>
      <c r="I238" s="589"/>
      <c r="J238" s="589"/>
      <c r="K238" s="589"/>
      <c r="L238" s="589"/>
      <c r="M238" s="589"/>
      <c r="N238" s="84"/>
    </row>
    <row r="239" spans="1:14" ht="15.75" x14ac:dyDescent="0.25">
      <c r="A239" s="3"/>
      <c r="B239" s="85"/>
      <c r="C239" s="86"/>
      <c r="D239" s="86"/>
      <c r="E239" s="86"/>
      <c r="F239" s="86"/>
      <c r="G239" s="86"/>
      <c r="H239" s="86"/>
      <c r="I239" s="86"/>
      <c r="J239" s="86"/>
      <c r="K239" s="86"/>
      <c r="L239" s="87"/>
      <c r="M239" s="589"/>
      <c r="N239" s="84"/>
    </row>
    <row r="240" spans="1:14" ht="15.75" x14ac:dyDescent="0.25">
      <c r="A240" s="88"/>
      <c r="B240" s="89"/>
      <c r="C240" s="90" t="s">
        <v>152</v>
      </c>
      <c r="D240" s="90"/>
      <c r="E240" s="90"/>
      <c r="F240" s="90"/>
      <c r="G240" s="90"/>
      <c r="H240" s="90"/>
      <c r="I240" s="90"/>
      <c r="J240" s="90"/>
      <c r="K240" s="90"/>
      <c r="L240" s="91"/>
      <c r="M240" s="589"/>
      <c r="N240" s="84"/>
    </row>
    <row r="241" spans="1:14" ht="15.75" x14ac:dyDescent="0.25">
      <c r="A241" s="88"/>
      <c r="B241" s="89"/>
      <c r="C241" s="90"/>
      <c r="D241" s="90"/>
      <c r="E241" s="90"/>
      <c r="F241" s="90"/>
      <c r="G241" s="90"/>
      <c r="H241" s="90"/>
      <c r="I241" s="90"/>
      <c r="J241" s="90"/>
      <c r="K241" s="90"/>
      <c r="L241" s="91"/>
      <c r="M241" s="589"/>
      <c r="N241" s="84"/>
    </row>
    <row r="242" spans="1:14" ht="15.75" x14ac:dyDescent="0.25">
      <c r="A242" s="88"/>
      <c r="B242" s="89"/>
      <c r="C242" s="90"/>
      <c r="D242" s="92" t="s">
        <v>153</v>
      </c>
      <c r="E242" s="90"/>
      <c r="F242" s="645"/>
      <c r="G242" s="90" t="s">
        <v>154</v>
      </c>
      <c r="H242" s="90"/>
      <c r="I242" s="90"/>
      <c r="J242" s="90"/>
      <c r="K242" s="90"/>
      <c r="L242" s="91"/>
      <c r="M242" s="589"/>
      <c r="N242" s="84"/>
    </row>
    <row r="243" spans="1:14" ht="15.75" x14ac:dyDescent="0.25">
      <c r="A243" s="88"/>
      <c r="B243" s="89"/>
      <c r="C243" s="90"/>
      <c r="D243" s="645"/>
      <c r="E243" s="90"/>
      <c r="F243" s="645"/>
      <c r="G243" s="94" t="s">
        <v>155</v>
      </c>
      <c r="H243" s="90"/>
      <c r="I243" s="90"/>
      <c r="J243" s="90"/>
      <c r="K243" s="90"/>
      <c r="L243" s="91"/>
      <c r="M243" s="589"/>
      <c r="N243" s="84"/>
    </row>
    <row r="244" spans="1:14" ht="15.75" x14ac:dyDescent="0.25">
      <c r="A244" s="88"/>
      <c r="B244" s="89"/>
      <c r="C244" s="90"/>
      <c r="D244" s="90"/>
      <c r="E244" s="90"/>
      <c r="F244" s="90"/>
      <c r="G244" s="90"/>
      <c r="H244" s="90"/>
      <c r="I244" s="90"/>
      <c r="J244" s="90"/>
      <c r="K244" s="90"/>
      <c r="L244" s="91"/>
      <c r="M244" s="589"/>
      <c r="N244" s="84"/>
    </row>
    <row r="245" spans="1:14" ht="15.75" x14ac:dyDescent="0.25">
      <c r="A245" s="88"/>
      <c r="B245" s="89"/>
      <c r="C245" s="90"/>
      <c r="D245" s="92" t="s">
        <v>156</v>
      </c>
      <c r="E245" s="90"/>
      <c r="F245" s="645"/>
      <c r="G245" s="90" t="s">
        <v>157</v>
      </c>
      <c r="H245" s="90"/>
      <c r="I245" s="90"/>
      <c r="J245" s="90"/>
      <c r="K245" s="90"/>
      <c r="L245" s="91"/>
      <c r="M245" s="589"/>
      <c r="N245" s="84"/>
    </row>
    <row r="246" spans="1:14" ht="15.75" x14ac:dyDescent="0.25">
      <c r="A246" s="88"/>
      <c r="B246" s="89"/>
      <c r="C246" s="90"/>
      <c r="D246" s="645"/>
      <c r="E246" s="90"/>
      <c r="F246" s="645"/>
      <c r="G246" s="90" t="s">
        <v>158</v>
      </c>
      <c r="H246" s="90"/>
      <c r="I246" s="90"/>
      <c r="J246" s="90"/>
      <c r="K246" s="90"/>
      <c r="L246" s="91"/>
      <c r="M246" s="589"/>
      <c r="N246" s="84"/>
    </row>
    <row r="247" spans="1:14" ht="16.5" thickBot="1" x14ac:dyDescent="0.3">
      <c r="A247" s="88"/>
      <c r="B247" s="95"/>
      <c r="C247" s="96"/>
      <c r="D247" s="96"/>
      <c r="E247" s="96"/>
      <c r="F247" s="96"/>
      <c r="G247" s="96"/>
      <c r="H247" s="96"/>
      <c r="I247" s="96"/>
      <c r="J247" s="96"/>
      <c r="K247" s="96"/>
      <c r="L247" s="97"/>
      <c r="M247" s="589"/>
      <c r="N247" s="84"/>
    </row>
    <row r="248" spans="1:14" ht="15.75" x14ac:dyDescent="0.25">
      <c r="A248" s="646"/>
      <c r="B248" s="98"/>
      <c r="C248" s="98"/>
      <c r="D248" s="98"/>
      <c r="E248" s="98"/>
      <c r="F248" s="98"/>
      <c r="G248" s="98"/>
      <c r="H248" s="98"/>
      <c r="I248" s="99" t="s">
        <v>159</v>
      </c>
      <c r="J248" s="100"/>
      <c r="K248" s="101"/>
      <c r="L248" s="102"/>
      <c r="M248" s="98"/>
      <c r="N248" s="103"/>
    </row>
  </sheetData>
  <mergeCells count="90">
    <mergeCell ref="B11:K11"/>
    <mergeCell ref="B1:K1"/>
    <mergeCell ref="B2:K2"/>
    <mergeCell ref="B7:K7"/>
    <mergeCell ref="B8:K8"/>
    <mergeCell ref="B10:K10"/>
    <mergeCell ref="B42:L42"/>
    <mergeCell ref="B13:K13"/>
    <mergeCell ref="D15:I15"/>
    <mergeCell ref="D16:I16"/>
    <mergeCell ref="B23:K23"/>
    <mergeCell ref="B28:L28"/>
    <mergeCell ref="B29:L29"/>
    <mergeCell ref="B36:L36"/>
    <mergeCell ref="B37:L37"/>
    <mergeCell ref="B38:L38"/>
    <mergeCell ref="B40:L40"/>
    <mergeCell ref="B41:L41"/>
    <mergeCell ref="C54:L54"/>
    <mergeCell ref="C43:L43"/>
    <mergeCell ref="D44:L44"/>
    <mergeCell ref="D45:L45"/>
    <mergeCell ref="C46:L46"/>
    <mergeCell ref="D47:L47"/>
    <mergeCell ref="C48:L48"/>
    <mergeCell ref="D49:L49"/>
    <mergeCell ref="C50:L50"/>
    <mergeCell ref="D51:L51"/>
    <mergeCell ref="C52:L52"/>
    <mergeCell ref="D53:L53"/>
    <mergeCell ref="C76:L76"/>
    <mergeCell ref="D55:L55"/>
    <mergeCell ref="D56:L56"/>
    <mergeCell ref="C57:L57"/>
    <mergeCell ref="D58:L58"/>
    <mergeCell ref="C59:L59"/>
    <mergeCell ref="B61:L61"/>
    <mergeCell ref="C66:L66"/>
    <mergeCell ref="C68:L68"/>
    <mergeCell ref="C70:L70"/>
    <mergeCell ref="C72:L72"/>
    <mergeCell ref="C74:L74"/>
    <mergeCell ref="D92:L92"/>
    <mergeCell ref="D77:L77"/>
    <mergeCell ref="D78:L78"/>
    <mergeCell ref="C81:L81"/>
    <mergeCell ref="D82:L82"/>
    <mergeCell ref="C84:L84"/>
    <mergeCell ref="D85:L85"/>
    <mergeCell ref="D86:L86"/>
    <mergeCell ref="D87:L87"/>
    <mergeCell ref="C89:L89"/>
    <mergeCell ref="C90:L90"/>
    <mergeCell ref="D91:L91"/>
    <mergeCell ref="B183:L183"/>
    <mergeCell ref="C95:L95"/>
    <mergeCell ref="D96:L96"/>
    <mergeCell ref="D97:L97"/>
    <mergeCell ref="B162:L162"/>
    <mergeCell ref="D163:L163"/>
    <mergeCell ref="D164:L164"/>
    <mergeCell ref="B169:L169"/>
    <mergeCell ref="B175:L175"/>
    <mergeCell ref="B176:L176"/>
    <mergeCell ref="B179:L179"/>
    <mergeCell ref="B182:L182"/>
    <mergeCell ref="B206:L206"/>
    <mergeCell ref="B184:L184"/>
    <mergeCell ref="B189:L189"/>
    <mergeCell ref="B190:L190"/>
    <mergeCell ref="B192:L192"/>
    <mergeCell ref="B193:L193"/>
    <mergeCell ref="B194:L194"/>
    <mergeCell ref="B195:L195"/>
    <mergeCell ref="B196:L196"/>
    <mergeCell ref="B198:L198"/>
    <mergeCell ref="B203:L203"/>
    <mergeCell ref="B204:L204"/>
    <mergeCell ref="B234:L234"/>
    <mergeCell ref="B208:L208"/>
    <mergeCell ref="B210:L210"/>
    <mergeCell ref="B211:L211"/>
    <mergeCell ref="B214:L214"/>
    <mergeCell ref="B222:L222"/>
    <mergeCell ref="B223:L223"/>
    <mergeCell ref="B225:L225"/>
    <mergeCell ref="B227:L227"/>
    <mergeCell ref="B228:L228"/>
    <mergeCell ref="B230:L230"/>
    <mergeCell ref="B231:L231"/>
  </mergeCells>
  <hyperlinks>
    <hyperlink ref="G246" r:id="rId1"/>
    <hyperlink ref="G243" r:id="rId2"/>
  </hyperlinks>
  <pageMargins left="0.39370078740157483" right="0.39370078740157483" top="0.39370078740157483" bottom="0.39370078740157483" header="0.39370078740157483" footer="0.39370078740157483"/>
  <pageSetup paperSize="9" scale="65" fitToHeight="0" orientation="portrait" r:id="rId3"/>
  <rowBreaks count="4" manualBreakCount="4">
    <brk id="62" max="16383" man="1"/>
    <brk id="98" max="16383" man="1"/>
    <brk id="158" max="16383" man="1"/>
    <brk id="218" max="16383" man="1"/>
  </rowBreaks>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252"/>
  <sheetViews>
    <sheetView topLeftCell="A80" workbookViewId="0">
      <selection activeCell="K64" sqref="K64"/>
    </sheetView>
  </sheetViews>
  <sheetFormatPr defaultRowHeight="15" x14ac:dyDescent="0.25"/>
  <cols>
    <col min="1" max="1" width="1.5703125" customWidth="1"/>
    <col min="2" max="2" width="4.140625" customWidth="1"/>
    <col min="3" max="3" width="9.5703125" customWidth="1"/>
    <col min="4" max="4" width="14.85546875" customWidth="1"/>
    <col min="5" max="5" width="14.140625" customWidth="1"/>
    <col min="6" max="6" width="13.140625" customWidth="1"/>
    <col min="7" max="7" width="14.28515625" customWidth="1"/>
    <col min="8" max="8" width="13.7109375" customWidth="1"/>
    <col min="9" max="10" width="15.42578125" customWidth="1"/>
    <col min="11" max="11" width="13.140625" customWidth="1"/>
    <col min="12" max="12" width="16.140625" customWidth="1"/>
    <col min="13" max="13" width="17.42578125" customWidth="1"/>
    <col min="14" max="14" width="21.140625" customWidth="1"/>
    <col min="15" max="15" width="16.5703125" customWidth="1"/>
    <col min="16" max="16" width="15.85546875" customWidth="1"/>
    <col min="17" max="17" width="15.140625" customWidth="1"/>
    <col min="18" max="18" width="15.42578125" bestFit="1" customWidth="1"/>
    <col min="19" max="19" width="15.42578125" style="105" customWidth="1"/>
    <col min="20" max="20" width="13.28515625" style="105" customWidth="1"/>
    <col min="21" max="26" width="9.140625" style="105" customWidth="1"/>
    <col min="27" max="28" width="9.5703125" style="105" bestFit="1" customWidth="1"/>
    <col min="29" max="30" width="9.140625" style="105" customWidth="1"/>
    <col min="257" max="257" width="1.5703125" customWidth="1"/>
    <col min="258" max="258" width="4.140625" customWidth="1"/>
    <col min="259" max="259" width="9.5703125" customWidth="1"/>
    <col min="260" max="260" width="14.85546875" customWidth="1"/>
    <col min="261" max="261" width="14.140625" customWidth="1"/>
    <col min="262" max="262" width="13.140625" customWidth="1"/>
    <col min="263" max="263" width="14.28515625" customWidth="1"/>
    <col min="264" max="264" width="13.7109375" customWidth="1"/>
    <col min="265" max="266" width="15.42578125" customWidth="1"/>
    <col min="267" max="267" width="13.140625" customWidth="1"/>
    <col min="268" max="268" width="16.140625" customWidth="1"/>
    <col min="269" max="269" width="17.42578125" customWidth="1"/>
    <col min="270" max="270" width="21.140625" customWidth="1"/>
    <col min="271" max="271" width="16.5703125" customWidth="1"/>
    <col min="272" max="272" width="15.85546875" customWidth="1"/>
    <col min="273" max="273" width="15.140625" customWidth="1"/>
    <col min="274" max="274" width="15.42578125" bestFit="1" customWidth="1"/>
    <col min="275" max="275" width="15.42578125" customWidth="1"/>
    <col min="276" max="276" width="13.28515625" customWidth="1"/>
    <col min="277" max="282" width="9.140625" customWidth="1"/>
    <col min="283" max="284" width="9.5703125" bestFit="1" customWidth="1"/>
    <col min="285" max="286" width="9.140625" customWidth="1"/>
    <col min="513" max="513" width="1.5703125" customWidth="1"/>
    <col min="514" max="514" width="4.140625" customWidth="1"/>
    <col min="515" max="515" width="9.5703125" customWidth="1"/>
    <col min="516" max="516" width="14.85546875" customWidth="1"/>
    <col min="517" max="517" width="14.140625" customWidth="1"/>
    <col min="518" max="518" width="13.140625" customWidth="1"/>
    <col min="519" max="519" width="14.28515625" customWidth="1"/>
    <col min="520" max="520" width="13.7109375" customWidth="1"/>
    <col min="521" max="522" width="15.42578125" customWidth="1"/>
    <col min="523" max="523" width="13.140625" customWidth="1"/>
    <col min="524" max="524" width="16.140625" customWidth="1"/>
    <col min="525" max="525" width="17.42578125" customWidth="1"/>
    <col min="526" max="526" width="21.140625" customWidth="1"/>
    <col min="527" max="527" width="16.5703125" customWidth="1"/>
    <col min="528" max="528" width="15.85546875" customWidth="1"/>
    <col min="529" max="529" width="15.140625" customWidth="1"/>
    <col min="530" max="530" width="15.42578125" bestFit="1" customWidth="1"/>
    <col min="531" max="531" width="15.42578125" customWidth="1"/>
    <col min="532" max="532" width="13.28515625" customWidth="1"/>
    <col min="533" max="538" width="9.140625" customWidth="1"/>
    <col min="539" max="540" width="9.5703125" bestFit="1" customWidth="1"/>
    <col min="541" max="542" width="9.140625" customWidth="1"/>
    <col min="769" max="769" width="1.5703125" customWidth="1"/>
    <col min="770" max="770" width="4.140625" customWidth="1"/>
    <col min="771" max="771" width="9.5703125" customWidth="1"/>
    <col min="772" max="772" width="14.85546875" customWidth="1"/>
    <col min="773" max="773" width="14.140625" customWidth="1"/>
    <col min="774" max="774" width="13.140625" customWidth="1"/>
    <col min="775" max="775" width="14.28515625" customWidth="1"/>
    <col min="776" max="776" width="13.7109375" customWidth="1"/>
    <col min="777" max="778" width="15.42578125" customWidth="1"/>
    <col min="779" max="779" width="13.140625" customWidth="1"/>
    <col min="780" max="780" width="16.140625" customWidth="1"/>
    <col min="781" max="781" width="17.42578125" customWidth="1"/>
    <col min="782" max="782" width="21.140625" customWidth="1"/>
    <col min="783" max="783" width="16.5703125" customWidth="1"/>
    <col min="784" max="784" width="15.85546875" customWidth="1"/>
    <col min="785" max="785" width="15.140625" customWidth="1"/>
    <col min="786" max="786" width="15.42578125" bestFit="1" customWidth="1"/>
    <col min="787" max="787" width="15.42578125" customWidth="1"/>
    <col min="788" max="788" width="13.28515625" customWidth="1"/>
    <col min="789" max="794" width="9.140625" customWidth="1"/>
    <col min="795" max="796" width="9.5703125" bestFit="1" customWidth="1"/>
    <col min="797" max="798" width="9.140625" customWidth="1"/>
    <col min="1025" max="1025" width="1.5703125" customWidth="1"/>
    <col min="1026" max="1026" width="4.140625" customWidth="1"/>
    <col min="1027" max="1027" width="9.5703125" customWidth="1"/>
    <col min="1028" max="1028" width="14.85546875" customWidth="1"/>
    <col min="1029" max="1029" width="14.140625" customWidth="1"/>
    <col min="1030" max="1030" width="13.140625" customWidth="1"/>
    <col min="1031" max="1031" width="14.28515625" customWidth="1"/>
    <col min="1032" max="1032" width="13.7109375" customWidth="1"/>
    <col min="1033" max="1034" width="15.42578125" customWidth="1"/>
    <col min="1035" max="1035" width="13.140625" customWidth="1"/>
    <col min="1036" max="1036" width="16.140625" customWidth="1"/>
    <col min="1037" max="1037" width="17.42578125" customWidth="1"/>
    <col min="1038" max="1038" width="21.140625" customWidth="1"/>
    <col min="1039" max="1039" width="16.5703125" customWidth="1"/>
    <col min="1040" max="1040" width="15.85546875" customWidth="1"/>
    <col min="1041" max="1041" width="15.140625" customWidth="1"/>
    <col min="1042" max="1042" width="15.42578125" bestFit="1" customWidth="1"/>
    <col min="1043" max="1043" width="15.42578125" customWidth="1"/>
    <col min="1044" max="1044" width="13.28515625" customWidth="1"/>
    <col min="1045" max="1050" width="9.140625" customWidth="1"/>
    <col min="1051" max="1052" width="9.5703125" bestFit="1" customWidth="1"/>
    <col min="1053" max="1054" width="9.140625" customWidth="1"/>
    <col min="1281" max="1281" width="1.5703125" customWidth="1"/>
    <col min="1282" max="1282" width="4.140625" customWidth="1"/>
    <col min="1283" max="1283" width="9.5703125" customWidth="1"/>
    <col min="1284" max="1284" width="14.85546875" customWidth="1"/>
    <col min="1285" max="1285" width="14.140625" customWidth="1"/>
    <col min="1286" max="1286" width="13.140625" customWidth="1"/>
    <col min="1287" max="1287" width="14.28515625" customWidth="1"/>
    <col min="1288" max="1288" width="13.7109375" customWidth="1"/>
    <col min="1289" max="1290" width="15.42578125" customWidth="1"/>
    <col min="1291" max="1291" width="13.140625" customWidth="1"/>
    <col min="1292" max="1292" width="16.140625" customWidth="1"/>
    <col min="1293" max="1293" width="17.42578125" customWidth="1"/>
    <col min="1294" max="1294" width="21.140625" customWidth="1"/>
    <col min="1295" max="1295" width="16.5703125" customWidth="1"/>
    <col min="1296" max="1296" width="15.85546875" customWidth="1"/>
    <col min="1297" max="1297" width="15.140625" customWidth="1"/>
    <col min="1298" max="1298" width="15.42578125" bestFit="1" customWidth="1"/>
    <col min="1299" max="1299" width="15.42578125" customWidth="1"/>
    <col min="1300" max="1300" width="13.28515625" customWidth="1"/>
    <col min="1301" max="1306" width="9.140625" customWidth="1"/>
    <col min="1307" max="1308" width="9.5703125" bestFit="1" customWidth="1"/>
    <col min="1309" max="1310" width="9.140625" customWidth="1"/>
    <col min="1537" max="1537" width="1.5703125" customWidth="1"/>
    <col min="1538" max="1538" width="4.140625" customWidth="1"/>
    <col min="1539" max="1539" width="9.5703125" customWidth="1"/>
    <col min="1540" max="1540" width="14.85546875" customWidth="1"/>
    <col min="1541" max="1541" width="14.140625" customWidth="1"/>
    <col min="1542" max="1542" width="13.140625" customWidth="1"/>
    <col min="1543" max="1543" width="14.28515625" customWidth="1"/>
    <col min="1544" max="1544" width="13.7109375" customWidth="1"/>
    <col min="1545" max="1546" width="15.42578125" customWidth="1"/>
    <col min="1547" max="1547" width="13.140625" customWidth="1"/>
    <col min="1548" max="1548" width="16.140625" customWidth="1"/>
    <col min="1549" max="1549" width="17.42578125" customWidth="1"/>
    <col min="1550" max="1550" width="21.140625" customWidth="1"/>
    <col min="1551" max="1551" width="16.5703125" customWidth="1"/>
    <col min="1552" max="1552" width="15.85546875" customWidth="1"/>
    <col min="1553" max="1553" width="15.140625" customWidth="1"/>
    <col min="1554" max="1554" width="15.42578125" bestFit="1" customWidth="1"/>
    <col min="1555" max="1555" width="15.42578125" customWidth="1"/>
    <col min="1556" max="1556" width="13.28515625" customWidth="1"/>
    <col min="1557" max="1562" width="9.140625" customWidth="1"/>
    <col min="1563" max="1564" width="9.5703125" bestFit="1" customWidth="1"/>
    <col min="1565" max="1566" width="9.140625" customWidth="1"/>
    <col min="1793" max="1793" width="1.5703125" customWidth="1"/>
    <col min="1794" max="1794" width="4.140625" customWidth="1"/>
    <col min="1795" max="1795" width="9.5703125" customWidth="1"/>
    <col min="1796" max="1796" width="14.85546875" customWidth="1"/>
    <col min="1797" max="1797" width="14.140625" customWidth="1"/>
    <col min="1798" max="1798" width="13.140625" customWidth="1"/>
    <col min="1799" max="1799" width="14.28515625" customWidth="1"/>
    <col min="1800" max="1800" width="13.7109375" customWidth="1"/>
    <col min="1801" max="1802" width="15.42578125" customWidth="1"/>
    <col min="1803" max="1803" width="13.140625" customWidth="1"/>
    <col min="1804" max="1804" width="16.140625" customWidth="1"/>
    <col min="1805" max="1805" width="17.42578125" customWidth="1"/>
    <col min="1806" max="1806" width="21.140625" customWidth="1"/>
    <col min="1807" max="1807" width="16.5703125" customWidth="1"/>
    <col min="1808" max="1808" width="15.85546875" customWidth="1"/>
    <col min="1809" max="1809" width="15.140625" customWidth="1"/>
    <col min="1810" max="1810" width="15.42578125" bestFit="1" customWidth="1"/>
    <col min="1811" max="1811" width="15.42578125" customWidth="1"/>
    <col min="1812" max="1812" width="13.28515625" customWidth="1"/>
    <col min="1813" max="1818" width="9.140625" customWidth="1"/>
    <col min="1819" max="1820" width="9.5703125" bestFit="1" customWidth="1"/>
    <col min="1821" max="1822" width="9.140625" customWidth="1"/>
    <col min="2049" max="2049" width="1.5703125" customWidth="1"/>
    <col min="2050" max="2050" width="4.140625" customWidth="1"/>
    <col min="2051" max="2051" width="9.5703125" customWidth="1"/>
    <col min="2052" max="2052" width="14.85546875" customWidth="1"/>
    <col min="2053" max="2053" width="14.140625" customWidth="1"/>
    <col min="2054" max="2054" width="13.140625" customWidth="1"/>
    <col min="2055" max="2055" width="14.28515625" customWidth="1"/>
    <col min="2056" max="2056" width="13.7109375" customWidth="1"/>
    <col min="2057" max="2058" width="15.42578125" customWidth="1"/>
    <col min="2059" max="2059" width="13.140625" customWidth="1"/>
    <col min="2060" max="2060" width="16.140625" customWidth="1"/>
    <col min="2061" max="2061" width="17.42578125" customWidth="1"/>
    <col min="2062" max="2062" width="21.140625" customWidth="1"/>
    <col min="2063" max="2063" width="16.5703125" customWidth="1"/>
    <col min="2064" max="2064" width="15.85546875" customWidth="1"/>
    <col min="2065" max="2065" width="15.140625" customWidth="1"/>
    <col min="2066" max="2066" width="15.42578125" bestFit="1" customWidth="1"/>
    <col min="2067" max="2067" width="15.42578125" customWidth="1"/>
    <col min="2068" max="2068" width="13.28515625" customWidth="1"/>
    <col min="2069" max="2074" width="9.140625" customWidth="1"/>
    <col min="2075" max="2076" width="9.5703125" bestFit="1" customWidth="1"/>
    <col min="2077" max="2078" width="9.140625" customWidth="1"/>
    <col min="2305" max="2305" width="1.5703125" customWidth="1"/>
    <col min="2306" max="2306" width="4.140625" customWidth="1"/>
    <col min="2307" max="2307" width="9.5703125" customWidth="1"/>
    <col min="2308" max="2308" width="14.85546875" customWidth="1"/>
    <col min="2309" max="2309" width="14.140625" customWidth="1"/>
    <col min="2310" max="2310" width="13.140625" customWidth="1"/>
    <col min="2311" max="2311" width="14.28515625" customWidth="1"/>
    <col min="2312" max="2312" width="13.7109375" customWidth="1"/>
    <col min="2313" max="2314" width="15.42578125" customWidth="1"/>
    <col min="2315" max="2315" width="13.140625" customWidth="1"/>
    <col min="2316" max="2316" width="16.140625" customWidth="1"/>
    <col min="2317" max="2317" width="17.42578125" customWidth="1"/>
    <col min="2318" max="2318" width="21.140625" customWidth="1"/>
    <col min="2319" max="2319" width="16.5703125" customWidth="1"/>
    <col min="2320" max="2320" width="15.85546875" customWidth="1"/>
    <col min="2321" max="2321" width="15.140625" customWidth="1"/>
    <col min="2322" max="2322" width="15.42578125" bestFit="1" customWidth="1"/>
    <col min="2323" max="2323" width="15.42578125" customWidth="1"/>
    <col min="2324" max="2324" width="13.28515625" customWidth="1"/>
    <col min="2325" max="2330" width="9.140625" customWidth="1"/>
    <col min="2331" max="2332" width="9.5703125" bestFit="1" customWidth="1"/>
    <col min="2333" max="2334" width="9.140625" customWidth="1"/>
    <col min="2561" max="2561" width="1.5703125" customWidth="1"/>
    <col min="2562" max="2562" width="4.140625" customWidth="1"/>
    <col min="2563" max="2563" width="9.5703125" customWidth="1"/>
    <col min="2564" max="2564" width="14.85546875" customWidth="1"/>
    <col min="2565" max="2565" width="14.140625" customWidth="1"/>
    <col min="2566" max="2566" width="13.140625" customWidth="1"/>
    <col min="2567" max="2567" width="14.28515625" customWidth="1"/>
    <col min="2568" max="2568" width="13.7109375" customWidth="1"/>
    <col min="2569" max="2570" width="15.42578125" customWidth="1"/>
    <col min="2571" max="2571" width="13.140625" customWidth="1"/>
    <col min="2572" max="2572" width="16.140625" customWidth="1"/>
    <col min="2573" max="2573" width="17.42578125" customWidth="1"/>
    <col min="2574" max="2574" width="21.140625" customWidth="1"/>
    <col min="2575" max="2575" width="16.5703125" customWidth="1"/>
    <col min="2576" max="2576" width="15.85546875" customWidth="1"/>
    <col min="2577" max="2577" width="15.140625" customWidth="1"/>
    <col min="2578" max="2578" width="15.42578125" bestFit="1" customWidth="1"/>
    <col min="2579" max="2579" width="15.42578125" customWidth="1"/>
    <col min="2580" max="2580" width="13.28515625" customWidth="1"/>
    <col min="2581" max="2586" width="9.140625" customWidth="1"/>
    <col min="2587" max="2588" width="9.5703125" bestFit="1" customWidth="1"/>
    <col min="2589" max="2590" width="9.140625" customWidth="1"/>
    <col min="2817" max="2817" width="1.5703125" customWidth="1"/>
    <col min="2818" max="2818" width="4.140625" customWidth="1"/>
    <col min="2819" max="2819" width="9.5703125" customWidth="1"/>
    <col min="2820" max="2820" width="14.85546875" customWidth="1"/>
    <col min="2821" max="2821" width="14.140625" customWidth="1"/>
    <col min="2822" max="2822" width="13.140625" customWidth="1"/>
    <col min="2823" max="2823" width="14.28515625" customWidth="1"/>
    <col min="2824" max="2824" width="13.7109375" customWidth="1"/>
    <col min="2825" max="2826" width="15.42578125" customWidth="1"/>
    <col min="2827" max="2827" width="13.140625" customWidth="1"/>
    <col min="2828" max="2828" width="16.140625" customWidth="1"/>
    <col min="2829" max="2829" width="17.42578125" customWidth="1"/>
    <col min="2830" max="2830" width="21.140625" customWidth="1"/>
    <col min="2831" max="2831" width="16.5703125" customWidth="1"/>
    <col min="2832" max="2832" width="15.85546875" customWidth="1"/>
    <col min="2833" max="2833" width="15.140625" customWidth="1"/>
    <col min="2834" max="2834" width="15.42578125" bestFit="1" customWidth="1"/>
    <col min="2835" max="2835" width="15.42578125" customWidth="1"/>
    <col min="2836" max="2836" width="13.28515625" customWidth="1"/>
    <col min="2837" max="2842" width="9.140625" customWidth="1"/>
    <col min="2843" max="2844" width="9.5703125" bestFit="1" customWidth="1"/>
    <col min="2845" max="2846" width="9.140625" customWidth="1"/>
    <col min="3073" max="3073" width="1.5703125" customWidth="1"/>
    <col min="3074" max="3074" width="4.140625" customWidth="1"/>
    <col min="3075" max="3075" width="9.5703125" customWidth="1"/>
    <col min="3076" max="3076" width="14.85546875" customWidth="1"/>
    <col min="3077" max="3077" width="14.140625" customWidth="1"/>
    <col min="3078" max="3078" width="13.140625" customWidth="1"/>
    <col min="3079" max="3079" width="14.28515625" customWidth="1"/>
    <col min="3080" max="3080" width="13.7109375" customWidth="1"/>
    <col min="3081" max="3082" width="15.42578125" customWidth="1"/>
    <col min="3083" max="3083" width="13.140625" customWidth="1"/>
    <col min="3084" max="3084" width="16.140625" customWidth="1"/>
    <col min="3085" max="3085" width="17.42578125" customWidth="1"/>
    <col min="3086" max="3086" width="21.140625" customWidth="1"/>
    <col min="3087" max="3087" width="16.5703125" customWidth="1"/>
    <col min="3088" max="3088" width="15.85546875" customWidth="1"/>
    <col min="3089" max="3089" width="15.140625" customWidth="1"/>
    <col min="3090" max="3090" width="15.42578125" bestFit="1" customWidth="1"/>
    <col min="3091" max="3091" width="15.42578125" customWidth="1"/>
    <col min="3092" max="3092" width="13.28515625" customWidth="1"/>
    <col min="3093" max="3098" width="9.140625" customWidth="1"/>
    <col min="3099" max="3100" width="9.5703125" bestFit="1" customWidth="1"/>
    <col min="3101" max="3102" width="9.140625" customWidth="1"/>
    <col min="3329" max="3329" width="1.5703125" customWidth="1"/>
    <col min="3330" max="3330" width="4.140625" customWidth="1"/>
    <col min="3331" max="3331" width="9.5703125" customWidth="1"/>
    <col min="3332" max="3332" width="14.85546875" customWidth="1"/>
    <col min="3333" max="3333" width="14.140625" customWidth="1"/>
    <col min="3334" max="3334" width="13.140625" customWidth="1"/>
    <col min="3335" max="3335" width="14.28515625" customWidth="1"/>
    <col min="3336" max="3336" width="13.7109375" customWidth="1"/>
    <col min="3337" max="3338" width="15.42578125" customWidth="1"/>
    <col min="3339" max="3339" width="13.140625" customWidth="1"/>
    <col min="3340" max="3340" width="16.140625" customWidth="1"/>
    <col min="3341" max="3341" width="17.42578125" customWidth="1"/>
    <col min="3342" max="3342" width="21.140625" customWidth="1"/>
    <col min="3343" max="3343" width="16.5703125" customWidth="1"/>
    <col min="3344" max="3344" width="15.85546875" customWidth="1"/>
    <col min="3345" max="3345" width="15.140625" customWidth="1"/>
    <col min="3346" max="3346" width="15.42578125" bestFit="1" customWidth="1"/>
    <col min="3347" max="3347" width="15.42578125" customWidth="1"/>
    <col min="3348" max="3348" width="13.28515625" customWidth="1"/>
    <col min="3349" max="3354" width="9.140625" customWidth="1"/>
    <col min="3355" max="3356" width="9.5703125" bestFit="1" customWidth="1"/>
    <col min="3357" max="3358" width="9.140625" customWidth="1"/>
    <col min="3585" max="3585" width="1.5703125" customWidth="1"/>
    <col min="3586" max="3586" width="4.140625" customWidth="1"/>
    <col min="3587" max="3587" width="9.5703125" customWidth="1"/>
    <col min="3588" max="3588" width="14.85546875" customWidth="1"/>
    <col min="3589" max="3589" width="14.140625" customWidth="1"/>
    <col min="3590" max="3590" width="13.140625" customWidth="1"/>
    <col min="3591" max="3591" width="14.28515625" customWidth="1"/>
    <col min="3592" max="3592" width="13.7109375" customWidth="1"/>
    <col min="3593" max="3594" width="15.42578125" customWidth="1"/>
    <col min="3595" max="3595" width="13.140625" customWidth="1"/>
    <col min="3596" max="3596" width="16.140625" customWidth="1"/>
    <col min="3597" max="3597" width="17.42578125" customWidth="1"/>
    <col min="3598" max="3598" width="21.140625" customWidth="1"/>
    <col min="3599" max="3599" width="16.5703125" customWidth="1"/>
    <col min="3600" max="3600" width="15.85546875" customWidth="1"/>
    <col min="3601" max="3601" width="15.140625" customWidth="1"/>
    <col min="3602" max="3602" width="15.42578125" bestFit="1" customWidth="1"/>
    <col min="3603" max="3603" width="15.42578125" customWidth="1"/>
    <col min="3604" max="3604" width="13.28515625" customWidth="1"/>
    <col min="3605" max="3610" width="9.140625" customWidth="1"/>
    <col min="3611" max="3612" width="9.5703125" bestFit="1" customWidth="1"/>
    <col min="3613" max="3614" width="9.140625" customWidth="1"/>
    <col min="3841" max="3841" width="1.5703125" customWidth="1"/>
    <col min="3842" max="3842" width="4.140625" customWidth="1"/>
    <col min="3843" max="3843" width="9.5703125" customWidth="1"/>
    <col min="3844" max="3844" width="14.85546875" customWidth="1"/>
    <col min="3845" max="3845" width="14.140625" customWidth="1"/>
    <col min="3846" max="3846" width="13.140625" customWidth="1"/>
    <col min="3847" max="3847" width="14.28515625" customWidth="1"/>
    <col min="3848" max="3848" width="13.7109375" customWidth="1"/>
    <col min="3849" max="3850" width="15.42578125" customWidth="1"/>
    <col min="3851" max="3851" width="13.140625" customWidth="1"/>
    <col min="3852" max="3852" width="16.140625" customWidth="1"/>
    <col min="3853" max="3853" width="17.42578125" customWidth="1"/>
    <col min="3854" max="3854" width="21.140625" customWidth="1"/>
    <col min="3855" max="3855" width="16.5703125" customWidth="1"/>
    <col min="3856" max="3856" width="15.85546875" customWidth="1"/>
    <col min="3857" max="3857" width="15.140625" customWidth="1"/>
    <col min="3858" max="3858" width="15.42578125" bestFit="1" customWidth="1"/>
    <col min="3859" max="3859" width="15.42578125" customWidth="1"/>
    <col min="3860" max="3860" width="13.28515625" customWidth="1"/>
    <col min="3861" max="3866" width="9.140625" customWidth="1"/>
    <col min="3867" max="3868" width="9.5703125" bestFit="1" customWidth="1"/>
    <col min="3869" max="3870" width="9.140625" customWidth="1"/>
    <col min="4097" max="4097" width="1.5703125" customWidth="1"/>
    <col min="4098" max="4098" width="4.140625" customWidth="1"/>
    <col min="4099" max="4099" width="9.5703125" customWidth="1"/>
    <col min="4100" max="4100" width="14.85546875" customWidth="1"/>
    <col min="4101" max="4101" width="14.140625" customWidth="1"/>
    <col min="4102" max="4102" width="13.140625" customWidth="1"/>
    <col min="4103" max="4103" width="14.28515625" customWidth="1"/>
    <col min="4104" max="4104" width="13.7109375" customWidth="1"/>
    <col min="4105" max="4106" width="15.42578125" customWidth="1"/>
    <col min="4107" max="4107" width="13.140625" customWidth="1"/>
    <col min="4108" max="4108" width="16.140625" customWidth="1"/>
    <col min="4109" max="4109" width="17.42578125" customWidth="1"/>
    <col min="4110" max="4110" width="21.140625" customWidth="1"/>
    <col min="4111" max="4111" width="16.5703125" customWidth="1"/>
    <col min="4112" max="4112" width="15.85546875" customWidth="1"/>
    <col min="4113" max="4113" width="15.140625" customWidth="1"/>
    <col min="4114" max="4114" width="15.42578125" bestFit="1" customWidth="1"/>
    <col min="4115" max="4115" width="15.42578125" customWidth="1"/>
    <col min="4116" max="4116" width="13.28515625" customWidth="1"/>
    <col min="4117" max="4122" width="9.140625" customWidth="1"/>
    <col min="4123" max="4124" width="9.5703125" bestFit="1" customWidth="1"/>
    <col min="4125" max="4126" width="9.140625" customWidth="1"/>
    <col min="4353" max="4353" width="1.5703125" customWidth="1"/>
    <col min="4354" max="4354" width="4.140625" customWidth="1"/>
    <col min="4355" max="4355" width="9.5703125" customWidth="1"/>
    <col min="4356" max="4356" width="14.85546875" customWidth="1"/>
    <col min="4357" max="4357" width="14.140625" customWidth="1"/>
    <col min="4358" max="4358" width="13.140625" customWidth="1"/>
    <col min="4359" max="4359" width="14.28515625" customWidth="1"/>
    <col min="4360" max="4360" width="13.7109375" customWidth="1"/>
    <col min="4361" max="4362" width="15.42578125" customWidth="1"/>
    <col min="4363" max="4363" width="13.140625" customWidth="1"/>
    <col min="4364" max="4364" width="16.140625" customWidth="1"/>
    <col min="4365" max="4365" width="17.42578125" customWidth="1"/>
    <col min="4366" max="4366" width="21.140625" customWidth="1"/>
    <col min="4367" max="4367" width="16.5703125" customWidth="1"/>
    <col min="4368" max="4368" width="15.85546875" customWidth="1"/>
    <col min="4369" max="4369" width="15.140625" customWidth="1"/>
    <col min="4370" max="4370" width="15.42578125" bestFit="1" customWidth="1"/>
    <col min="4371" max="4371" width="15.42578125" customWidth="1"/>
    <col min="4372" max="4372" width="13.28515625" customWidth="1"/>
    <col min="4373" max="4378" width="9.140625" customWidth="1"/>
    <col min="4379" max="4380" width="9.5703125" bestFit="1" customWidth="1"/>
    <col min="4381" max="4382" width="9.140625" customWidth="1"/>
    <col min="4609" max="4609" width="1.5703125" customWidth="1"/>
    <col min="4610" max="4610" width="4.140625" customWidth="1"/>
    <col min="4611" max="4611" width="9.5703125" customWidth="1"/>
    <col min="4612" max="4612" width="14.85546875" customWidth="1"/>
    <col min="4613" max="4613" width="14.140625" customWidth="1"/>
    <col min="4614" max="4614" width="13.140625" customWidth="1"/>
    <col min="4615" max="4615" width="14.28515625" customWidth="1"/>
    <col min="4616" max="4616" width="13.7109375" customWidth="1"/>
    <col min="4617" max="4618" width="15.42578125" customWidth="1"/>
    <col min="4619" max="4619" width="13.140625" customWidth="1"/>
    <col min="4620" max="4620" width="16.140625" customWidth="1"/>
    <col min="4621" max="4621" width="17.42578125" customWidth="1"/>
    <col min="4622" max="4622" width="21.140625" customWidth="1"/>
    <col min="4623" max="4623" width="16.5703125" customWidth="1"/>
    <col min="4624" max="4624" width="15.85546875" customWidth="1"/>
    <col min="4625" max="4625" width="15.140625" customWidth="1"/>
    <col min="4626" max="4626" width="15.42578125" bestFit="1" customWidth="1"/>
    <col min="4627" max="4627" width="15.42578125" customWidth="1"/>
    <col min="4628" max="4628" width="13.28515625" customWidth="1"/>
    <col min="4629" max="4634" width="9.140625" customWidth="1"/>
    <col min="4635" max="4636" width="9.5703125" bestFit="1" customWidth="1"/>
    <col min="4637" max="4638" width="9.140625" customWidth="1"/>
    <col min="4865" max="4865" width="1.5703125" customWidth="1"/>
    <col min="4866" max="4866" width="4.140625" customWidth="1"/>
    <col min="4867" max="4867" width="9.5703125" customWidth="1"/>
    <col min="4868" max="4868" width="14.85546875" customWidth="1"/>
    <col min="4869" max="4869" width="14.140625" customWidth="1"/>
    <col min="4870" max="4870" width="13.140625" customWidth="1"/>
    <col min="4871" max="4871" width="14.28515625" customWidth="1"/>
    <col min="4872" max="4872" width="13.7109375" customWidth="1"/>
    <col min="4873" max="4874" width="15.42578125" customWidth="1"/>
    <col min="4875" max="4875" width="13.140625" customWidth="1"/>
    <col min="4876" max="4876" width="16.140625" customWidth="1"/>
    <col min="4877" max="4877" width="17.42578125" customWidth="1"/>
    <col min="4878" max="4878" width="21.140625" customWidth="1"/>
    <col min="4879" max="4879" width="16.5703125" customWidth="1"/>
    <col min="4880" max="4880" width="15.85546875" customWidth="1"/>
    <col min="4881" max="4881" width="15.140625" customWidth="1"/>
    <col min="4882" max="4882" width="15.42578125" bestFit="1" customWidth="1"/>
    <col min="4883" max="4883" width="15.42578125" customWidth="1"/>
    <col min="4884" max="4884" width="13.28515625" customWidth="1"/>
    <col min="4885" max="4890" width="9.140625" customWidth="1"/>
    <col min="4891" max="4892" width="9.5703125" bestFit="1" customWidth="1"/>
    <col min="4893" max="4894" width="9.140625" customWidth="1"/>
    <col min="5121" max="5121" width="1.5703125" customWidth="1"/>
    <col min="5122" max="5122" width="4.140625" customWidth="1"/>
    <col min="5123" max="5123" width="9.5703125" customWidth="1"/>
    <col min="5124" max="5124" width="14.85546875" customWidth="1"/>
    <col min="5125" max="5125" width="14.140625" customWidth="1"/>
    <col min="5126" max="5126" width="13.140625" customWidth="1"/>
    <col min="5127" max="5127" width="14.28515625" customWidth="1"/>
    <col min="5128" max="5128" width="13.7109375" customWidth="1"/>
    <col min="5129" max="5130" width="15.42578125" customWidth="1"/>
    <col min="5131" max="5131" width="13.140625" customWidth="1"/>
    <col min="5132" max="5132" width="16.140625" customWidth="1"/>
    <col min="5133" max="5133" width="17.42578125" customWidth="1"/>
    <col min="5134" max="5134" width="21.140625" customWidth="1"/>
    <col min="5135" max="5135" width="16.5703125" customWidth="1"/>
    <col min="5136" max="5136" width="15.85546875" customWidth="1"/>
    <col min="5137" max="5137" width="15.140625" customWidth="1"/>
    <col min="5138" max="5138" width="15.42578125" bestFit="1" customWidth="1"/>
    <col min="5139" max="5139" width="15.42578125" customWidth="1"/>
    <col min="5140" max="5140" width="13.28515625" customWidth="1"/>
    <col min="5141" max="5146" width="9.140625" customWidth="1"/>
    <col min="5147" max="5148" width="9.5703125" bestFit="1" customWidth="1"/>
    <col min="5149" max="5150" width="9.140625" customWidth="1"/>
    <col min="5377" max="5377" width="1.5703125" customWidth="1"/>
    <col min="5378" max="5378" width="4.140625" customWidth="1"/>
    <col min="5379" max="5379" width="9.5703125" customWidth="1"/>
    <col min="5380" max="5380" width="14.85546875" customWidth="1"/>
    <col min="5381" max="5381" width="14.140625" customWidth="1"/>
    <col min="5382" max="5382" width="13.140625" customWidth="1"/>
    <col min="5383" max="5383" width="14.28515625" customWidth="1"/>
    <col min="5384" max="5384" width="13.7109375" customWidth="1"/>
    <col min="5385" max="5386" width="15.42578125" customWidth="1"/>
    <col min="5387" max="5387" width="13.140625" customWidth="1"/>
    <col min="5388" max="5388" width="16.140625" customWidth="1"/>
    <col min="5389" max="5389" width="17.42578125" customWidth="1"/>
    <col min="5390" max="5390" width="21.140625" customWidth="1"/>
    <col min="5391" max="5391" width="16.5703125" customWidth="1"/>
    <col min="5392" max="5392" width="15.85546875" customWidth="1"/>
    <col min="5393" max="5393" width="15.140625" customWidth="1"/>
    <col min="5394" max="5394" width="15.42578125" bestFit="1" customWidth="1"/>
    <col min="5395" max="5395" width="15.42578125" customWidth="1"/>
    <col min="5396" max="5396" width="13.28515625" customWidth="1"/>
    <col min="5397" max="5402" width="9.140625" customWidth="1"/>
    <col min="5403" max="5404" width="9.5703125" bestFit="1" customWidth="1"/>
    <col min="5405" max="5406" width="9.140625" customWidth="1"/>
    <col min="5633" max="5633" width="1.5703125" customWidth="1"/>
    <col min="5634" max="5634" width="4.140625" customWidth="1"/>
    <col min="5635" max="5635" width="9.5703125" customWidth="1"/>
    <col min="5636" max="5636" width="14.85546875" customWidth="1"/>
    <col min="5637" max="5637" width="14.140625" customWidth="1"/>
    <col min="5638" max="5638" width="13.140625" customWidth="1"/>
    <col min="5639" max="5639" width="14.28515625" customWidth="1"/>
    <col min="5640" max="5640" width="13.7109375" customWidth="1"/>
    <col min="5641" max="5642" width="15.42578125" customWidth="1"/>
    <col min="5643" max="5643" width="13.140625" customWidth="1"/>
    <col min="5644" max="5644" width="16.140625" customWidth="1"/>
    <col min="5645" max="5645" width="17.42578125" customWidth="1"/>
    <col min="5646" max="5646" width="21.140625" customWidth="1"/>
    <col min="5647" max="5647" width="16.5703125" customWidth="1"/>
    <col min="5648" max="5648" width="15.85546875" customWidth="1"/>
    <col min="5649" max="5649" width="15.140625" customWidth="1"/>
    <col min="5650" max="5650" width="15.42578125" bestFit="1" customWidth="1"/>
    <col min="5651" max="5651" width="15.42578125" customWidth="1"/>
    <col min="5652" max="5652" width="13.28515625" customWidth="1"/>
    <col min="5653" max="5658" width="9.140625" customWidth="1"/>
    <col min="5659" max="5660" width="9.5703125" bestFit="1" customWidth="1"/>
    <col min="5661" max="5662" width="9.140625" customWidth="1"/>
    <col min="5889" max="5889" width="1.5703125" customWidth="1"/>
    <col min="5890" max="5890" width="4.140625" customWidth="1"/>
    <col min="5891" max="5891" width="9.5703125" customWidth="1"/>
    <col min="5892" max="5892" width="14.85546875" customWidth="1"/>
    <col min="5893" max="5893" width="14.140625" customWidth="1"/>
    <col min="5894" max="5894" width="13.140625" customWidth="1"/>
    <col min="5895" max="5895" width="14.28515625" customWidth="1"/>
    <col min="5896" max="5896" width="13.7109375" customWidth="1"/>
    <col min="5897" max="5898" width="15.42578125" customWidth="1"/>
    <col min="5899" max="5899" width="13.140625" customWidth="1"/>
    <col min="5900" max="5900" width="16.140625" customWidth="1"/>
    <col min="5901" max="5901" width="17.42578125" customWidth="1"/>
    <col min="5902" max="5902" width="21.140625" customWidth="1"/>
    <col min="5903" max="5903" width="16.5703125" customWidth="1"/>
    <col min="5904" max="5904" width="15.85546875" customWidth="1"/>
    <col min="5905" max="5905" width="15.140625" customWidth="1"/>
    <col min="5906" max="5906" width="15.42578125" bestFit="1" customWidth="1"/>
    <col min="5907" max="5907" width="15.42578125" customWidth="1"/>
    <col min="5908" max="5908" width="13.28515625" customWidth="1"/>
    <col min="5909" max="5914" width="9.140625" customWidth="1"/>
    <col min="5915" max="5916" width="9.5703125" bestFit="1" customWidth="1"/>
    <col min="5917" max="5918" width="9.140625" customWidth="1"/>
    <col min="6145" max="6145" width="1.5703125" customWidth="1"/>
    <col min="6146" max="6146" width="4.140625" customWidth="1"/>
    <col min="6147" max="6147" width="9.5703125" customWidth="1"/>
    <col min="6148" max="6148" width="14.85546875" customWidth="1"/>
    <col min="6149" max="6149" width="14.140625" customWidth="1"/>
    <col min="6150" max="6150" width="13.140625" customWidth="1"/>
    <col min="6151" max="6151" width="14.28515625" customWidth="1"/>
    <col min="6152" max="6152" width="13.7109375" customWidth="1"/>
    <col min="6153" max="6154" width="15.42578125" customWidth="1"/>
    <col min="6155" max="6155" width="13.140625" customWidth="1"/>
    <col min="6156" max="6156" width="16.140625" customWidth="1"/>
    <col min="6157" max="6157" width="17.42578125" customWidth="1"/>
    <col min="6158" max="6158" width="21.140625" customWidth="1"/>
    <col min="6159" max="6159" width="16.5703125" customWidth="1"/>
    <col min="6160" max="6160" width="15.85546875" customWidth="1"/>
    <col min="6161" max="6161" width="15.140625" customWidth="1"/>
    <col min="6162" max="6162" width="15.42578125" bestFit="1" customWidth="1"/>
    <col min="6163" max="6163" width="15.42578125" customWidth="1"/>
    <col min="6164" max="6164" width="13.28515625" customWidth="1"/>
    <col min="6165" max="6170" width="9.140625" customWidth="1"/>
    <col min="6171" max="6172" width="9.5703125" bestFit="1" customWidth="1"/>
    <col min="6173" max="6174" width="9.140625" customWidth="1"/>
    <col min="6401" max="6401" width="1.5703125" customWidth="1"/>
    <col min="6402" max="6402" width="4.140625" customWidth="1"/>
    <col min="6403" max="6403" width="9.5703125" customWidth="1"/>
    <col min="6404" max="6404" width="14.85546875" customWidth="1"/>
    <col min="6405" max="6405" width="14.140625" customWidth="1"/>
    <col min="6406" max="6406" width="13.140625" customWidth="1"/>
    <col min="6407" max="6407" width="14.28515625" customWidth="1"/>
    <col min="6408" max="6408" width="13.7109375" customWidth="1"/>
    <col min="6409" max="6410" width="15.42578125" customWidth="1"/>
    <col min="6411" max="6411" width="13.140625" customWidth="1"/>
    <col min="6412" max="6412" width="16.140625" customWidth="1"/>
    <col min="6413" max="6413" width="17.42578125" customWidth="1"/>
    <col min="6414" max="6414" width="21.140625" customWidth="1"/>
    <col min="6415" max="6415" width="16.5703125" customWidth="1"/>
    <col min="6416" max="6416" width="15.85546875" customWidth="1"/>
    <col min="6417" max="6417" width="15.140625" customWidth="1"/>
    <col min="6418" max="6418" width="15.42578125" bestFit="1" customWidth="1"/>
    <col min="6419" max="6419" width="15.42578125" customWidth="1"/>
    <col min="6420" max="6420" width="13.28515625" customWidth="1"/>
    <col min="6421" max="6426" width="9.140625" customWidth="1"/>
    <col min="6427" max="6428" width="9.5703125" bestFit="1" customWidth="1"/>
    <col min="6429" max="6430" width="9.140625" customWidth="1"/>
    <col min="6657" max="6657" width="1.5703125" customWidth="1"/>
    <col min="6658" max="6658" width="4.140625" customWidth="1"/>
    <col min="6659" max="6659" width="9.5703125" customWidth="1"/>
    <col min="6660" max="6660" width="14.85546875" customWidth="1"/>
    <col min="6661" max="6661" width="14.140625" customWidth="1"/>
    <col min="6662" max="6662" width="13.140625" customWidth="1"/>
    <col min="6663" max="6663" width="14.28515625" customWidth="1"/>
    <col min="6664" max="6664" width="13.7109375" customWidth="1"/>
    <col min="6665" max="6666" width="15.42578125" customWidth="1"/>
    <col min="6667" max="6667" width="13.140625" customWidth="1"/>
    <col min="6668" max="6668" width="16.140625" customWidth="1"/>
    <col min="6669" max="6669" width="17.42578125" customWidth="1"/>
    <col min="6670" max="6670" width="21.140625" customWidth="1"/>
    <col min="6671" max="6671" width="16.5703125" customWidth="1"/>
    <col min="6672" max="6672" width="15.85546875" customWidth="1"/>
    <col min="6673" max="6673" width="15.140625" customWidth="1"/>
    <col min="6674" max="6674" width="15.42578125" bestFit="1" customWidth="1"/>
    <col min="6675" max="6675" width="15.42578125" customWidth="1"/>
    <col min="6676" max="6676" width="13.28515625" customWidth="1"/>
    <col min="6677" max="6682" width="9.140625" customWidth="1"/>
    <col min="6683" max="6684" width="9.5703125" bestFit="1" customWidth="1"/>
    <col min="6685" max="6686" width="9.140625" customWidth="1"/>
    <col min="6913" max="6913" width="1.5703125" customWidth="1"/>
    <col min="6914" max="6914" width="4.140625" customWidth="1"/>
    <col min="6915" max="6915" width="9.5703125" customWidth="1"/>
    <col min="6916" max="6916" width="14.85546875" customWidth="1"/>
    <col min="6917" max="6917" width="14.140625" customWidth="1"/>
    <col min="6918" max="6918" width="13.140625" customWidth="1"/>
    <col min="6919" max="6919" width="14.28515625" customWidth="1"/>
    <col min="6920" max="6920" width="13.7109375" customWidth="1"/>
    <col min="6921" max="6922" width="15.42578125" customWidth="1"/>
    <col min="6923" max="6923" width="13.140625" customWidth="1"/>
    <col min="6924" max="6924" width="16.140625" customWidth="1"/>
    <col min="6925" max="6925" width="17.42578125" customWidth="1"/>
    <col min="6926" max="6926" width="21.140625" customWidth="1"/>
    <col min="6927" max="6927" width="16.5703125" customWidth="1"/>
    <col min="6928" max="6928" width="15.85546875" customWidth="1"/>
    <col min="6929" max="6929" width="15.140625" customWidth="1"/>
    <col min="6930" max="6930" width="15.42578125" bestFit="1" customWidth="1"/>
    <col min="6931" max="6931" width="15.42578125" customWidth="1"/>
    <col min="6932" max="6932" width="13.28515625" customWidth="1"/>
    <col min="6933" max="6938" width="9.140625" customWidth="1"/>
    <col min="6939" max="6940" width="9.5703125" bestFit="1" customWidth="1"/>
    <col min="6941" max="6942" width="9.140625" customWidth="1"/>
    <col min="7169" max="7169" width="1.5703125" customWidth="1"/>
    <col min="7170" max="7170" width="4.140625" customWidth="1"/>
    <col min="7171" max="7171" width="9.5703125" customWidth="1"/>
    <col min="7172" max="7172" width="14.85546875" customWidth="1"/>
    <col min="7173" max="7173" width="14.140625" customWidth="1"/>
    <col min="7174" max="7174" width="13.140625" customWidth="1"/>
    <col min="7175" max="7175" width="14.28515625" customWidth="1"/>
    <col min="7176" max="7176" width="13.7109375" customWidth="1"/>
    <col min="7177" max="7178" width="15.42578125" customWidth="1"/>
    <col min="7179" max="7179" width="13.140625" customWidth="1"/>
    <col min="7180" max="7180" width="16.140625" customWidth="1"/>
    <col min="7181" max="7181" width="17.42578125" customWidth="1"/>
    <col min="7182" max="7182" width="21.140625" customWidth="1"/>
    <col min="7183" max="7183" width="16.5703125" customWidth="1"/>
    <col min="7184" max="7184" width="15.85546875" customWidth="1"/>
    <col min="7185" max="7185" width="15.140625" customWidth="1"/>
    <col min="7186" max="7186" width="15.42578125" bestFit="1" customWidth="1"/>
    <col min="7187" max="7187" width="15.42578125" customWidth="1"/>
    <col min="7188" max="7188" width="13.28515625" customWidth="1"/>
    <col min="7189" max="7194" width="9.140625" customWidth="1"/>
    <col min="7195" max="7196" width="9.5703125" bestFit="1" customWidth="1"/>
    <col min="7197" max="7198" width="9.140625" customWidth="1"/>
    <col min="7425" max="7425" width="1.5703125" customWidth="1"/>
    <col min="7426" max="7426" width="4.140625" customWidth="1"/>
    <col min="7427" max="7427" width="9.5703125" customWidth="1"/>
    <col min="7428" max="7428" width="14.85546875" customWidth="1"/>
    <col min="7429" max="7429" width="14.140625" customWidth="1"/>
    <col min="7430" max="7430" width="13.140625" customWidth="1"/>
    <col min="7431" max="7431" width="14.28515625" customWidth="1"/>
    <col min="7432" max="7432" width="13.7109375" customWidth="1"/>
    <col min="7433" max="7434" width="15.42578125" customWidth="1"/>
    <col min="7435" max="7435" width="13.140625" customWidth="1"/>
    <col min="7436" max="7436" width="16.140625" customWidth="1"/>
    <col min="7437" max="7437" width="17.42578125" customWidth="1"/>
    <col min="7438" max="7438" width="21.140625" customWidth="1"/>
    <col min="7439" max="7439" width="16.5703125" customWidth="1"/>
    <col min="7440" max="7440" width="15.85546875" customWidth="1"/>
    <col min="7441" max="7441" width="15.140625" customWidth="1"/>
    <col min="7442" max="7442" width="15.42578125" bestFit="1" customWidth="1"/>
    <col min="7443" max="7443" width="15.42578125" customWidth="1"/>
    <col min="7444" max="7444" width="13.28515625" customWidth="1"/>
    <col min="7445" max="7450" width="9.140625" customWidth="1"/>
    <col min="7451" max="7452" width="9.5703125" bestFit="1" customWidth="1"/>
    <col min="7453" max="7454" width="9.140625" customWidth="1"/>
    <col min="7681" max="7681" width="1.5703125" customWidth="1"/>
    <col min="7682" max="7682" width="4.140625" customWidth="1"/>
    <col min="7683" max="7683" width="9.5703125" customWidth="1"/>
    <col min="7684" max="7684" width="14.85546875" customWidth="1"/>
    <col min="7685" max="7685" width="14.140625" customWidth="1"/>
    <col min="7686" max="7686" width="13.140625" customWidth="1"/>
    <col min="7687" max="7687" width="14.28515625" customWidth="1"/>
    <col min="7688" max="7688" width="13.7109375" customWidth="1"/>
    <col min="7689" max="7690" width="15.42578125" customWidth="1"/>
    <col min="7691" max="7691" width="13.140625" customWidth="1"/>
    <col min="7692" max="7692" width="16.140625" customWidth="1"/>
    <col min="7693" max="7693" width="17.42578125" customWidth="1"/>
    <col min="7694" max="7694" width="21.140625" customWidth="1"/>
    <col min="7695" max="7695" width="16.5703125" customWidth="1"/>
    <col min="7696" max="7696" width="15.85546875" customWidth="1"/>
    <col min="7697" max="7697" width="15.140625" customWidth="1"/>
    <col min="7698" max="7698" width="15.42578125" bestFit="1" customWidth="1"/>
    <col min="7699" max="7699" width="15.42578125" customWidth="1"/>
    <col min="7700" max="7700" width="13.28515625" customWidth="1"/>
    <col min="7701" max="7706" width="9.140625" customWidth="1"/>
    <col min="7707" max="7708" width="9.5703125" bestFit="1" customWidth="1"/>
    <col min="7709" max="7710" width="9.140625" customWidth="1"/>
    <col min="7937" max="7937" width="1.5703125" customWidth="1"/>
    <col min="7938" max="7938" width="4.140625" customWidth="1"/>
    <col min="7939" max="7939" width="9.5703125" customWidth="1"/>
    <col min="7940" max="7940" width="14.85546875" customWidth="1"/>
    <col min="7941" max="7941" width="14.140625" customWidth="1"/>
    <col min="7942" max="7942" width="13.140625" customWidth="1"/>
    <col min="7943" max="7943" width="14.28515625" customWidth="1"/>
    <col min="7944" max="7944" width="13.7109375" customWidth="1"/>
    <col min="7945" max="7946" width="15.42578125" customWidth="1"/>
    <col min="7947" max="7947" width="13.140625" customWidth="1"/>
    <col min="7948" max="7948" width="16.140625" customWidth="1"/>
    <col min="7949" max="7949" width="17.42578125" customWidth="1"/>
    <col min="7950" max="7950" width="21.140625" customWidth="1"/>
    <col min="7951" max="7951" width="16.5703125" customWidth="1"/>
    <col min="7952" max="7952" width="15.85546875" customWidth="1"/>
    <col min="7953" max="7953" width="15.140625" customWidth="1"/>
    <col min="7954" max="7954" width="15.42578125" bestFit="1" customWidth="1"/>
    <col min="7955" max="7955" width="15.42578125" customWidth="1"/>
    <col min="7956" max="7956" width="13.28515625" customWidth="1"/>
    <col min="7957" max="7962" width="9.140625" customWidth="1"/>
    <col min="7963" max="7964" width="9.5703125" bestFit="1" customWidth="1"/>
    <col min="7965" max="7966" width="9.140625" customWidth="1"/>
    <col min="8193" max="8193" width="1.5703125" customWidth="1"/>
    <col min="8194" max="8194" width="4.140625" customWidth="1"/>
    <col min="8195" max="8195" width="9.5703125" customWidth="1"/>
    <col min="8196" max="8196" width="14.85546875" customWidth="1"/>
    <col min="8197" max="8197" width="14.140625" customWidth="1"/>
    <col min="8198" max="8198" width="13.140625" customWidth="1"/>
    <col min="8199" max="8199" width="14.28515625" customWidth="1"/>
    <col min="8200" max="8200" width="13.7109375" customWidth="1"/>
    <col min="8201" max="8202" width="15.42578125" customWidth="1"/>
    <col min="8203" max="8203" width="13.140625" customWidth="1"/>
    <col min="8204" max="8204" width="16.140625" customWidth="1"/>
    <col min="8205" max="8205" width="17.42578125" customWidth="1"/>
    <col min="8206" max="8206" width="21.140625" customWidth="1"/>
    <col min="8207" max="8207" width="16.5703125" customWidth="1"/>
    <col min="8208" max="8208" width="15.85546875" customWidth="1"/>
    <col min="8209" max="8209" width="15.140625" customWidth="1"/>
    <col min="8210" max="8210" width="15.42578125" bestFit="1" customWidth="1"/>
    <col min="8211" max="8211" width="15.42578125" customWidth="1"/>
    <col min="8212" max="8212" width="13.28515625" customWidth="1"/>
    <col min="8213" max="8218" width="9.140625" customWidth="1"/>
    <col min="8219" max="8220" width="9.5703125" bestFit="1" customWidth="1"/>
    <col min="8221" max="8222" width="9.140625" customWidth="1"/>
    <col min="8449" max="8449" width="1.5703125" customWidth="1"/>
    <col min="8450" max="8450" width="4.140625" customWidth="1"/>
    <col min="8451" max="8451" width="9.5703125" customWidth="1"/>
    <col min="8452" max="8452" width="14.85546875" customWidth="1"/>
    <col min="8453" max="8453" width="14.140625" customWidth="1"/>
    <col min="8454" max="8454" width="13.140625" customWidth="1"/>
    <col min="8455" max="8455" width="14.28515625" customWidth="1"/>
    <col min="8456" max="8456" width="13.7109375" customWidth="1"/>
    <col min="8457" max="8458" width="15.42578125" customWidth="1"/>
    <col min="8459" max="8459" width="13.140625" customWidth="1"/>
    <col min="8460" max="8460" width="16.140625" customWidth="1"/>
    <col min="8461" max="8461" width="17.42578125" customWidth="1"/>
    <col min="8462" max="8462" width="21.140625" customWidth="1"/>
    <col min="8463" max="8463" width="16.5703125" customWidth="1"/>
    <col min="8464" max="8464" width="15.85546875" customWidth="1"/>
    <col min="8465" max="8465" width="15.140625" customWidth="1"/>
    <col min="8466" max="8466" width="15.42578125" bestFit="1" customWidth="1"/>
    <col min="8467" max="8467" width="15.42578125" customWidth="1"/>
    <col min="8468" max="8468" width="13.28515625" customWidth="1"/>
    <col min="8469" max="8474" width="9.140625" customWidth="1"/>
    <col min="8475" max="8476" width="9.5703125" bestFit="1" customWidth="1"/>
    <col min="8477" max="8478" width="9.140625" customWidth="1"/>
    <col min="8705" max="8705" width="1.5703125" customWidth="1"/>
    <col min="8706" max="8706" width="4.140625" customWidth="1"/>
    <col min="8707" max="8707" width="9.5703125" customWidth="1"/>
    <col min="8708" max="8708" width="14.85546875" customWidth="1"/>
    <col min="8709" max="8709" width="14.140625" customWidth="1"/>
    <col min="8710" max="8710" width="13.140625" customWidth="1"/>
    <col min="8711" max="8711" width="14.28515625" customWidth="1"/>
    <col min="8712" max="8712" width="13.7109375" customWidth="1"/>
    <col min="8713" max="8714" width="15.42578125" customWidth="1"/>
    <col min="8715" max="8715" width="13.140625" customWidth="1"/>
    <col min="8716" max="8716" width="16.140625" customWidth="1"/>
    <col min="8717" max="8717" width="17.42578125" customWidth="1"/>
    <col min="8718" max="8718" width="21.140625" customWidth="1"/>
    <col min="8719" max="8719" width="16.5703125" customWidth="1"/>
    <col min="8720" max="8720" width="15.85546875" customWidth="1"/>
    <col min="8721" max="8721" width="15.140625" customWidth="1"/>
    <col min="8722" max="8722" width="15.42578125" bestFit="1" customWidth="1"/>
    <col min="8723" max="8723" width="15.42578125" customWidth="1"/>
    <col min="8724" max="8724" width="13.28515625" customWidth="1"/>
    <col min="8725" max="8730" width="9.140625" customWidth="1"/>
    <col min="8731" max="8732" width="9.5703125" bestFit="1" customWidth="1"/>
    <col min="8733" max="8734" width="9.140625" customWidth="1"/>
    <col min="8961" max="8961" width="1.5703125" customWidth="1"/>
    <col min="8962" max="8962" width="4.140625" customWidth="1"/>
    <col min="8963" max="8963" width="9.5703125" customWidth="1"/>
    <col min="8964" max="8964" width="14.85546875" customWidth="1"/>
    <col min="8965" max="8965" width="14.140625" customWidth="1"/>
    <col min="8966" max="8966" width="13.140625" customWidth="1"/>
    <col min="8967" max="8967" width="14.28515625" customWidth="1"/>
    <col min="8968" max="8968" width="13.7109375" customWidth="1"/>
    <col min="8969" max="8970" width="15.42578125" customWidth="1"/>
    <col min="8971" max="8971" width="13.140625" customWidth="1"/>
    <col min="8972" max="8972" width="16.140625" customWidth="1"/>
    <col min="8973" max="8973" width="17.42578125" customWidth="1"/>
    <col min="8974" max="8974" width="21.140625" customWidth="1"/>
    <col min="8975" max="8975" width="16.5703125" customWidth="1"/>
    <col min="8976" max="8976" width="15.85546875" customWidth="1"/>
    <col min="8977" max="8977" width="15.140625" customWidth="1"/>
    <col min="8978" max="8978" width="15.42578125" bestFit="1" customWidth="1"/>
    <col min="8979" max="8979" width="15.42578125" customWidth="1"/>
    <col min="8980" max="8980" width="13.28515625" customWidth="1"/>
    <col min="8981" max="8986" width="9.140625" customWidth="1"/>
    <col min="8987" max="8988" width="9.5703125" bestFit="1" customWidth="1"/>
    <col min="8989" max="8990" width="9.140625" customWidth="1"/>
    <col min="9217" max="9217" width="1.5703125" customWidth="1"/>
    <col min="9218" max="9218" width="4.140625" customWidth="1"/>
    <col min="9219" max="9219" width="9.5703125" customWidth="1"/>
    <col min="9220" max="9220" width="14.85546875" customWidth="1"/>
    <col min="9221" max="9221" width="14.140625" customWidth="1"/>
    <col min="9222" max="9222" width="13.140625" customWidth="1"/>
    <col min="9223" max="9223" width="14.28515625" customWidth="1"/>
    <col min="9224" max="9224" width="13.7109375" customWidth="1"/>
    <col min="9225" max="9226" width="15.42578125" customWidth="1"/>
    <col min="9227" max="9227" width="13.140625" customWidth="1"/>
    <col min="9228" max="9228" width="16.140625" customWidth="1"/>
    <col min="9229" max="9229" width="17.42578125" customWidth="1"/>
    <col min="9230" max="9230" width="21.140625" customWidth="1"/>
    <col min="9231" max="9231" width="16.5703125" customWidth="1"/>
    <col min="9232" max="9232" width="15.85546875" customWidth="1"/>
    <col min="9233" max="9233" width="15.140625" customWidth="1"/>
    <col min="9234" max="9234" width="15.42578125" bestFit="1" customWidth="1"/>
    <col min="9235" max="9235" width="15.42578125" customWidth="1"/>
    <col min="9236" max="9236" width="13.28515625" customWidth="1"/>
    <col min="9237" max="9242" width="9.140625" customWidth="1"/>
    <col min="9243" max="9244" width="9.5703125" bestFit="1" customWidth="1"/>
    <col min="9245" max="9246" width="9.140625" customWidth="1"/>
    <col min="9473" max="9473" width="1.5703125" customWidth="1"/>
    <col min="9474" max="9474" width="4.140625" customWidth="1"/>
    <col min="9475" max="9475" width="9.5703125" customWidth="1"/>
    <col min="9476" max="9476" width="14.85546875" customWidth="1"/>
    <col min="9477" max="9477" width="14.140625" customWidth="1"/>
    <col min="9478" max="9478" width="13.140625" customWidth="1"/>
    <col min="9479" max="9479" width="14.28515625" customWidth="1"/>
    <col min="9480" max="9480" width="13.7109375" customWidth="1"/>
    <col min="9481" max="9482" width="15.42578125" customWidth="1"/>
    <col min="9483" max="9483" width="13.140625" customWidth="1"/>
    <col min="9484" max="9484" width="16.140625" customWidth="1"/>
    <col min="9485" max="9485" width="17.42578125" customWidth="1"/>
    <col min="9486" max="9486" width="21.140625" customWidth="1"/>
    <col min="9487" max="9487" width="16.5703125" customWidth="1"/>
    <col min="9488" max="9488" width="15.85546875" customWidth="1"/>
    <col min="9489" max="9489" width="15.140625" customWidth="1"/>
    <col min="9490" max="9490" width="15.42578125" bestFit="1" customWidth="1"/>
    <col min="9491" max="9491" width="15.42578125" customWidth="1"/>
    <col min="9492" max="9492" width="13.28515625" customWidth="1"/>
    <col min="9493" max="9498" width="9.140625" customWidth="1"/>
    <col min="9499" max="9500" width="9.5703125" bestFit="1" customWidth="1"/>
    <col min="9501" max="9502" width="9.140625" customWidth="1"/>
    <col min="9729" max="9729" width="1.5703125" customWidth="1"/>
    <col min="9730" max="9730" width="4.140625" customWidth="1"/>
    <col min="9731" max="9731" width="9.5703125" customWidth="1"/>
    <col min="9732" max="9732" width="14.85546875" customWidth="1"/>
    <col min="9733" max="9733" width="14.140625" customWidth="1"/>
    <col min="9734" max="9734" width="13.140625" customWidth="1"/>
    <col min="9735" max="9735" width="14.28515625" customWidth="1"/>
    <col min="9736" max="9736" width="13.7109375" customWidth="1"/>
    <col min="9737" max="9738" width="15.42578125" customWidth="1"/>
    <col min="9739" max="9739" width="13.140625" customWidth="1"/>
    <col min="9740" max="9740" width="16.140625" customWidth="1"/>
    <col min="9741" max="9741" width="17.42578125" customWidth="1"/>
    <col min="9742" max="9742" width="21.140625" customWidth="1"/>
    <col min="9743" max="9743" width="16.5703125" customWidth="1"/>
    <col min="9744" max="9744" width="15.85546875" customWidth="1"/>
    <col min="9745" max="9745" width="15.140625" customWidth="1"/>
    <col min="9746" max="9746" width="15.42578125" bestFit="1" customWidth="1"/>
    <col min="9747" max="9747" width="15.42578125" customWidth="1"/>
    <col min="9748" max="9748" width="13.28515625" customWidth="1"/>
    <col min="9749" max="9754" width="9.140625" customWidth="1"/>
    <col min="9755" max="9756" width="9.5703125" bestFit="1" customWidth="1"/>
    <col min="9757" max="9758" width="9.140625" customWidth="1"/>
    <col min="9985" max="9985" width="1.5703125" customWidth="1"/>
    <col min="9986" max="9986" width="4.140625" customWidth="1"/>
    <col min="9987" max="9987" width="9.5703125" customWidth="1"/>
    <col min="9988" max="9988" width="14.85546875" customWidth="1"/>
    <col min="9989" max="9989" width="14.140625" customWidth="1"/>
    <col min="9990" max="9990" width="13.140625" customWidth="1"/>
    <col min="9991" max="9991" width="14.28515625" customWidth="1"/>
    <col min="9992" max="9992" width="13.7109375" customWidth="1"/>
    <col min="9993" max="9994" width="15.42578125" customWidth="1"/>
    <col min="9995" max="9995" width="13.140625" customWidth="1"/>
    <col min="9996" max="9996" width="16.140625" customWidth="1"/>
    <col min="9997" max="9997" width="17.42578125" customWidth="1"/>
    <col min="9998" max="9998" width="21.140625" customWidth="1"/>
    <col min="9999" max="9999" width="16.5703125" customWidth="1"/>
    <col min="10000" max="10000" width="15.85546875" customWidth="1"/>
    <col min="10001" max="10001" width="15.140625" customWidth="1"/>
    <col min="10002" max="10002" width="15.42578125" bestFit="1" customWidth="1"/>
    <col min="10003" max="10003" width="15.42578125" customWidth="1"/>
    <col min="10004" max="10004" width="13.28515625" customWidth="1"/>
    <col min="10005" max="10010" width="9.140625" customWidth="1"/>
    <col min="10011" max="10012" width="9.5703125" bestFit="1" customWidth="1"/>
    <col min="10013" max="10014" width="9.140625" customWidth="1"/>
    <col min="10241" max="10241" width="1.5703125" customWidth="1"/>
    <col min="10242" max="10242" width="4.140625" customWidth="1"/>
    <col min="10243" max="10243" width="9.5703125" customWidth="1"/>
    <col min="10244" max="10244" width="14.85546875" customWidth="1"/>
    <col min="10245" max="10245" width="14.140625" customWidth="1"/>
    <col min="10246" max="10246" width="13.140625" customWidth="1"/>
    <col min="10247" max="10247" width="14.28515625" customWidth="1"/>
    <col min="10248" max="10248" width="13.7109375" customWidth="1"/>
    <col min="10249" max="10250" width="15.42578125" customWidth="1"/>
    <col min="10251" max="10251" width="13.140625" customWidth="1"/>
    <col min="10252" max="10252" width="16.140625" customWidth="1"/>
    <col min="10253" max="10253" width="17.42578125" customWidth="1"/>
    <col min="10254" max="10254" width="21.140625" customWidth="1"/>
    <col min="10255" max="10255" width="16.5703125" customWidth="1"/>
    <col min="10256" max="10256" width="15.85546875" customWidth="1"/>
    <col min="10257" max="10257" width="15.140625" customWidth="1"/>
    <col min="10258" max="10258" width="15.42578125" bestFit="1" customWidth="1"/>
    <col min="10259" max="10259" width="15.42578125" customWidth="1"/>
    <col min="10260" max="10260" width="13.28515625" customWidth="1"/>
    <col min="10261" max="10266" width="9.140625" customWidth="1"/>
    <col min="10267" max="10268" width="9.5703125" bestFit="1" customWidth="1"/>
    <col min="10269" max="10270" width="9.140625" customWidth="1"/>
    <col min="10497" max="10497" width="1.5703125" customWidth="1"/>
    <col min="10498" max="10498" width="4.140625" customWidth="1"/>
    <col min="10499" max="10499" width="9.5703125" customWidth="1"/>
    <col min="10500" max="10500" width="14.85546875" customWidth="1"/>
    <col min="10501" max="10501" width="14.140625" customWidth="1"/>
    <col min="10502" max="10502" width="13.140625" customWidth="1"/>
    <col min="10503" max="10503" width="14.28515625" customWidth="1"/>
    <col min="10504" max="10504" width="13.7109375" customWidth="1"/>
    <col min="10505" max="10506" width="15.42578125" customWidth="1"/>
    <col min="10507" max="10507" width="13.140625" customWidth="1"/>
    <col min="10508" max="10508" width="16.140625" customWidth="1"/>
    <col min="10509" max="10509" width="17.42578125" customWidth="1"/>
    <col min="10510" max="10510" width="21.140625" customWidth="1"/>
    <col min="10511" max="10511" width="16.5703125" customWidth="1"/>
    <col min="10512" max="10512" width="15.85546875" customWidth="1"/>
    <col min="10513" max="10513" width="15.140625" customWidth="1"/>
    <col min="10514" max="10514" width="15.42578125" bestFit="1" customWidth="1"/>
    <col min="10515" max="10515" width="15.42578125" customWidth="1"/>
    <col min="10516" max="10516" width="13.28515625" customWidth="1"/>
    <col min="10517" max="10522" width="9.140625" customWidth="1"/>
    <col min="10523" max="10524" width="9.5703125" bestFit="1" customWidth="1"/>
    <col min="10525" max="10526" width="9.140625" customWidth="1"/>
    <col min="10753" max="10753" width="1.5703125" customWidth="1"/>
    <col min="10754" max="10754" width="4.140625" customWidth="1"/>
    <col min="10755" max="10755" width="9.5703125" customWidth="1"/>
    <col min="10756" max="10756" width="14.85546875" customWidth="1"/>
    <col min="10757" max="10757" width="14.140625" customWidth="1"/>
    <col min="10758" max="10758" width="13.140625" customWidth="1"/>
    <col min="10759" max="10759" width="14.28515625" customWidth="1"/>
    <col min="10760" max="10760" width="13.7109375" customWidth="1"/>
    <col min="10761" max="10762" width="15.42578125" customWidth="1"/>
    <col min="10763" max="10763" width="13.140625" customWidth="1"/>
    <col min="10764" max="10764" width="16.140625" customWidth="1"/>
    <col min="10765" max="10765" width="17.42578125" customWidth="1"/>
    <col min="10766" max="10766" width="21.140625" customWidth="1"/>
    <col min="10767" max="10767" width="16.5703125" customWidth="1"/>
    <col min="10768" max="10768" width="15.85546875" customWidth="1"/>
    <col min="10769" max="10769" width="15.140625" customWidth="1"/>
    <col min="10770" max="10770" width="15.42578125" bestFit="1" customWidth="1"/>
    <col min="10771" max="10771" width="15.42578125" customWidth="1"/>
    <col min="10772" max="10772" width="13.28515625" customWidth="1"/>
    <col min="10773" max="10778" width="9.140625" customWidth="1"/>
    <col min="10779" max="10780" width="9.5703125" bestFit="1" customWidth="1"/>
    <col min="10781" max="10782" width="9.140625" customWidth="1"/>
    <col min="11009" max="11009" width="1.5703125" customWidth="1"/>
    <col min="11010" max="11010" width="4.140625" customWidth="1"/>
    <col min="11011" max="11011" width="9.5703125" customWidth="1"/>
    <col min="11012" max="11012" width="14.85546875" customWidth="1"/>
    <col min="11013" max="11013" width="14.140625" customWidth="1"/>
    <col min="11014" max="11014" width="13.140625" customWidth="1"/>
    <col min="11015" max="11015" width="14.28515625" customWidth="1"/>
    <col min="11016" max="11016" width="13.7109375" customWidth="1"/>
    <col min="11017" max="11018" width="15.42578125" customWidth="1"/>
    <col min="11019" max="11019" width="13.140625" customWidth="1"/>
    <col min="11020" max="11020" width="16.140625" customWidth="1"/>
    <col min="11021" max="11021" width="17.42578125" customWidth="1"/>
    <col min="11022" max="11022" width="21.140625" customWidth="1"/>
    <col min="11023" max="11023" width="16.5703125" customWidth="1"/>
    <col min="11024" max="11024" width="15.85546875" customWidth="1"/>
    <col min="11025" max="11025" width="15.140625" customWidth="1"/>
    <col min="11026" max="11026" width="15.42578125" bestFit="1" customWidth="1"/>
    <col min="11027" max="11027" width="15.42578125" customWidth="1"/>
    <col min="11028" max="11028" width="13.28515625" customWidth="1"/>
    <col min="11029" max="11034" width="9.140625" customWidth="1"/>
    <col min="11035" max="11036" width="9.5703125" bestFit="1" customWidth="1"/>
    <col min="11037" max="11038" width="9.140625" customWidth="1"/>
    <col min="11265" max="11265" width="1.5703125" customWidth="1"/>
    <col min="11266" max="11266" width="4.140625" customWidth="1"/>
    <col min="11267" max="11267" width="9.5703125" customWidth="1"/>
    <col min="11268" max="11268" width="14.85546875" customWidth="1"/>
    <col min="11269" max="11269" width="14.140625" customWidth="1"/>
    <col min="11270" max="11270" width="13.140625" customWidth="1"/>
    <col min="11271" max="11271" width="14.28515625" customWidth="1"/>
    <col min="11272" max="11272" width="13.7109375" customWidth="1"/>
    <col min="11273" max="11274" width="15.42578125" customWidth="1"/>
    <col min="11275" max="11275" width="13.140625" customWidth="1"/>
    <col min="11276" max="11276" width="16.140625" customWidth="1"/>
    <col min="11277" max="11277" width="17.42578125" customWidth="1"/>
    <col min="11278" max="11278" width="21.140625" customWidth="1"/>
    <col min="11279" max="11279" width="16.5703125" customWidth="1"/>
    <col min="11280" max="11280" width="15.85546875" customWidth="1"/>
    <col min="11281" max="11281" width="15.140625" customWidth="1"/>
    <col min="11282" max="11282" width="15.42578125" bestFit="1" customWidth="1"/>
    <col min="11283" max="11283" width="15.42578125" customWidth="1"/>
    <col min="11284" max="11284" width="13.28515625" customWidth="1"/>
    <col min="11285" max="11290" width="9.140625" customWidth="1"/>
    <col min="11291" max="11292" width="9.5703125" bestFit="1" customWidth="1"/>
    <col min="11293" max="11294" width="9.140625" customWidth="1"/>
    <col min="11521" max="11521" width="1.5703125" customWidth="1"/>
    <col min="11522" max="11522" width="4.140625" customWidth="1"/>
    <col min="11523" max="11523" width="9.5703125" customWidth="1"/>
    <col min="11524" max="11524" width="14.85546875" customWidth="1"/>
    <col min="11525" max="11525" width="14.140625" customWidth="1"/>
    <col min="11526" max="11526" width="13.140625" customWidth="1"/>
    <col min="11527" max="11527" width="14.28515625" customWidth="1"/>
    <col min="11528" max="11528" width="13.7109375" customWidth="1"/>
    <col min="11529" max="11530" width="15.42578125" customWidth="1"/>
    <col min="11531" max="11531" width="13.140625" customWidth="1"/>
    <col min="11532" max="11532" width="16.140625" customWidth="1"/>
    <col min="11533" max="11533" width="17.42578125" customWidth="1"/>
    <col min="11534" max="11534" width="21.140625" customWidth="1"/>
    <col min="11535" max="11535" width="16.5703125" customWidth="1"/>
    <col min="11536" max="11536" width="15.85546875" customWidth="1"/>
    <col min="11537" max="11537" width="15.140625" customWidth="1"/>
    <col min="11538" max="11538" width="15.42578125" bestFit="1" customWidth="1"/>
    <col min="11539" max="11539" width="15.42578125" customWidth="1"/>
    <col min="11540" max="11540" width="13.28515625" customWidth="1"/>
    <col min="11541" max="11546" width="9.140625" customWidth="1"/>
    <col min="11547" max="11548" width="9.5703125" bestFit="1" customWidth="1"/>
    <col min="11549" max="11550" width="9.140625" customWidth="1"/>
    <col min="11777" max="11777" width="1.5703125" customWidth="1"/>
    <col min="11778" max="11778" width="4.140625" customWidth="1"/>
    <col min="11779" max="11779" width="9.5703125" customWidth="1"/>
    <col min="11780" max="11780" width="14.85546875" customWidth="1"/>
    <col min="11781" max="11781" width="14.140625" customWidth="1"/>
    <col min="11782" max="11782" width="13.140625" customWidth="1"/>
    <col min="11783" max="11783" width="14.28515625" customWidth="1"/>
    <col min="11784" max="11784" width="13.7109375" customWidth="1"/>
    <col min="11785" max="11786" width="15.42578125" customWidth="1"/>
    <col min="11787" max="11787" width="13.140625" customWidth="1"/>
    <col min="11788" max="11788" width="16.140625" customWidth="1"/>
    <col min="11789" max="11789" width="17.42578125" customWidth="1"/>
    <col min="11790" max="11790" width="21.140625" customWidth="1"/>
    <col min="11791" max="11791" width="16.5703125" customWidth="1"/>
    <col min="11792" max="11792" width="15.85546875" customWidth="1"/>
    <col min="11793" max="11793" width="15.140625" customWidth="1"/>
    <col min="11794" max="11794" width="15.42578125" bestFit="1" customWidth="1"/>
    <col min="11795" max="11795" width="15.42578125" customWidth="1"/>
    <col min="11796" max="11796" width="13.28515625" customWidth="1"/>
    <col min="11797" max="11802" width="9.140625" customWidth="1"/>
    <col min="11803" max="11804" width="9.5703125" bestFit="1" customWidth="1"/>
    <col min="11805" max="11806" width="9.140625" customWidth="1"/>
    <col min="12033" max="12033" width="1.5703125" customWidth="1"/>
    <col min="12034" max="12034" width="4.140625" customWidth="1"/>
    <col min="12035" max="12035" width="9.5703125" customWidth="1"/>
    <col min="12036" max="12036" width="14.85546875" customWidth="1"/>
    <col min="12037" max="12037" width="14.140625" customWidth="1"/>
    <col min="12038" max="12038" width="13.140625" customWidth="1"/>
    <col min="12039" max="12039" width="14.28515625" customWidth="1"/>
    <col min="12040" max="12040" width="13.7109375" customWidth="1"/>
    <col min="12041" max="12042" width="15.42578125" customWidth="1"/>
    <col min="12043" max="12043" width="13.140625" customWidth="1"/>
    <col min="12044" max="12044" width="16.140625" customWidth="1"/>
    <col min="12045" max="12045" width="17.42578125" customWidth="1"/>
    <col min="12046" max="12046" width="21.140625" customWidth="1"/>
    <col min="12047" max="12047" width="16.5703125" customWidth="1"/>
    <col min="12048" max="12048" width="15.85546875" customWidth="1"/>
    <col min="12049" max="12049" width="15.140625" customWidth="1"/>
    <col min="12050" max="12050" width="15.42578125" bestFit="1" customWidth="1"/>
    <col min="12051" max="12051" width="15.42578125" customWidth="1"/>
    <col min="12052" max="12052" width="13.28515625" customWidth="1"/>
    <col min="12053" max="12058" width="9.140625" customWidth="1"/>
    <col min="12059" max="12060" width="9.5703125" bestFit="1" customWidth="1"/>
    <col min="12061" max="12062" width="9.140625" customWidth="1"/>
    <col min="12289" max="12289" width="1.5703125" customWidth="1"/>
    <col min="12290" max="12290" width="4.140625" customWidth="1"/>
    <col min="12291" max="12291" width="9.5703125" customWidth="1"/>
    <col min="12292" max="12292" width="14.85546875" customWidth="1"/>
    <col min="12293" max="12293" width="14.140625" customWidth="1"/>
    <col min="12294" max="12294" width="13.140625" customWidth="1"/>
    <col min="12295" max="12295" width="14.28515625" customWidth="1"/>
    <col min="12296" max="12296" width="13.7109375" customWidth="1"/>
    <col min="12297" max="12298" width="15.42578125" customWidth="1"/>
    <col min="12299" max="12299" width="13.140625" customWidth="1"/>
    <col min="12300" max="12300" width="16.140625" customWidth="1"/>
    <col min="12301" max="12301" width="17.42578125" customWidth="1"/>
    <col min="12302" max="12302" width="21.140625" customWidth="1"/>
    <col min="12303" max="12303" width="16.5703125" customWidth="1"/>
    <col min="12304" max="12304" width="15.85546875" customWidth="1"/>
    <col min="12305" max="12305" width="15.140625" customWidth="1"/>
    <col min="12306" max="12306" width="15.42578125" bestFit="1" customWidth="1"/>
    <col min="12307" max="12307" width="15.42578125" customWidth="1"/>
    <col min="12308" max="12308" width="13.28515625" customWidth="1"/>
    <col min="12309" max="12314" width="9.140625" customWidth="1"/>
    <col min="12315" max="12316" width="9.5703125" bestFit="1" customWidth="1"/>
    <col min="12317" max="12318" width="9.140625" customWidth="1"/>
    <col min="12545" max="12545" width="1.5703125" customWidth="1"/>
    <col min="12546" max="12546" width="4.140625" customWidth="1"/>
    <col min="12547" max="12547" width="9.5703125" customWidth="1"/>
    <col min="12548" max="12548" width="14.85546875" customWidth="1"/>
    <col min="12549" max="12549" width="14.140625" customWidth="1"/>
    <col min="12550" max="12550" width="13.140625" customWidth="1"/>
    <col min="12551" max="12551" width="14.28515625" customWidth="1"/>
    <col min="12552" max="12552" width="13.7109375" customWidth="1"/>
    <col min="12553" max="12554" width="15.42578125" customWidth="1"/>
    <col min="12555" max="12555" width="13.140625" customWidth="1"/>
    <col min="12556" max="12556" width="16.140625" customWidth="1"/>
    <col min="12557" max="12557" width="17.42578125" customWidth="1"/>
    <col min="12558" max="12558" width="21.140625" customWidth="1"/>
    <col min="12559" max="12559" width="16.5703125" customWidth="1"/>
    <col min="12560" max="12560" width="15.85546875" customWidth="1"/>
    <col min="12561" max="12561" width="15.140625" customWidth="1"/>
    <col min="12562" max="12562" width="15.42578125" bestFit="1" customWidth="1"/>
    <col min="12563" max="12563" width="15.42578125" customWidth="1"/>
    <col min="12564" max="12564" width="13.28515625" customWidth="1"/>
    <col min="12565" max="12570" width="9.140625" customWidth="1"/>
    <col min="12571" max="12572" width="9.5703125" bestFit="1" customWidth="1"/>
    <col min="12573" max="12574" width="9.140625" customWidth="1"/>
    <col min="12801" max="12801" width="1.5703125" customWidth="1"/>
    <col min="12802" max="12802" width="4.140625" customWidth="1"/>
    <col min="12803" max="12803" width="9.5703125" customWidth="1"/>
    <col min="12804" max="12804" width="14.85546875" customWidth="1"/>
    <col min="12805" max="12805" width="14.140625" customWidth="1"/>
    <col min="12806" max="12806" width="13.140625" customWidth="1"/>
    <col min="12807" max="12807" width="14.28515625" customWidth="1"/>
    <col min="12808" max="12808" width="13.7109375" customWidth="1"/>
    <col min="12809" max="12810" width="15.42578125" customWidth="1"/>
    <col min="12811" max="12811" width="13.140625" customWidth="1"/>
    <col min="12812" max="12812" width="16.140625" customWidth="1"/>
    <col min="12813" max="12813" width="17.42578125" customWidth="1"/>
    <col min="12814" max="12814" width="21.140625" customWidth="1"/>
    <col min="12815" max="12815" width="16.5703125" customWidth="1"/>
    <col min="12816" max="12816" width="15.85546875" customWidth="1"/>
    <col min="12817" max="12817" width="15.140625" customWidth="1"/>
    <col min="12818" max="12818" width="15.42578125" bestFit="1" customWidth="1"/>
    <col min="12819" max="12819" width="15.42578125" customWidth="1"/>
    <col min="12820" max="12820" width="13.28515625" customWidth="1"/>
    <col min="12821" max="12826" width="9.140625" customWidth="1"/>
    <col min="12827" max="12828" width="9.5703125" bestFit="1" customWidth="1"/>
    <col min="12829" max="12830" width="9.140625" customWidth="1"/>
    <col min="13057" max="13057" width="1.5703125" customWidth="1"/>
    <col min="13058" max="13058" width="4.140625" customWidth="1"/>
    <col min="13059" max="13059" width="9.5703125" customWidth="1"/>
    <col min="13060" max="13060" width="14.85546875" customWidth="1"/>
    <col min="13061" max="13061" width="14.140625" customWidth="1"/>
    <col min="13062" max="13062" width="13.140625" customWidth="1"/>
    <col min="13063" max="13063" width="14.28515625" customWidth="1"/>
    <col min="13064" max="13064" width="13.7109375" customWidth="1"/>
    <col min="13065" max="13066" width="15.42578125" customWidth="1"/>
    <col min="13067" max="13067" width="13.140625" customWidth="1"/>
    <col min="13068" max="13068" width="16.140625" customWidth="1"/>
    <col min="13069" max="13069" width="17.42578125" customWidth="1"/>
    <col min="13070" max="13070" width="21.140625" customWidth="1"/>
    <col min="13071" max="13071" width="16.5703125" customWidth="1"/>
    <col min="13072" max="13072" width="15.85546875" customWidth="1"/>
    <col min="13073" max="13073" width="15.140625" customWidth="1"/>
    <col min="13074" max="13074" width="15.42578125" bestFit="1" customWidth="1"/>
    <col min="13075" max="13075" width="15.42578125" customWidth="1"/>
    <col min="13076" max="13076" width="13.28515625" customWidth="1"/>
    <col min="13077" max="13082" width="9.140625" customWidth="1"/>
    <col min="13083" max="13084" width="9.5703125" bestFit="1" customWidth="1"/>
    <col min="13085" max="13086" width="9.140625" customWidth="1"/>
    <col min="13313" max="13313" width="1.5703125" customWidth="1"/>
    <col min="13314" max="13314" width="4.140625" customWidth="1"/>
    <col min="13315" max="13315" width="9.5703125" customWidth="1"/>
    <col min="13316" max="13316" width="14.85546875" customWidth="1"/>
    <col min="13317" max="13317" width="14.140625" customWidth="1"/>
    <col min="13318" max="13318" width="13.140625" customWidth="1"/>
    <col min="13319" max="13319" width="14.28515625" customWidth="1"/>
    <col min="13320" max="13320" width="13.7109375" customWidth="1"/>
    <col min="13321" max="13322" width="15.42578125" customWidth="1"/>
    <col min="13323" max="13323" width="13.140625" customWidth="1"/>
    <col min="13324" max="13324" width="16.140625" customWidth="1"/>
    <col min="13325" max="13325" width="17.42578125" customWidth="1"/>
    <col min="13326" max="13326" width="21.140625" customWidth="1"/>
    <col min="13327" max="13327" width="16.5703125" customWidth="1"/>
    <col min="13328" max="13328" width="15.85546875" customWidth="1"/>
    <col min="13329" max="13329" width="15.140625" customWidth="1"/>
    <col min="13330" max="13330" width="15.42578125" bestFit="1" customWidth="1"/>
    <col min="13331" max="13331" width="15.42578125" customWidth="1"/>
    <col min="13332" max="13332" width="13.28515625" customWidth="1"/>
    <col min="13333" max="13338" width="9.140625" customWidth="1"/>
    <col min="13339" max="13340" width="9.5703125" bestFit="1" customWidth="1"/>
    <col min="13341" max="13342" width="9.140625" customWidth="1"/>
    <col min="13569" max="13569" width="1.5703125" customWidth="1"/>
    <col min="13570" max="13570" width="4.140625" customWidth="1"/>
    <col min="13571" max="13571" width="9.5703125" customWidth="1"/>
    <col min="13572" max="13572" width="14.85546875" customWidth="1"/>
    <col min="13573" max="13573" width="14.140625" customWidth="1"/>
    <col min="13574" max="13574" width="13.140625" customWidth="1"/>
    <col min="13575" max="13575" width="14.28515625" customWidth="1"/>
    <col min="13576" max="13576" width="13.7109375" customWidth="1"/>
    <col min="13577" max="13578" width="15.42578125" customWidth="1"/>
    <col min="13579" max="13579" width="13.140625" customWidth="1"/>
    <col min="13580" max="13580" width="16.140625" customWidth="1"/>
    <col min="13581" max="13581" width="17.42578125" customWidth="1"/>
    <col min="13582" max="13582" width="21.140625" customWidth="1"/>
    <col min="13583" max="13583" width="16.5703125" customWidth="1"/>
    <col min="13584" max="13584" width="15.85546875" customWidth="1"/>
    <col min="13585" max="13585" width="15.140625" customWidth="1"/>
    <col min="13586" max="13586" width="15.42578125" bestFit="1" customWidth="1"/>
    <col min="13587" max="13587" width="15.42578125" customWidth="1"/>
    <col min="13588" max="13588" width="13.28515625" customWidth="1"/>
    <col min="13589" max="13594" width="9.140625" customWidth="1"/>
    <col min="13595" max="13596" width="9.5703125" bestFit="1" customWidth="1"/>
    <col min="13597" max="13598" width="9.140625" customWidth="1"/>
    <col min="13825" max="13825" width="1.5703125" customWidth="1"/>
    <col min="13826" max="13826" width="4.140625" customWidth="1"/>
    <col min="13827" max="13827" width="9.5703125" customWidth="1"/>
    <col min="13828" max="13828" width="14.85546875" customWidth="1"/>
    <col min="13829" max="13829" width="14.140625" customWidth="1"/>
    <col min="13830" max="13830" width="13.140625" customWidth="1"/>
    <col min="13831" max="13831" width="14.28515625" customWidth="1"/>
    <col min="13832" max="13832" width="13.7109375" customWidth="1"/>
    <col min="13833" max="13834" width="15.42578125" customWidth="1"/>
    <col min="13835" max="13835" width="13.140625" customWidth="1"/>
    <col min="13836" max="13836" width="16.140625" customWidth="1"/>
    <col min="13837" max="13837" width="17.42578125" customWidth="1"/>
    <col min="13838" max="13838" width="21.140625" customWidth="1"/>
    <col min="13839" max="13839" width="16.5703125" customWidth="1"/>
    <col min="13840" max="13840" width="15.85546875" customWidth="1"/>
    <col min="13841" max="13841" width="15.140625" customWidth="1"/>
    <col min="13842" max="13842" width="15.42578125" bestFit="1" customWidth="1"/>
    <col min="13843" max="13843" width="15.42578125" customWidth="1"/>
    <col min="13844" max="13844" width="13.28515625" customWidth="1"/>
    <col min="13845" max="13850" width="9.140625" customWidth="1"/>
    <col min="13851" max="13852" width="9.5703125" bestFit="1" customWidth="1"/>
    <col min="13853" max="13854" width="9.140625" customWidth="1"/>
    <col min="14081" max="14081" width="1.5703125" customWidth="1"/>
    <col min="14082" max="14082" width="4.140625" customWidth="1"/>
    <col min="14083" max="14083" width="9.5703125" customWidth="1"/>
    <col min="14084" max="14084" width="14.85546875" customWidth="1"/>
    <col min="14085" max="14085" width="14.140625" customWidth="1"/>
    <col min="14086" max="14086" width="13.140625" customWidth="1"/>
    <col min="14087" max="14087" width="14.28515625" customWidth="1"/>
    <col min="14088" max="14088" width="13.7109375" customWidth="1"/>
    <col min="14089" max="14090" width="15.42578125" customWidth="1"/>
    <col min="14091" max="14091" width="13.140625" customWidth="1"/>
    <col min="14092" max="14092" width="16.140625" customWidth="1"/>
    <col min="14093" max="14093" width="17.42578125" customWidth="1"/>
    <col min="14094" max="14094" width="21.140625" customWidth="1"/>
    <col min="14095" max="14095" width="16.5703125" customWidth="1"/>
    <col min="14096" max="14096" width="15.85546875" customWidth="1"/>
    <col min="14097" max="14097" width="15.140625" customWidth="1"/>
    <col min="14098" max="14098" width="15.42578125" bestFit="1" customWidth="1"/>
    <col min="14099" max="14099" width="15.42578125" customWidth="1"/>
    <col min="14100" max="14100" width="13.28515625" customWidth="1"/>
    <col min="14101" max="14106" width="9.140625" customWidth="1"/>
    <col min="14107" max="14108" width="9.5703125" bestFit="1" customWidth="1"/>
    <col min="14109" max="14110" width="9.140625" customWidth="1"/>
    <col min="14337" max="14337" width="1.5703125" customWidth="1"/>
    <col min="14338" max="14338" width="4.140625" customWidth="1"/>
    <col min="14339" max="14339" width="9.5703125" customWidth="1"/>
    <col min="14340" max="14340" width="14.85546875" customWidth="1"/>
    <col min="14341" max="14341" width="14.140625" customWidth="1"/>
    <col min="14342" max="14342" width="13.140625" customWidth="1"/>
    <col min="14343" max="14343" width="14.28515625" customWidth="1"/>
    <col min="14344" max="14344" width="13.7109375" customWidth="1"/>
    <col min="14345" max="14346" width="15.42578125" customWidth="1"/>
    <col min="14347" max="14347" width="13.140625" customWidth="1"/>
    <col min="14348" max="14348" width="16.140625" customWidth="1"/>
    <col min="14349" max="14349" width="17.42578125" customWidth="1"/>
    <col min="14350" max="14350" width="21.140625" customWidth="1"/>
    <col min="14351" max="14351" width="16.5703125" customWidth="1"/>
    <col min="14352" max="14352" width="15.85546875" customWidth="1"/>
    <col min="14353" max="14353" width="15.140625" customWidth="1"/>
    <col min="14354" max="14354" width="15.42578125" bestFit="1" customWidth="1"/>
    <col min="14355" max="14355" width="15.42578125" customWidth="1"/>
    <col min="14356" max="14356" width="13.28515625" customWidth="1"/>
    <col min="14357" max="14362" width="9.140625" customWidth="1"/>
    <col min="14363" max="14364" width="9.5703125" bestFit="1" customWidth="1"/>
    <col min="14365" max="14366" width="9.140625" customWidth="1"/>
    <col min="14593" max="14593" width="1.5703125" customWidth="1"/>
    <col min="14594" max="14594" width="4.140625" customWidth="1"/>
    <col min="14595" max="14595" width="9.5703125" customWidth="1"/>
    <col min="14596" max="14596" width="14.85546875" customWidth="1"/>
    <col min="14597" max="14597" width="14.140625" customWidth="1"/>
    <col min="14598" max="14598" width="13.140625" customWidth="1"/>
    <col min="14599" max="14599" width="14.28515625" customWidth="1"/>
    <col min="14600" max="14600" width="13.7109375" customWidth="1"/>
    <col min="14601" max="14602" width="15.42578125" customWidth="1"/>
    <col min="14603" max="14603" width="13.140625" customWidth="1"/>
    <col min="14604" max="14604" width="16.140625" customWidth="1"/>
    <col min="14605" max="14605" width="17.42578125" customWidth="1"/>
    <col min="14606" max="14606" width="21.140625" customWidth="1"/>
    <col min="14607" max="14607" width="16.5703125" customWidth="1"/>
    <col min="14608" max="14608" width="15.85546875" customWidth="1"/>
    <col min="14609" max="14609" width="15.140625" customWidth="1"/>
    <col min="14610" max="14610" width="15.42578125" bestFit="1" customWidth="1"/>
    <col min="14611" max="14611" width="15.42578125" customWidth="1"/>
    <col min="14612" max="14612" width="13.28515625" customWidth="1"/>
    <col min="14613" max="14618" width="9.140625" customWidth="1"/>
    <col min="14619" max="14620" width="9.5703125" bestFit="1" customWidth="1"/>
    <col min="14621" max="14622" width="9.140625" customWidth="1"/>
    <col min="14849" max="14849" width="1.5703125" customWidth="1"/>
    <col min="14850" max="14850" width="4.140625" customWidth="1"/>
    <col min="14851" max="14851" width="9.5703125" customWidth="1"/>
    <col min="14852" max="14852" width="14.85546875" customWidth="1"/>
    <col min="14853" max="14853" width="14.140625" customWidth="1"/>
    <col min="14854" max="14854" width="13.140625" customWidth="1"/>
    <col min="14855" max="14855" width="14.28515625" customWidth="1"/>
    <col min="14856" max="14856" width="13.7109375" customWidth="1"/>
    <col min="14857" max="14858" width="15.42578125" customWidth="1"/>
    <col min="14859" max="14859" width="13.140625" customWidth="1"/>
    <col min="14860" max="14860" width="16.140625" customWidth="1"/>
    <col min="14861" max="14861" width="17.42578125" customWidth="1"/>
    <col min="14862" max="14862" width="21.140625" customWidth="1"/>
    <col min="14863" max="14863" width="16.5703125" customWidth="1"/>
    <col min="14864" max="14864" width="15.85546875" customWidth="1"/>
    <col min="14865" max="14865" width="15.140625" customWidth="1"/>
    <col min="14866" max="14866" width="15.42578125" bestFit="1" customWidth="1"/>
    <col min="14867" max="14867" width="15.42578125" customWidth="1"/>
    <col min="14868" max="14868" width="13.28515625" customWidth="1"/>
    <col min="14869" max="14874" width="9.140625" customWidth="1"/>
    <col min="14875" max="14876" width="9.5703125" bestFit="1" customWidth="1"/>
    <col min="14877" max="14878" width="9.140625" customWidth="1"/>
    <col min="15105" max="15105" width="1.5703125" customWidth="1"/>
    <col min="15106" max="15106" width="4.140625" customWidth="1"/>
    <col min="15107" max="15107" width="9.5703125" customWidth="1"/>
    <col min="15108" max="15108" width="14.85546875" customWidth="1"/>
    <col min="15109" max="15109" width="14.140625" customWidth="1"/>
    <col min="15110" max="15110" width="13.140625" customWidth="1"/>
    <col min="15111" max="15111" width="14.28515625" customWidth="1"/>
    <col min="15112" max="15112" width="13.7109375" customWidth="1"/>
    <col min="15113" max="15114" width="15.42578125" customWidth="1"/>
    <col min="15115" max="15115" width="13.140625" customWidth="1"/>
    <col min="15116" max="15116" width="16.140625" customWidth="1"/>
    <col min="15117" max="15117" width="17.42578125" customWidth="1"/>
    <col min="15118" max="15118" width="21.140625" customWidth="1"/>
    <col min="15119" max="15119" width="16.5703125" customWidth="1"/>
    <col min="15120" max="15120" width="15.85546875" customWidth="1"/>
    <col min="15121" max="15121" width="15.140625" customWidth="1"/>
    <col min="15122" max="15122" width="15.42578125" bestFit="1" customWidth="1"/>
    <col min="15123" max="15123" width="15.42578125" customWidth="1"/>
    <col min="15124" max="15124" width="13.28515625" customWidth="1"/>
    <col min="15125" max="15130" width="9.140625" customWidth="1"/>
    <col min="15131" max="15132" width="9.5703125" bestFit="1" customWidth="1"/>
    <col min="15133" max="15134" width="9.140625" customWidth="1"/>
    <col min="15361" max="15361" width="1.5703125" customWidth="1"/>
    <col min="15362" max="15362" width="4.140625" customWidth="1"/>
    <col min="15363" max="15363" width="9.5703125" customWidth="1"/>
    <col min="15364" max="15364" width="14.85546875" customWidth="1"/>
    <col min="15365" max="15365" width="14.140625" customWidth="1"/>
    <col min="15366" max="15366" width="13.140625" customWidth="1"/>
    <col min="15367" max="15367" width="14.28515625" customWidth="1"/>
    <col min="15368" max="15368" width="13.7109375" customWidth="1"/>
    <col min="15369" max="15370" width="15.42578125" customWidth="1"/>
    <col min="15371" max="15371" width="13.140625" customWidth="1"/>
    <col min="15372" max="15372" width="16.140625" customWidth="1"/>
    <col min="15373" max="15373" width="17.42578125" customWidth="1"/>
    <col min="15374" max="15374" width="21.140625" customWidth="1"/>
    <col min="15375" max="15375" width="16.5703125" customWidth="1"/>
    <col min="15376" max="15376" width="15.85546875" customWidth="1"/>
    <col min="15377" max="15377" width="15.140625" customWidth="1"/>
    <col min="15378" max="15378" width="15.42578125" bestFit="1" customWidth="1"/>
    <col min="15379" max="15379" width="15.42578125" customWidth="1"/>
    <col min="15380" max="15380" width="13.28515625" customWidth="1"/>
    <col min="15381" max="15386" width="9.140625" customWidth="1"/>
    <col min="15387" max="15388" width="9.5703125" bestFit="1" customWidth="1"/>
    <col min="15389" max="15390" width="9.140625" customWidth="1"/>
    <col min="15617" max="15617" width="1.5703125" customWidth="1"/>
    <col min="15618" max="15618" width="4.140625" customWidth="1"/>
    <col min="15619" max="15619" width="9.5703125" customWidth="1"/>
    <col min="15620" max="15620" width="14.85546875" customWidth="1"/>
    <col min="15621" max="15621" width="14.140625" customWidth="1"/>
    <col min="15622" max="15622" width="13.140625" customWidth="1"/>
    <col min="15623" max="15623" width="14.28515625" customWidth="1"/>
    <col min="15624" max="15624" width="13.7109375" customWidth="1"/>
    <col min="15625" max="15626" width="15.42578125" customWidth="1"/>
    <col min="15627" max="15627" width="13.140625" customWidth="1"/>
    <col min="15628" max="15628" width="16.140625" customWidth="1"/>
    <col min="15629" max="15629" width="17.42578125" customWidth="1"/>
    <col min="15630" max="15630" width="21.140625" customWidth="1"/>
    <col min="15631" max="15631" width="16.5703125" customWidth="1"/>
    <col min="15632" max="15632" width="15.85546875" customWidth="1"/>
    <col min="15633" max="15633" width="15.140625" customWidth="1"/>
    <col min="15634" max="15634" width="15.42578125" bestFit="1" customWidth="1"/>
    <col min="15635" max="15635" width="15.42578125" customWidth="1"/>
    <col min="15636" max="15636" width="13.28515625" customWidth="1"/>
    <col min="15637" max="15642" width="9.140625" customWidth="1"/>
    <col min="15643" max="15644" width="9.5703125" bestFit="1" customWidth="1"/>
    <col min="15645" max="15646" width="9.140625" customWidth="1"/>
    <col min="15873" max="15873" width="1.5703125" customWidth="1"/>
    <col min="15874" max="15874" width="4.140625" customWidth="1"/>
    <col min="15875" max="15875" width="9.5703125" customWidth="1"/>
    <col min="15876" max="15876" width="14.85546875" customWidth="1"/>
    <col min="15877" max="15877" width="14.140625" customWidth="1"/>
    <col min="15878" max="15878" width="13.140625" customWidth="1"/>
    <col min="15879" max="15879" width="14.28515625" customWidth="1"/>
    <col min="15880" max="15880" width="13.7109375" customWidth="1"/>
    <col min="15881" max="15882" width="15.42578125" customWidth="1"/>
    <col min="15883" max="15883" width="13.140625" customWidth="1"/>
    <col min="15884" max="15884" width="16.140625" customWidth="1"/>
    <col min="15885" max="15885" width="17.42578125" customWidth="1"/>
    <col min="15886" max="15886" width="21.140625" customWidth="1"/>
    <col min="15887" max="15887" width="16.5703125" customWidth="1"/>
    <col min="15888" max="15888" width="15.85546875" customWidth="1"/>
    <col min="15889" max="15889" width="15.140625" customWidth="1"/>
    <col min="15890" max="15890" width="15.42578125" bestFit="1" customWidth="1"/>
    <col min="15891" max="15891" width="15.42578125" customWidth="1"/>
    <col min="15892" max="15892" width="13.28515625" customWidth="1"/>
    <col min="15893" max="15898" width="9.140625" customWidth="1"/>
    <col min="15899" max="15900" width="9.5703125" bestFit="1" customWidth="1"/>
    <col min="15901" max="15902" width="9.140625" customWidth="1"/>
    <col min="16129" max="16129" width="1.5703125" customWidth="1"/>
    <col min="16130" max="16130" width="4.140625" customWidth="1"/>
    <col min="16131" max="16131" width="9.5703125" customWidth="1"/>
    <col min="16132" max="16132" width="14.85546875" customWidth="1"/>
    <col min="16133" max="16133" width="14.140625" customWidth="1"/>
    <col min="16134" max="16134" width="13.140625" customWidth="1"/>
    <col min="16135" max="16135" width="14.28515625" customWidth="1"/>
    <col min="16136" max="16136" width="13.7109375" customWidth="1"/>
    <col min="16137" max="16138" width="15.42578125" customWidth="1"/>
    <col min="16139" max="16139" width="13.140625" customWidth="1"/>
    <col min="16140" max="16140" width="16.140625" customWidth="1"/>
    <col min="16141" max="16141" width="17.42578125" customWidth="1"/>
    <col min="16142" max="16142" width="21.140625" customWidth="1"/>
    <col min="16143" max="16143" width="16.5703125" customWidth="1"/>
    <col min="16144" max="16144" width="15.85546875" customWidth="1"/>
    <col min="16145" max="16145" width="15.140625" customWidth="1"/>
    <col min="16146" max="16146" width="15.42578125" bestFit="1" customWidth="1"/>
    <col min="16147" max="16147" width="15.42578125" customWidth="1"/>
    <col min="16148" max="16148" width="13.28515625" customWidth="1"/>
    <col min="16149" max="16154" width="9.140625" customWidth="1"/>
    <col min="16155" max="16156" width="9.5703125" bestFit="1" customWidth="1"/>
    <col min="16157" max="16158" width="9.140625" customWidth="1"/>
  </cols>
  <sheetData>
    <row r="1" spans="1:30" s="203" customFormat="1" ht="6" customHeight="1" x14ac:dyDescent="0.25">
      <c r="A1" s="1"/>
      <c r="B1" s="73"/>
      <c r="C1" s="73"/>
      <c r="D1" s="73"/>
      <c r="E1" s="73"/>
      <c r="F1" s="73"/>
      <c r="G1" s="73"/>
      <c r="H1" s="73"/>
      <c r="I1" s="73"/>
      <c r="J1" s="73"/>
      <c r="K1" s="73"/>
      <c r="L1" s="73"/>
      <c r="M1" s="73"/>
      <c r="N1" s="73"/>
      <c r="O1" s="73"/>
      <c r="P1" s="73"/>
      <c r="Q1" s="67"/>
      <c r="R1" s="104"/>
      <c r="S1" s="104"/>
      <c r="U1" s="652"/>
      <c r="V1" s="652"/>
      <c r="W1" s="652"/>
      <c r="X1" s="652"/>
      <c r="Y1" s="652"/>
      <c r="Z1" s="652"/>
      <c r="AA1" s="652"/>
      <c r="AB1" s="652"/>
      <c r="AC1" s="652"/>
      <c r="AD1" s="652"/>
    </row>
    <row r="2" spans="1:30" s="203" customFormat="1" ht="22.5" customHeight="1" x14ac:dyDescent="0.5">
      <c r="A2" s="3"/>
      <c r="B2" s="68"/>
      <c r="C2" s="596"/>
      <c r="D2" s="596"/>
      <c r="E2" s="106"/>
      <c r="F2" s="106"/>
      <c r="G2" s="106" t="s">
        <v>160</v>
      </c>
      <c r="H2" s="107"/>
      <c r="I2" s="107"/>
      <c r="J2" s="107"/>
      <c r="K2" s="107"/>
      <c r="L2" s="107"/>
      <c r="M2" s="107"/>
      <c r="N2" s="107"/>
      <c r="O2" s="107"/>
      <c r="P2" s="107"/>
      <c r="Q2" s="108"/>
      <c r="R2" s="104"/>
      <c r="S2" s="104"/>
      <c r="U2" s="652"/>
      <c r="V2" s="652"/>
      <c r="W2" s="652"/>
      <c r="X2" s="652"/>
      <c r="Y2" s="652"/>
      <c r="Z2" s="652"/>
      <c r="AA2" s="652"/>
      <c r="AB2" s="652"/>
      <c r="AC2" s="652"/>
      <c r="AD2" s="652"/>
    </row>
    <row r="3" spans="1:30" s="203" customFormat="1" ht="27.75" customHeight="1" x14ac:dyDescent="0.4">
      <c r="A3" s="3"/>
      <c r="B3" s="68"/>
      <c r="C3" s="596"/>
      <c r="D3" s="596"/>
      <c r="E3" s="68"/>
      <c r="F3" s="109"/>
      <c r="G3" s="68"/>
      <c r="H3" s="68"/>
      <c r="I3" s="68"/>
      <c r="J3" s="68"/>
      <c r="K3" s="68"/>
      <c r="L3" s="68"/>
      <c r="M3" s="68"/>
      <c r="N3" s="68"/>
      <c r="O3" s="757" t="s">
        <v>161</v>
      </c>
      <c r="P3" s="753"/>
      <c r="Q3" s="12"/>
      <c r="R3" s="104"/>
      <c r="S3" s="104"/>
      <c r="U3" s="652"/>
      <c r="V3" s="652"/>
      <c r="W3" s="652"/>
      <c r="X3" s="652"/>
      <c r="Y3" s="652"/>
      <c r="Z3" s="652"/>
      <c r="AA3" s="652"/>
      <c r="AB3" s="652"/>
      <c r="AC3" s="652"/>
      <c r="AD3" s="652"/>
    </row>
    <row r="4" spans="1:30" s="203" customFormat="1" ht="38.25" customHeight="1" x14ac:dyDescent="0.5">
      <c r="A4" s="3"/>
      <c r="B4" s="68"/>
      <c r="C4" s="110"/>
      <c r="D4" s="758" t="s">
        <v>162</v>
      </c>
      <c r="E4" s="759"/>
      <c r="F4" s="759"/>
      <c r="G4" s="759"/>
      <c r="H4" s="759"/>
      <c r="I4" s="759"/>
      <c r="J4" s="759"/>
      <c r="K4" s="759"/>
      <c r="L4" s="759"/>
      <c r="M4" s="759"/>
      <c r="N4" s="759"/>
      <c r="O4" s="759"/>
      <c r="P4" s="68"/>
      <c r="Q4" s="12"/>
      <c r="R4" s="104"/>
      <c r="S4" s="104"/>
      <c r="U4" s="652"/>
      <c r="V4" s="652"/>
      <c r="W4" s="652"/>
      <c r="X4" s="652"/>
      <c r="Y4" s="652"/>
      <c r="Z4" s="652"/>
      <c r="AA4" s="652"/>
      <c r="AB4" s="652"/>
      <c r="AC4" s="652"/>
      <c r="AD4" s="652"/>
    </row>
    <row r="5" spans="1:30" s="203" customFormat="1" ht="38.25" customHeight="1" x14ac:dyDescent="0.5">
      <c r="A5" s="3"/>
      <c r="B5" s="68"/>
      <c r="C5" s="110"/>
      <c r="D5" s="598"/>
      <c r="E5" s="18"/>
      <c r="F5" s="68"/>
      <c r="G5" s="1"/>
      <c r="H5" s="73"/>
      <c r="I5" s="111"/>
      <c r="J5" s="111" t="s">
        <v>163</v>
      </c>
      <c r="K5" s="73"/>
      <c r="L5" s="73"/>
      <c r="M5" s="67"/>
      <c r="N5" s="68"/>
      <c r="O5" s="68"/>
      <c r="P5" s="68"/>
      <c r="Q5" s="12"/>
      <c r="R5" s="104"/>
      <c r="S5" s="104"/>
      <c r="U5" s="652"/>
      <c r="V5" s="652"/>
      <c r="W5" s="652"/>
      <c r="X5" s="652"/>
      <c r="Y5" s="652"/>
      <c r="Z5" s="652"/>
      <c r="AA5" s="652"/>
      <c r="AB5" s="652"/>
      <c r="AC5" s="652"/>
      <c r="AD5" s="652"/>
    </row>
    <row r="6" spans="1:30" s="203" customFormat="1" ht="38.25" customHeight="1" x14ac:dyDescent="0.5">
      <c r="A6" s="3"/>
      <c r="B6" s="68"/>
      <c r="C6" s="110"/>
      <c r="D6" s="598"/>
      <c r="E6" s="18"/>
      <c r="F6" s="68"/>
      <c r="G6" s="3"/>
      <c r="H6" s="68"/>
      <c r="I6" s="18"/>
      <c r="J6" s="18" t="s">
        <v>164</v>
      </c>
      <c r="K6" s="68"/>
      <c r="L6" s="68"/>
      <c r="M6" s="12"/>
      <c r="N6" s="68"/>
      <c r="O6" s="68"/>
      <c r="P6" s="68"/>
      <c r="Q6" s="12"/>
      <c r="R6" s="104"/>
      <c r="S6" s="104"/>
      <c r="U6" s="652"/>
      <c r="V6" s="652"/>
      <c r="W6" s="652"/>
      <c r="X6" s="652"/>
      <c r="Y6" s="652"/>
      <c r="Z6" s="652"/>
      <c r="AA6" s="652"/>
      <c r="AB6" s="652"/>
      <c r="AC6" s="652"/>
      <c r="AD6" s="652"/>
    </row>
    <row r="7" spans="1:30" s="203" customFormat="1" ht="38.25" customHeight="1" x14ac:dyDescent="0.5">
      <c r="A7" s="3"/>
      <c r="B7" s="68"/>
      <c r="C7" s="110"/>
      <c r="D7" s="598"/>
      <c r="E7" s="18"/>
      <c r="F7" s="68"/>
      <c r="G7" s="3"/>
      <c r="H7" s="68"/>
      <c r="I7" s="18"/>
      <c r="J7" s="18" t="s">
        <v>165</v>
      </c>
      <c r="K7" s="68"/>
      <c r="L7" s="68"/>
      <c r="M7" s="12"/>
      <c r="N7" s="68"/>
      <c r="O7" s="68"/>
      <c r="P7" s="68"/>
      <c r="Q7" s="12"/>
      <c r="R7" s="104"/>
      <c r="S7" s="104"/>
      <c r="U7" s="652"/>
      <c r="V7" s="652"/>
      <c r="W7" s="652"/>
      <c r="X7" s="652"/>
      <c r="Y7" s="652"/>
      <c r="Z7" s="652"/>
      <c r="AA7" s="652"/>
      <c r="AB7" s="652"/>
      <c r="AC7" s="652"/>
      <c r="AD7" s="652"/>
    </row>
    <row r="8" spans="1:30" s="203" customFormat="1" ht="38.25" customHeight="1" x14ac:dyDescent="0.5">
      <c r="A8" s="3"/>
      <c r="B8" s="68"/>
      <c r="C8" s="110"/>
      <c r="D8" s="598"/>
      <c r="E8" s="18"/>
      <c r="F8" s="68"/>
      <c r="G8" s="112"/>
      <c r="H8" s="113"/>
      <c r="I8" s="114"/>
      <c r="J8" s="114" t="s">
        <v>166</v>
      </c>
      <c r="K8" s="113"/>
      <c r="L8" s="113"/>
      <c r="M8" s="65"/>
      <c r="N8" s="68"/>
      <c r="O8" s="68"/>
      <c r="P8" s="68"/>
      <c r="Q8" s="12"/>
      <c r="R8" s="104"/>
      <c r="S8" s="104"/>
      <c r="U8" s="652"/>
      <c r="V8" s="652"/>
      <c r="W8" s="652"/>
      <c r="X8" s="652"/>
      <c r="Y8" s="652"/>
      <c r="Z8" s="652"/>
      <c r="AA8" s="652"/>
      <c r="AB8" s="652"/>
      <c r="AC8" s="652"/>
      <c r="AD8" s="652"/>
    </row>
    <row r="9" spans="1:30" s="203" customFormat="1" ht="38.25" customHeight="1" x14ac:dyDescent="0.5">
      <c r="A9" s="3"/>
      <c r="B9" s="68"/>
      <c r="C9" s="110"/>
      <c r="D9" s="598"/>
      <c r="E9" s="68"/>
      <c r="F9" s="68"/>
      <c r="G9" s="68"/>
      <c r="H9" s="68"/>
      <c r="I9" s="68"/>
      <c r="J9" s="68"/>
      <c r="K9" s="68"/>
      <c r="L9" s="68"/>
      <c r="M9" s="68"/>
      <c r="N9" s="68"/>
      <c r="O9" s="68"/>
      <c r="P9" s="68"/>
      <c r="Q9" s="12"/>
      <c r="R9" s="104"/>
      <c r="S9" s="104"/>
      <c r="U9" s="652"/>
      <c r="V9" s="652"/>
      <c r="W9" s="652"/>
      <c r="X9" s="652"/>
      <c r="Y9" s="652"/>
      <c r="Z9" s="652"/>
      <c r="AA9" s="652"/>
      <c r="AB9" s="652"/>
      <c r="AC9" s="652"/>
      <c r="AD9" s="652"/>
    </row>
    <row r="10" spans="1:30" s="203" customFormat="1" ht="19.5" customHeight="1" x14ac:dyDescent="0.5">
      <c r="A10" s="3"/>
      <c r="B10" s="68"/>
      <c r="C10" s="110"/>
      <c r="D10" s="110"/>
      <c r="E10" s="599"/>
      <c r="F10" s="760"/>
      <c r="G10" s="761"/>
      <c r="H10" s="761"/>
      <c r="I10" s="761"/>
      <c r="J10" s="761"/>
      <c r="K10" s="761"/>
      <c r="L10" s="761"/>
      <c r="M10" s="115"/>
      <c r="N10" s="115"/>
      <c r="O10" s="110"/>
      <c r="P10" s="68"/>
      <c r="Q10" s="12"/>
      <c r="R10" s="104"/>
      <c r="S10" s="104"/>
      <c r="U10" s="652"/>
      <c r="V10" s="652"/>
      <c r="W10" s="652"/>
      <c r="X10" s="652"/>
      <c r="Y10" s="652"/>
      <c r="Z10" s="652"/>
      <c r="AA10" s="652"/>
      <c r="AB10" s="652"/>
      <c r="AC10" s="652"/>
      <c r="AD10" s="652"/>
    </row>
    <row r="11" spans="1:30" s="203" customFormat="1" ht="15.75" x14ac:dyDescent="0.25">
      <c r="A11" s="3"/>
      <c r="B11" s="49" t="s">
        <v>167</v>
      </c>
      <c r="C11" s="68"/>
      <c r="D11" s="116"/>
      <c r="E11" s="762" t="s">
        <v>563</v>
      </c>
      <c r="F11" s="752"/>
      <c r="G11" s="752"/>
      <c r="H11" s="752"/>
      <c r="I11" s="752"/>
      <c r="J11" s="752"/>
      <c r="K11" s="752"/>
      <c r="L11" s="752"/>
      <c r="M11" s="752"/>
      <c r="N11" s="752"/>
      <c r="O11" s="753"/>
      <c r="P11" s="68"/>
      <c r="Q11" s="12"/>
      <c r="R11" s="104"/>
      <c r="S11" s="104"/>
      <c r="U11" s="652"/>
      <c r="V11" s="652"/>
      <c r="W11" s="652"/>
      <c r="X11" s="652"/>
      <c r="Y11" s="652"/>
      <c r="Z11" s="652"/>
      <c r="AA11" s="652"/>
      <c r="AB11" s="652"/>
      <c r="AC11" s="652"/>
      <c r="AD11" s="652"/>
    </row>
    <row r="12" spans="1:30" s="203" customFormat="1" ht="3.75" customHeight="1" x14ac:dyDescent="0.25">
      <c r="A12" s="3"/>
      <c r="B12" s="68"/>
      <c r="C12" s="50"/>
      <c r="D12" s="116"/>
      <c r="E12" s="50"/>
      <c r="F12" s="50"/>
      <c r="G12" s="50"/>
      <c r="H12" s="50"/>
      <c r="I12" s="50"/>
      <c r="J12" s="50"/>
      <c r="K12" s="50"/>
      <c r="L12" s="50"/>
      <c r="M12" s="50"/>
      <c r="N12" s="50"/>
      <c r="O12" s="50"/>
      <c r="P12" s="68"/>
      <c r="Q12" s="12"/>
      <c r="R12" s="104"/>
      <c r="S12" s="104"/>
      <c r="U12" s="652"/>
      <c r="V12" s="652"/>
      <c r="W12" s="652"/>
      <c r="X12" s="652"/>
      <c r="Y12" s="652"/>
      <c r="Z12" s="652"/>
      <c r="AA12" s="652"/>
      <c r="AB12" s="652"/>
      <c r="AC12" s="652"/>
      <c r="AD12" s="652"/>
    </row>
    <row r="13" spans="1:30" s="203" customFormat="1" ht="13.5" customHeight="1" x14ac:dyDescent="0.25">
      <c r="A13" s="3"/>
      <c r="B13" s="117" t="s">
        <v>169</v>
      </c>
      <c r="C13" s="68"/>
      <c r="D13" s="116"/>
      <c r="E13" s="50"/>
      <c r="F13" s="50"/>
      <c r="G13" s="50"/>
      <c r="H13" s="50"/>
      <c r="I13" s="50"/>
      <c r="J13" s="50"/>
      <c r="K13" s="50"/>
      <c r="L13" s="50"/>
      <c r="M13" s="50"/>
      <c r="N13" s="50"/>
      <c r="O13" s="50"/>
      <c r="P13" s="68"/>
      <c r="Q13" s="12"/>
      <c r="R13" s="104"/>
      <c r="S13" s="104"/>
      <c r="U13" s="652"/>
      <c r="V13" s="652"/>
      <c r="W13" s="652"/>
      <c r="X13" s="652"/>
      <c r="Y13" s="652"/>
      <c r="Z13" s="652"/>
      <c r="AA13" s="652"/>
      <c r="AB13" s="652"/>
      <c r="AC13" s="652"/>
      <c r="AD13" s="652"/>
    </row>
    <row r="14" spans="1:30" s="203" customFormat="1" ht="15.75" x14ac:dyDescent="0.25">
      <c r="A14" s="3"/>
      <c r="B14" s="117" t="s">
        <v>170</v>
      </c>
      <c r="C14" s="68"/>
      <c r="D14" s="68"/>
      <c r="E14" s="763" t="s">
        <v>794</v>
      </c>
      <c r="F14" s="752"/>
      <c r="G14" s="752"/>
      <c r="H14" s="752"/>
      <c r="I14" s="752"/>
      <c r="J14" s="752"/>
      <c r="K14" s="752"/>
      <c r="L14" s="752"/>
      <c r="M14" s="752"/>
      <c r="N14" s="752"/>
      <c r="O14" s="753"/>
      <c r="P14" s="68"/>
      <c r="Q14" s="12"/>
      <c r="R14" s="104"/>
      <c r="S14" s="104"/>
      <c r="U14" s="652"/>
      <c r="V14" s="652"/>
      <c r="W14" s="652"/>
      <c r="X14" s="652"/>
      <c r="Y14" s="652"/>
      <c r="Z14" s="652"/>
      <c r="AA14" s="652"/>
      <c r="AB14" s="652"/>
      <c r="AC14" s="652"/>
      <c r="AD14" s="652"/>
    </row>
    <row r="15" spans="1:30" s="203" customFormat="1" ht="15.75" x14ac:dyDescent="0.25">
      <c r="A15" s="3"/>
      <c r="B15" s="117" t="s">
        <v>171</v>
      </c>
      <c r="C15" s="68"/>
      <c r="D15" s="68"/>
      <c r="E15" s="763" t="s">
        <v>795</v>
      </c>
      <c r="F15" s="752"/>
      <c r="G15" s="752"/>
      <c r="H15" s="752"/>
      <c r="I15" s="752"/>
      <c r="J15" s="752"/>
      <c r="K15" s="752"/>
      <c r="L15" s="752"/>
      <c r="M15" s="752"/>
      <c r="N15" s="752"/>
      <c r="O15" s="753"/>
      <c r="P15" s="68"/>
      <c r="Q15" s="12"/>
      <c r="R15" s="104"/>
      <c r="S15" s="104"/>
      <c r="U15" s="652"/>
      <c r="V15" s="652"/>
      <c r="W15" s="652"/>
      <c r="X15" s="652"/>
      <c r="Y15" s="652"/>
      <c r="Z15" s="652"/>
      <c r="AA15" s="652"/>
      <c r="AB15" s="652"/>
      <c r="AC15" s="652"/>
      <c r="AD15" s="652"/>
    </row>
    <row r="16" spans="1:30" s="203" customFormat="1" ht="15.75" x14ac:dyDescent="0.25">
      <c r="A16" s="3"/>
      <c r="B16" s="117" t="s">
        <v>172</v>
      </c>
      <c r="C16" s="68"/>
      <c r="D16" s="68"/>
      <c r="E16" s="748" t="s">
        <v>796</v>
      </c>
      <c r="F16" s="749"/>
      <c r="G16" s="749"/>
      <c r="H16" s="749"/>
      <c r="I16" s="749"/>
      <c r="J16" s="749"/>
      <c r="K16" s="749"/>
      <c r="L16" s="749"/>
      <c r="M16" s="749"/>
      <c r="N16" s="749"/>
      <c r="O16" s="750"/>
      <c r="P16" s="68"/>
      <c r="Q16" s="12"/>
      <c r="R16" s="104"/>
      <c r="S16" s="104"/>
      <c r="U16" s="652"/>
      <c r="V16" s="652"/>
      <c r="W16" s="652"/>
      <c r="X16" s="652"/>
      <c r="Y16" s="652"/>
      <c r="Z16" s="652"/>
      <c r="AA16" s="652"/>
      <c r="AB16" s="652"/>
      <c r="AC16" s="652"/>
      <c r="AD16" s="652"/>
    </row>
    <row r="17" spans="1:31" s="203" customFormat="1" ht="15.75" x14ac:dyDescent="0.25">
      <c r="A17" s="3"/>
      <c r="B17" s="117" t="s">
        <v>173</v>
      </c>
      <c r="C17" s="68"/>
      <c r="D17" s="68"/>
      <c r="E17" s="751" t="s">
        <v>797</v>
      </c>
      <c r="F17" s="752"/>
      <c r="G17" s="752"/>
      <c r="H17" s="752"/>
      <c r="I17" s="752"/>
      <c r="J17" s="752"/>
      <c r="K17" s="752"/>
      <c r="L17" s="752"/>
      <c r="M17" s="752"/>
      <c r="N17" s="752"/>
      <c r="O17" s="753"/>
      <c r="P17" s="68"/>
      <c r="Q17" s="12"/>
      <c r="R17" s="104"/>
      <c r="S17" s="104"/>
      <c r="U17" s="652"/>
      <c r="V17" s="652"/>
      <c r="W17" s="652"/>
      <c r="X17" s="652"/>
      <c r="Y17" s="652"/>
      <c r="Z17" s="652"/>
      <c r="AA17" s="652"/>
      <c r="AB17" s="652"/>
      <c r="AC17" s="652"/>
      <c r="AD17" s="652"/>
    </row>
    <row r="18" spans="1:31" s="203" customFormat="1" ht="5.25" customHeight="1" x14ac:dyDescent="0.25">
      <c r="A18" s="3"/>
      <c r="B18" s="118"/>
      <c r="C18" s="118"/>
      <c r="D18" s="68"/>
      <c r="E18" s="68"/>
      <c r="F18" s="68"/>
      <c r="G18" s="68"/>
      <c r="H18" s="68"/>
      <c r="I18" s="68"/>
      <c r="J18" s="68"/>
      <c r="K18" s="68"/>
      <c r="L18" s="68"/>
      <c r="M18" s="68"/>
      <c r="N18" s="68"/>
      <c r="O18" s="68"/>
      <c r="P18" s="68"/>
      <c r="Q18" s="12"/>
      <c r="R18" s="104"/>
      <c r="S18" s="104"/>
      <c r="U18" s="652"/>
      <c r="V18" s="652"/>
      <c r="W18" s="652"/>
      <c r="X18" s="652"/>
      <c r="Y18" s="652"/>
      <c r="Z18" s="652"/>
      <c r="AA18" s="652"/>
      <c r="AB18" s="652"/>
      <c r="AC18" s="652"/>
      <c r="AD18" s="652"/>
    </row>
    <row r="19" spans="1:31" s="203" customFormat="1" ht="29.25" customHeight="1" x14ac:dyDescent="0.25">
      <c r="A19" s="3"/>
      <c r="B19" s="119" t="s">
        <v>174</v>
      </c>
      <c r="C19" s="68"/>
      <c r="D19" s="68"/>
      <c r="E19" s="68"/>
      <c r="F19" s="68"/>
      <c r="G19" s="68"/>
      <c r="H19" s="68"/>
      <c r="I19" s="68"/>
      <c r="J19" s="68"/>
      <c r="K19" s="68"/>
      <c r="L19" s="68"/>
      <c r="M19" s="68"/>
      <c r="N19" s="68"/>
      <c r="O19" s="68"/>
      <c r="P19" s="68"/>
      <c r="Q19" s="12"/>
      <c r="R19" s="104"/>
      <c r="S19" s="104"/>
      <c r="U19" s="652"/>
      <c r="V19" s="652"/>
      <c r="W19" s="652"/>
      <c r="X19" s="652"/>
      <c r="Y19" s="652"/>
      <c r="Z19" s="652"/>
      <c r="AA19" s="652"/>
      <c r="AB19" s="652"/>
      <c r="AC19" s="652"/>
      <c r="AD19" s="652"/>
    </row>
    <row r="20" spans="1:31" s="203" customFormat="1" ht="1.5" customHeight="1" x14ac:dyDescent="0.25">
      <c r="A20" s="3"/>
      <c r="B20" s="118"/>
      <c r="C20" s="68"/>
      <c r="D20" s="68"/>
      <c r="E20" s="68"/>
      <c r="F20" s="68"/>
      <c r="G20" s="68"/>
      <c r="H20" s="68"/>
      <c r="I20" s="68"/>
      <c r="J20" s="68"/>
      <c r="K20" s="68"/>
      <c r="L20" s="68"/>
      <c r="M20" s="68"/>
      <c r="N20" s="68"/>
      <c r="O20" s="68"/>
      <c r="P20" s="68"/>
      <c r="Q20" s="12"/>
      <c r="R20" s="104"/>
      <c r="S20" s="104"/>
      <c r="U20" s="652"/>
      <c r="V20" s="652"/>
      <c r="W20" s="652"/>
      <c r="X20" s="652"/>
      <c r="Y20" s="652"/>
      <c r="Z20" s="652"/>
      <c r="AA20" s="652"/>
      <c r="AB20" s="652"/>
      <c r="AC20" s="652"/>
      <c r="AD20" s="652"/>
    </row>
    <row r="21" spans="1:31" s="203" customFormat="1" ht="15.75" x14ac:dyDescent="0.25">
      <c r="A21" s="3"/>
      <c r="B21" s="591" t="s">
        <v>175</v>
      </c>
      <c r="C21" s="68"/>
      <c r="D21" s="68"/>
      <c r="E21" s="68"/>
      <c r="F21" s="68"/>
      <c r="G21" s="68"/>
      <c r="H21" s="68"/>
      <c r="I21" s="68"/>
      <c r="J21" s="68"/>
      <c r="K21" s="68"/>
      <c r="L21" s="120" t="s">
        <v>247</v>
      </c>
      <c r="M21" s="68"/>
      <c r="N21" s="68"/>
      <c r="O21" s="68"/>
      <c r="P21" s="68"/>
      <c r="Q21" s="12"/>
      <c r="R21" s="104"/>
      <c r="S21" s="104"/>
      <c r="U21" s="652"/>
      <c r="V21" s="652"/>
      <c r="W21" s="652"/>
      <c r="X21" s="652"/>
      <c r="Y21" s="652"/>
      <c r="Z21" s="652"/>
      <c r="AA21" s="652"/>
      <c r="AB21" s="652"/>
      <c r="AC21" s="652"/>
      <c r="AD21" s="652"/>
    </row>
    <row r="22" spans="1:31" s="203" customFormat="1" ht="15.75" x14ac:dyDescent="0.25">
      <c r="A22" s="3"/>
      <c r="B22" s="591" t="s">
        <v>176</v>
      </c>
      <c r="C22" s="68"/>
      <c r="D22" s="49"/>
      <c r="E22" s="49"/>
      <c r="F22" s="49"/>
      <c r="G22" s="49"/>
      <c r="H22" s="49"/>
      <c r="I22" s="49"/>
      <c r="J22" s="49"/>
      <c r="K22" s="49"/>
      <c r="L22" s="120" t="s">
        <v>254</v>
      </c>
      <c r="M22" s="121"/>
      <c r="N22" s="68"/>
      <c r="O22" s="68"/>
      <c r="P22" s="68"/>
      <c r="Q22" s="12"/>
      <c r="V22" s="652"/>
      <c r="W22" s="652"/>
      <c r="X22" s="652"/>
      <c r="Y22" s="652"/>
      <c r="Z22" s="652"/>
      <c r="AA22" s="652"/>
      <c r="AB22" s="652"/>
      <c r="AC22" s="652"/>
      <c r="AD22" s="652"/>
      <c r="AE22" s="652"/>
    </row>
    <row r="23" spans="1:31" s="203" customFormat="1" ht="15.75" x14ac:dyDescent="0.25">
      <c r="A23" s="3"/>
      <c r="B23" s="591" t="s">
        <v>177</v>
      </c>
      <c r="C23" s="68"/>
      <c r="D23" s="49"/>
      <c r="E23" s="49"/>
      <c r="F23" s="49"/>
      <c r="G23" s="49"/>
      <c r="H23" s="49"/>
      <c r="I23" s="50"/>
      <c r="J23" s="49"/>
      <c r="K23" s="49"/>
      <c r="L23" s="120" t="s">
        <v>280</v>
      </c>
      <c r="M23" s="122"/>
      <c r="N23" s="68"/>
      <c r="O23" s="68"/>
      <c r="P23" s="68"/>
      <c r="Q23" s="12"/>
      <c r="V23" s="652"/>
      <c r="W23" s="652"/>
      <c r="X23" s="652"/>
      <c r="Y23" s="652"/>
      <c r="Z23" s="652"/>
      <c r="AA23" s="652"/>
      <c r="AB23" s="652"/>
      <c r="AC23" s="652"/>
      <c r="AD23" s="652"/>
      <c r="AE23" s="652"/>
    </row>
    <row r="24" spans="1:31" s="203" customFormat="1" ht="15.75" x14ac:dyDescent="0.25">
      <c r="A24" s="3"/>
      <c r="B24" s="591" t="s">
        <v>178</v>
      </c>
      <c r="C24" s="68"/>
      <c r="D24" s="49"/>
      <c r="E24" s="49"/>
      <c r="F24" s="49"/>
      <c r="G24" s="49"/>
      <c r="H24" s="49"/>
      <c r="I24" s="50"/>
      <c r="J24" s="49"/>
      <c r="K24" s="49"/>
      <c r="L24" s="123">
        <f>7%-rate_peg_15_16</f>
        <v>4.6000000000000006E-2</v>
      </c>
      <c r="M24" s="121"/>
      <c r="N24" s="68"/>
      <c r="O24" s="68"/>
      <c r="P24" s="68"/>
      <c r="Q24" s="12"/>
      <c r="V24" s="652"/>
      <c r="W24" s="652"/>
      <c r="X24" s="652"/>
      <c r="Y24" s="652"/>
      <c r="Z24" s="652"/>
      <c r="AA24" s="652"/>
      <c r="AB24" s="652"/>
      <c r="AC24" s="652"/>
      <c r="AD24" s="652"/>
      <c r="AE24" s="652"/>
    </row>
    <row r="25" spans="1:31" s="203" customFormat="1" ht="15.75" x14ac:dyDescent="0.25">
      <c r="A25" s="3"/>
      <c r="B25" s="591"/>
      <c r="C25" s="68"/>
      <c r="D25" s="49"/>
      <c r="E25" s="49"/>
      <c r="F25" s="49"/>
      <c r="G25" s="49"/>
      <c r="H25" s="49"/>
      <c r="I25" s="50"/>
      <c r="J25" s="49"/>
      <c r="K25" s="49"/>
      <c r="L25" s="49"/>
      <c r="M25" s="49"/>
      <c r="N25" s="68"/>
      <c r="O25" s="68"/>
      <c r="P25" s="68"/>
      <c r="Q25" s="12"/>
      <c r="V25" s="652"/>
      <c r="W25" s="652"/>
      <c r="X25" s="652"/>
      <c r="Y25" s="652"/>
      <c r="Z25" s="652"/>
      <c r="AA25" s="652"/>
      <c r="AB25" s="652"/>
      <c r="AC25" s="652"/>
      <c r="AD25" s="652"/>
      <c r="AE25" s="652"/>
    </row>
    <row r="26" spans="1:31" s="203" customFormat="1" ht="18" x14ac:dyDescent="0.25">
      <c r="A26" s="3"/>
      <c r="B26" s="119" t="s">
        <v>179</v>
      </c>
      <c r="C26" s="68"/>
      <c r="D26" s="49"/>
      <c r="E26" s="49"/>
      <c r="F26" s="49"/>
      <c r="G26" s="49"/>
      <c r="H26" s="49"/>
      <c r="I26" s="50"/>
      <c r="J26" s="49"/>
      <c r="K26" s="49"/>
      <c r="L26" s="124" t="s">
        <v>180</v>
      </c>
      <c r="M26" s="124" t="s">
        <v>181</v>
      </c>
      <c r="N26" s="68"/>
      <c r="O26" s="68"/>
      <c r="P26" s="68"/>
      <c r="Q26" s="12"/>
      <c r="V26" s="652"/>
      <c r="W26" s="652"/>
      <c r="X26" s="652"/>
      <c r="Y26" s="652"/>
      <c r="Z26" s="652"/>
      <c r="AA26" s="652"/>
      <c r="AB26" s="652"/>
      <c r="AC26" s="652"/>
      <c r="AD26" s="652"/>
      <c r="AE26" s="652"/>
    </row>
    <row r="27" spans="1:31" s="203" customFormat="1" ht="15.75" customHeight="1" x14ac:dyDescent="0.25">
      <c r="A27" s="3"/>
      <c r="B27" s="50" t="s">
        <v>182</v>
      </c>
      <c r="C27" s="68"/>
      <c r="D27" s="49"/>
      <c r="E27" s="49"/>
      <c r="F27" s="49"/>
      <c r="G27" s="49"/>
      <c r="H27" s="49"/>
      <c r="I27" s="49"/>
      <c r="J27" s="49"/>
      <c r="K27" s="49"/>
      <c r="L27" s="473" t="s">
        <v>183</v>
      </c>
      <c r="M27" s="473" t="s">
        <v>183</v>
      </c>
      <c r="N27" s="68"/>
      <c r="O27" s="125"/>
      <c r="P27" s="125"/>
      <c r="Q27" s="12"/>
      <c r="V27" s="652"/>
      <c r="W27" s="652"/>
      <c r="X27" s="652"/>
      <c r="Y27" s="652"/>
      <c r="Z27" s="652"/>
      <c r="AA27" s="652"/>
      <c r="AB27" s="652"/>
      <c r="AC27" s="652"/>
      <c r="AD27" s="652"/>
      <c r="AE27" s="652"/>
    </row>
    <row r="28" spans="1:31" s="203" customFormat="1" ht="15.75" customHeight="1" x14ac:dyDescent="0.25">
      <c r="A28" s="3"/>
      <c r="B28" s="50" t="s">
        <v>184</v>
      </c>
      <c r="C28" s="68"/>
      <c r="D28" s="49"/>
      <c r="E28" s="49"/>
      <c r="F28" s="49"/>
      <c r="G28" s="49"/>
      <c r="H28" s="49"/>
      <c r="I28" s="49"/>
      <c r="J28" s="49"/>
      <c r="K28" s="49"/>
      <c r="L28" s="49"/>
      <c r="M28" s="49"/>
      <c r="N28" s="68"/>
      <c r="O28" s="125"/>
      <c r="P28" s="125"/>
      <c r="Q28" s="12"/>
      <c r="V28" s="652"/>
      <c r="W28" s="652"/>
      <c r="X28" s="652"/>
      <c r="Y28" s="652"/>
      <c r="Z28" s="652"/>
      <c r="AA28" s="652"/>
      <c r="AB28" s="652"/>
      <c r="AC28" s="652"/>
      <c r="AD28" s="652"/>
      <c r="AE28" s="652"/>
    </row>
    <row r="29" spans="1:31" s="203" customFormat="1" ht="15.75" customHeight="1" x14ac:dyDescent="0.25">
      <c r="A29" s="3"/>
      <c r="B29" s="50" t="s">
        <v>185</v>
      </c>
      <c r="C29" s="126"/>
      <c r="D29" s="127"/>
      <c r="E29" s="127"/>
      <c r="F29" s="127"/>
      <c r="G29" s="127"/>
      <c r="H29" s="127"/>
      <c r="I29" s="127"/>
      <c r="J29" s="127"/>
      <c r="K29" s="127" t="s">
        <v>186</v>
      </c>
      <c r="L29" s="128"/>
      <c r="M29" s="128"/>
      <c r="N29" s="68"/>
      <c r="O29" s="68"/>
      <c r="P29" s="68"/>
      <c r="Q29" s="12"/>
      <c r="V29" s="652"/>
      <c r="W29" s="652"/>
      <c r="X29" s="652"/>
      <c r="Y29" s="652"/>
      <c r="Z29" s="652"/>
      <c r="AA29" s="652"/>
      <c r="AB29" s="652"/>
      <c r="AC29" s="652"/>
      <c r="AD29" s="652"/>
      <c r="AE29" s="652"/>
    </row>
    <row r="30" spans="1:31" s="203" customFormat="1" ht="15.75" customHeight="1" x14ac:dyDescent="0.25">
      <c r="A30" s="3"/>
      <c r="B30" s="50" t="s">
        <v>187</v>
      </c>
      <c r="C30" s="126"/>
      <c r="D30" s="127"/>
      <c r="E30" s="127"/>
      <c r="F30" s="127"/>
      <c r="G30" s="127"/>
      <c r="H30" s="127"/>
      <c r="I30" s="127"/>
      <c r="J30" s="127"/>
      <c r="K30" s="127" t="s">
        <v>188</v>
      </c>
      <c r="L30" s="128"/>
      <c r="M30" s="128"/>
      <c r="N30" s="68"/>
      <c r="O30" s="68"/>
      <c r="P30" s="68"/>
      <c r="Q30" s="12"/>
      <c r="V30" s="652"/>
      <c r="W30" s="652"/>
      <c r="X30" s="652"/>
      <c r="Y30" s="652"/>
      <c r="Z30" s="652"/>
      <c r="AA30" s="652"/>
      <c r="AB30" s="652"/>
      <c r="AC30" s="652"/>
      <c r="AD30" s="652"/>
      <c r="AE30" s="652"/>
    </row>
    <row r="31" spans="1:31" s="203" customFormat="1" ht="29.25" customHeight="1" x14ac:dyDescent="0.25">
      <c r="A31" s="3"/>
      <c r="B31" s="119" t="s">
        <v>189</v>
      </c>
      <c r="C31" s="68"/>
      <c r="D31" s="68"/>
      <c r="E31" s="68"/>
      <c r="F31" s="68"/>
      <c r="G31" s="68"/>
      <c r="H31" s="68"/>
      <c r="I31" s="68"/>
      <c r="J31" s="68"/>
      <c r="K31" s="68"/>
      <c r="L31" s="68"/>
      <c r="M31" s="68"/>
      <c r="N31" s="68"/>
      <c r="O31" s="68"/>
      <c r="P31" s="68"/>
      <c r="Q31" s="12"/>
      <c r="R31" s="104"/>
      <c r="S31" s="104"/>
      <c r="U31" s="652"/>
      <c r="V31" s="652"/>
      <c r="W31" s="652"/>
      <c r="X31" s="652"/>
      <c r="Y31" s="652"/>
      <c r="Z31" s="652"/>
      <c r="AA31" s="652"/>
      <c r="AB31" s="652"/>
      <c r="AC31" s="652"/>
      <c r="AD31" s="652"/>
    </row>
    <row r="32" spans="1:31" s="203" customFormat="1" ht="1.5" customHeight="1" x14ac:dyDescent="0.25">
      <c r="A32" s="3"/>
      <c r="B32" s="118"/>
      <c r="C32" s="68"/>
      <c r="D32" s="68"/>
      <c r="E32" s="68"/>
      <c r="F32" s="68"/>
      <c r="G32" s="68"/>
      <c r="H32" s="68"/>
      <c r="I32" s="68"/>
      <c r="J32" s="68"/>
      <c r="K32" s="68"/>
      <c r="L32" s="68"/>
      <c r="M32" s="68"/>
      <c r="N32" s="68"/>
      <c r="O32" s="68"/>
      <c r="P32" s="68"/>
      <c r="Q32" s="12"/>
      <c r="R32" s="104"/>
      <c r="S32" s="104"/>
      <c r="U32" s="652"/>
      <c r="V32" s="652"/>
      <c r="W32" s="652"/>
      <c r="X32" s="652"/>
      <c r="Y32" s="652"/>
      <c r="Z32" s="652"/>
      <c r="AA32" s="652"/>
      <c r="AB32" s="652"/>
      <c r="AC32" s="652"/>
      <c r="AD32" s="652"/>
    </row>
    <row r="33" spans="1:31" s="203" customFormat="1" ht="15.75" x14ac:dyDescent="0.25">
      <c r="A33" s="3"/>
      <c r="B33" s="591" t="s">
        <v>190</v>
      </c>
      <c r="C33" s="68"/>
      <c r="D33" s="49"/>
      <c r="E33" s="49"/>
      <c r="F33" s="49"/>
      <c r="G33" s="49"/>
      <c r="H33" s="49"/>
      <c r="I33" s="49"/>
      <c r="J33" s="49"/>
      <c r="K33" s="49"/>
      <c r="L33" s="129"/>
      <c r="M33" s="130">
        <f>IF('WK4 - PGI Summary'!H13=0,0,(L33/'WK4 - PGI Summary'!H13))</f>
        <v>0</v>
      </c>
      <c r="N33" s="68"/>
      <c r="O33" s="68"/>
      <c r="P33" s="68"/>
      <c r="Q33" s="12"/>
      <c r="V33" s="652"/>
      <c r="W33" s="652"/>
      <c r="X33" s="652"/>
      <c r="Y33" s="652"/>
      <c r="Z33" s="652"/>
      <c r="AA33" s="652"/>
      <c r="AB33" s="652"/>
      <c r="AC33" s="652"/>
      <c r="AD33" s="652"/>
      <c r="AE33" s="652"/>
    </row>
    <row r="34" spans="1:31" s="203" customFormat="1" ht="15.75" x14ac:dyDescent="0.25">
      <c r="A34" s="3"/>
      <c r="B34" s="591" t="s">
        <v>191</v>
      </c>
      <c r="C34" s="68"/>
      <c r="D34" s="49"/>
      <c r="E34" s="49"/>
      <c r="F34" s="49"/>
      <c r="G34" s="49"/>
      <c r="H34" s="49"/>
      <c r="I34" s="50"/>
      <c r="J34" s="49"/>
      <c r="K34" s="49"/>
      <c r="L34" s="129">
        <v>19883</v>
      </c>
      <c r="M34" s="121"/>
      <c r="N34" s="68"/>
      <c r="O34" s="68"/>
      <c r="P34" s="68"/>
      <c r="Q34" s="12"/>
      <c r="V34" s="652"/>
      <c r="W34" s="652"/>
      <c r="X34" s="652"/>
      <c r="Y34" s="652"/>
      <c r="Z34" s="652"/>
      <c r="AA34" s="652"/>
      <c r="AB34" s="652"/>
      <c r="AC34" s="652"/>
      <c r="AD34" s="652"/>
      <c r="AE34" s="652"/>
    </row>
    <row r="35" spans="1:31" s="203" customFormat="1" ht="15.75" customHeight="1" x14ac:dyDescent="0.25">
      <c r="A35" s="3"/>
      <c r="B35" s="50" t="s">
        <v>192</v>
      </c>
      <c r="C35" s="68"/>
      <c r="D35" s="49"/>
      <c r="E35" s="49"/>
      <c r="F35" s="49"/>
      <c r="G35" s="49"/>
      <c r="H35" s="49"/>
      <c r="I35" s="49"/>
      <c r="J35" s="49"/>
      <c r="K35" s="49"/>
      <c r="L35" s="129"/>
      <c r="M35" s="121"/>
      <c r="N35" s="68"/>
      <c r="O35" s="125"/>
      <c r="P35" s="125"/>
      <c r="Q35" s="12"/>
      <c r="V35" s="652"/>
      <c r="W35" s="652"/>
      <c r="X35" s="652"/>
      <c r="Y35" s="652"/>
      <c r="Z35" s="652"/>
      <c r="AA35" s="652"/>
      <c r="AB35" s="652"/>
      <c r="AC35" s="652"/>
      <c r="AD35" s="652"/>
      <c r="AE35" s="652"/>
    </row>
    <row r="36" spans="1:31" s="203" customFormat="1" ht="30" customHeight="1" x14ac:dyDescent="0.25">
      <c r="A36" s="3"/>
      <c r="B36" s="131" t="s">
        <v>193</v>
      </c>
      <c r="C36" s="50"/>
      <c r="D36" s="50"/>
      <c r="E36" s="50"/>
      <c r="F36" s="50"/>
      <c r="G36" s="50"/>
      <c r="H36" s="50"/>
      <c r="I36" s="50"/>
      <c r="J36" s="50"/>
      <c r="K36" s="50"/>
      <c r="L36" s="68"/>
      <c r="M36" s="132"/>
      <c r="N36" s="132"/>
      <c r="O36" s="132"/>
      <c r="P36" s="68"/>
      <c r="Q36" s="12"/>
      <c r="R36" s="104"/>
      <c r="S36" s="104"/>
      <c r="U36" s="652"/>
      <c r="V36" s="652"/>
      <c r="W36" s="652"/>
      <c r="X36" s="652"/>
      <c r="Y36" s="652"/>
      <c r="Z36" s="652"/>
      <c r="AA36" s="652"/>
      <c r="AB36" s="652"/>
      <c r="AC36" s="652"/>
      <c r="AD36" s="652"/>
    </row>
    <row r="37" spans="1:31" s="203" customFormat="1" ht="18" customHeight="1" x14ac:dyDescent="0.25">
      <c r="A37" s="3"/>
      <c r="B37" s="50" t="s">
        <v>194</v>
      </c>
      <c r="C37" s="133"/>
      <c r="D37" s="50"/>
      <c r="E37" s="50"/>
      <c r="F37" s="50"/>
      <c r="G37" s="50"/>
      <c r="H37" s="50"/>
      <c r="I37" s="50"/>
      <c r="J37" s="50"/>
      <c r="K37" s="50"/>
      <c r="L37" s="50"/>
      <c r="M37" s="50"/>
      <c r="N37" s="50"/>
      <c r="O37" s="68"/>
      <c r="P37" s="68"/>
      <c r="Q37" s="12"/>
      <c r="R37" s="104"/>
      <c r="S37" s="104"/>
      <c r="U37" s="652"/>
      <c r="V37" s="652"/>
      <c r="W37" s="652"/>
      <c r="X37" s="652"/>
      <c r="Y37" s="652"/>
      <c r="Z37" s="652"/>
      <c r="AA37" s="652"/>
      <c r="AB37" s="652"/>
      <c r="AC37" s="652"/>
      <c r="AD37" s="652"/>
    </row>
    <row r="38" spans="1:31" s="203" customFormat="1" ht="18" customHeight="1" x14ac:dyDescent="0.25">
      <c r="A38" s="3"/>
      <c r="B38" s="50" t="s">
        <v>195</v>
      </c>
      <c r="C38" s="133"/>
      <c r="D38" s="50"/>
      <c r="E38" s="50"/>
      <c r="F38" s="50"/>
      <c r="G38" s="50"/>
      <c r="H38" s="50"/>
      <c r="I38" s="50"/>
      <c r="J38" s="50"/>
      <c r="K38" s="50"/>
      <c r="L38" s="50"/>
      <c r="M38" s="50"/>
      <c r="N38" s="50"/>
      <c r="O38" s="68"/>
      <c r="P38" s="68"/>
      <c r="Q38" s="12"/>
      <c r="R38" s="104"/>
      <c r="S38" s="104"/>
      <c r="U38" s="652"/>
      <c r="V38" s="652"/>
      <c r="W38" s="652"/>
      <c r="X38" s="652"/>
      <c r="Y38" s="652"/>
      <c r="Z38" s="652"/>
      <c r="AA38" s="652"/>
      <c r="AB38" s="652"/>
      <c r="AC38" s="652"/>
      <c r="AD38" s="652"/>
    </row>
    <row r="39" spans="1:31" s="203" customFormat="1" ht="18" customHeight="1" x14ac:dyDescent="0.25">
      <c r="A39" s="3"/>
      <c r="B39" s="44" t="s">
        <v>196</v>
      </c>
      <c r="C39" s="133"/>
      <c r="D39" s="50"/>
      <c r="E39" s="50"/>
      <c r="F39" s="50"/>
      <c r="G39" s="50"/>
      <c r="H39" s="50"/>
      <c r="I39" s="50"/>
      <c r="J39" s="50"/>
      <c r="K39" s="50"/>
      <c r="L39" s="50"/>
      <c r="M39" s="50"/>
      <c r="N39" s="50"/>
      <c r="O39" s="68"/>
      <c r="P39" s="68"/>
      <c r="Q39" s="12"/>
      <c r="R39" s="104"/>
      <c r="S39" s="104"/>
      <c r="U39" s="652"/>
      <c r="V39" s="652"/>
      <c r="W39" s="652"/>
      <c r="X39" s="652"/>
      <c r="Y39" s="652"/>
      <c r="Z39" s="652"/>
      <c r="AA39" s="652"/>
      <c r="AB39" s="652"/>
      <c r="AC39" s="652"/>
      <c r="AD39" s="652"/>
    </row>
    <row r="40" spans="1:31" s="203" customFormat="1" ht="15" customHeight="1" x14ac:dyDescent="0.25">
      <c r="A40" s="3"/>
      <c r="B40" s="68"/>
      <c r="C40" s="50"/>
      <c r="D40" s="50"/>
      <c r="E40" s="50"/>
      <c r="F40" s="50"/>
      <c r="G40" s="50"/>
      <c r="H40" s="50"/>
      <c r="I40" s="50"/>
      <c r="J40" s="50"/>
      <c r="K40" s="50"/>
      <c r="L40" s="589"/>
      <c r="M40" s="50"/>
      <c r="N40" s="50"/>
      <c r="O40" s="68"/>
      <c r="P40" s="68"/>
      <c r="Q40" s="12"/>
      <c r="R40" s="104"/>
      <c r="S40" s="104"/>
      <c r="U40" s="652"/>
      <c r="V40" s="652"/>
      <c r="W40" s="652"/>
      <c r="X40" s="652"/>
      <c r="Y40" s="652"/>
      <c r="Z40" s="652"/>
      <c r="AA40" s="652"/>
      <c r="AB40" s="652"/>
      <c r="AC40" s="652"/>
      <c r="AD40" s="652"/>
    </row>
    <row r="41" spans="1:31" s="203" customFormat="1" ht="30.6" customHeight="1" x14ac:dyDescent="0.25">
      <c r="A41" s="3"/>
      <c r="B41" s="134"/>
      <c r="C41" s="50"/>
      <c r="D41" s="754" t="s">
        <v>197</v>
      </c>
      <c r="E41" s="755"/>
      <c r="F41" s="754" t="s">
        <v>198</v>
      </c>
      <c r="G41" s="756"/>
      <c r="H41" s="755"/>
      <c r="I41" s="50"/>
      <c r="J41" s="50"/>
      <c r="K41" s="50"/>
      <c r="L41" s="50"/>
      <c r="M41" s="50"/>
      <c r="N41" s="50"/>
      <c r="O41" s="50"/>
      <c r="P41" s="68"/>
      <c r="Q41" s="12"/>
      <c r="S41" s="652"/>
      <c r="U41" s="652"/>
      <c r="V41" s="652"/>
      <c r="W41" s="652"/>
      <c r="X41" s="652"/>
      <c r="Y41" s="652"/>
      <c r="Z41" s="652"/>
      <c r="AA41" s="652"/>
      <c r="AB41" s="652"/>
      <c r="AC41" s="652"/>
      <c r="AD41" s="652"/>
    </row>
    <row r="42" spans="1:31" s="203" customFormat="1" ht="60" x14ac:dyDescent="0.25">
      <c r="A42" s="3"/>
      <c r="B42" s="50"/>
      <c r="C42" s="50"/>
      <c r="D42" s="135" t="s">
        <v>199</v>
      </c>
      <c r="E42" s="136" t="s">
        <v>200</v>
      </c>
      <c r="F42" s="135" t="s">
        <v>199</v>
      </c>
      <c r="G42" s="136" t="s">
        <v>200</v>
      </c>
      <c r="H42" s="136" t="s">
        <v>201</v>
      </c>
      <c r="I42" s="50"/>
      <c r="J42" s="136" t="s">
        <v>202</v>
      </c>
      <c r="K42" s="136" t="s">
        <v>203</v>
      </c>
      <c r="L42" s="50"/>
      <c r="M42" s="50"/>
      <c r="N42" s="50"/>
      <c r="O42" s="50"/>
      <c r="P42" s="68"/>
      <c r="Q42" s="12"/>
      <c r="S42" s="652"/>
      <c r="U42" s="652"/>
      <c r="V42" s="652"/>
      <c r="W42" s="652"/>
      <c r="X42" s="652"/>
      <c r="Y42" s="652"/>
      <c r="Z42" s="652"/>
      <c r="AA42" s="652"/>
      <c r="AB42" s="652"/>
      <c r="AC42" s="652"/>
      <c r="AD42" s="652"/>
    </row>
    <row r="43" spans="1:31" s="203" customFormat="1" ht="15" hidden="1" customHeight="1" x14ac:dyDescent="0.25">
      <c r="A43" s="3"/>
      <c r="B43" s="137"/>
      <c r="C43" s="137"/>
      <c r="D43" s="138">
        <v>1</v>
      </c>
      <c r="E43" s="139"/>
      <c r="F43" s="137"/>
      <c r="G43" s="137"/>
      <c r="H43" s="137"/>
      <c r="I43" s="50"/>
      <c r="J43" s="536">
        <v>1</v>
      </c>
      <c r="K43" s="50"/>
      <c r="L43" s="50"/>
      <c r="M43" s="50"/>
      <c r="N43" s="50"/>
      <c r="O43" s="50"/>
      <c r="P43" s="68"/>
      <c r="Q43" s="12"/>
      <c r="S43" s="652"/>
      <c r="U43" s="652"/>
      <c r="V43" s="652"/>
      <c r="W43" s="652"/>
      <c r="X43" s="652"/>
      <c r="Y43" s="652"/>
      <c r="Z43" s="652"/>
      <c r="AA43" s="652"/>
      <c r="AB43" s="652"/>
      <c r="AC43" s="652"/>
      <c r="AD43" s="652"/>
    </row>
    <row r="44" spans="1:31" s="203" customFormat="1" ht="15.75" x14ac:dyDescent="0.25">
      <c r="A44" s="3"/>
      <c r="B44" s="140" t="s">
        <v>204</v>
      </c>
      <c r="C44" s="141" t="str">
        <f>VLOOKUP($O$3,$O$106:$R$134,4)</f>
        <v>2014/15</v>
      </c>
      <c r="D44" s="142"/>
      <c r="E44" s="142"/>
      <c r="F44" s="143"/>
      <c r="G44" s="143"/>
      <c r="H44" s="143"/>
      <c r="I44" s="50"/>
      <c r="J44" s="144"/>
      <c r="K44" s="130">
        <f>J44/'WK4 - PGI Summary'!H9</f>
        <v>0</v>
      </c>
      <c r="L44" s="50"/>
      <c r="M44" s="50"/>
      <c r="N44" s="50"/>
      <c r="O44" s="50"/>
      <c r="P44" s="68"/>
      <c r="Q44" s="12"/>
      <c r="S44" s="652"/>
      <c r="U44" s="652"/>
      <c r="V44" s="652"/>
      <c r="W44" s="652"/>
      <c r="X44" s="652"/>
      <c r="Y44" s="652"/>
      <c r="Z44" s="652"/>
      <c r="AA44" s="652"/>
      <c r="AB44" s="652"/>
      <c r="AC44" s="652"/>
      <c r="AD44" s="652"/>
    </row>
    <row r="45" spans="1:31" s="203" customFormat="1" ht="15.75" x14ac:dyDescent="0.25">
      <c r="A45" s="3"/>
      <c r="B45" s="140" t="s">
        <v>205</v>
      </c>
      <c r="C45" s="141" t="str">
        <f>VLOOKUP($O$3,$O$106:$R$133,2)</f>
        <v>2015/16</v>
      </c>
      <c r="D45" s="145">
        <f>E45+L24+M33</f>
        <v>7.0000000000000007E-2</v>
      </c>
      <c r="E45" s="146">
        <v>2.4E-2</v>
      </c>
      <c r="F45" s="147">
        <f>IF(D45=0,"",D45)</f>
        <v>7.0000000000000007E-2</v>
      </c>
      <c r="G45" s="130">
        <f>IF(E45="","",E45)</f>
        <v>2.4E-2</v>
      </c>
      <c r="H45" s="130">
        <f>IF(D45=0,"",F45-G45)</f>
        <v>4.6000000000000006E-2</v>
      </c>
      <c r="I45" s="50"/>
      <c r="J45" s="144"/>
      <c r="K45" s="50"/>
      <c r="L45" s="50"/>
      <c r="M45" s="50"/>
      <c r="N45" s="50"/>
      <c r="O45" s="50"/>
      <c r="P45" s="68"/>
      <c r="Q45" s="12"/>
      <c r="S45" s="652"/>
      <c r="U45" s="652"/>
      <c r="V45" s="652"/>
      <c r="W45" s="652"/>
      <c r="X45" s="652"/>
      <c r="Y45" s="652"/>
      <c r="Z45" s="652"/>
      <c r="AA45" s="652"/>
      <c r="AB45" s="652"/>
      <c r="AC45" s="652"/>
      <c r="AD45" s="652"/>
    </row>
    <row r="46" spans="1:31" s="203" customFormat="1" ht="15.75" x14ac:dyDescent="0.25">
      <c r="A46" s="3"/>
      <c r="B46" s="140" t="s">
        <v>206</v>
      </c>
      <c r="C46" s="141" t="str">
        <f t="shared" ref="C46:C51" si="0">IF(C44="date","date",(VLOOKUP(C45,$P$106:$R$133,2)))</f>
        <v>2016/17</v>
      </c>
      <c r="D46" s="128">
        <v>7.0000000000000007E-2</v>
      </c>
      <c r="E46" s="130">
        <v>0.03</v>
      </c>
      <c r="F46" s="147">
        <f t="shared" ref="F46:F51" si="1">IF(D46=0,"",($D$43+F45)*D46+F45)</f>
        <v>0.14490000000000003</v>
      </c>
      <c r="G46" s="130">
        <f t="shared" ref="G46:G51" si="2">IF(E46="","",($D$43+G45)*E46+G45)</f>
        <v>5.4720000000000005E-2</v>
      </c>
      <c r="H46" s="130">
        <f t="shared" ref="H46:H51" si="3">IF(D46="","",F46-G46)</f>
        <v>9.0180000000000024E-2</v>
      </c>
      <c r="I46" s="50"/>
      <c r="J46" s="144"/>
      <c r="K46" s="50"/>
      <c r="L46" s="50"/>
      <c r="M46" s="50"/>
      <c r="N46" s="50"/>
      <c r="O46" s="50"/>
      <c r="P46" s="68"/>
      <c r="Q46" s="12"/>
      <c r="S46" s="652"/>
      <c r="U46" s="652"/>
      <c r="V46" s="652"/>
      <c r="W46" s="652"/>
      <c r="X46" s="652"/>
      <c r="Y46" s="652"/>
      <c r="Z46" s="652"/>
      <c r="AA46" s="652"/>
      <c r="AB46" s="652"/>
      <c r="AC46" s="652"/>
      <c r="AD46" s="652"/>
    </row>
    <row r="47" spans="1:31" s="203" customFormat="1" ht="15.75" x14ac:dyDescent="0.25">
      <c r="A47" s="3"/>
      <c r="B47" s="140" t="s">
        <v>207</v>
      </c>
      <c r="C47" s="141" t="str">
        <f t="shared" si="0"/>
        <v>2017/18</v>
      </c>
      <c r="D47" s="128">
        <v>7.0000000000000007E-2</v>
      </c>
      <c r="E47" s="130">
        <v>0.03</v>
      </c>
      <c r="F47" s="147">
        <f t="shared" si="1"/>
        <v>0.22504300000000005</v>
      </c>
      <c r="G47" s="130">
        <f t="shared" si="2"/>
        <v>8.6361600000000011E-2</v>
      </c>
      <c r="H47" s="130">
        <f t="shared" si="3"/>
        <v>0.13868140000000004</v>
      </c>
      <c r="I47" s="50"/>
      <c r="J47" s="144"/>
      <c r="K47" s="50"/>
      <c r="L47" s="50"/>
      <c r="M47" s="50"/>
      <c r="N47" s="50"/>
      <c r="O47" s="50"/>
      <c r="P47" s="68"/>
      <c r="Q47" s="12"/>
      <c r="S47" s="652"/>
      <c r="U47" s="652"/>
      <c r="V47" s="652"/>
      <c r="W47" s="652"/>
      <c r="X47" s="652"/>
      <c r="Y47" s="652"/>
      <c r="Z47" s="652"/>
      <c r="AA47" s="652"/>
      <c r="AB47" s="652"/>
      <c r="AC47" s="652"/>
      <c r="AD47" s="652"/>
    </row>
    <row r="48" spans="1:31" s="203" customFormat="1" ht="15.75" x14ac:dyDescent="0.25">
      <c r="A48" s="3"/>
      <c r="B48" s="140" t="s">
        <v>208</v>
      </c>
      <c r="C48" s="141" t="str">
        <f t="shared" si="0"/>
        <v>2018/19</v>
      </c>
      <c r="D48" s="148">
        <v>7.0000000000000007E-2</v>
      </c>
      <c r="E48" s="130">
        <v>0.03</v>
      </c>
      <c r="F48" s="147">
        <f t="shared" si="1"/>
        <v>0.31079601000000007</v>
      </c>
      <c r="G48" s="130">
        <f t="shared" si="2"/>
        <v>0.11895244800000002</v>
      </c>
      <c r="H48" s="130">
        <f t="shared" si="3"/>
        <v>0.19184356200000005</v>
      </c>
      <c r="I48" s="50"/>
      <c r="J48" s="144"/>
      <c r="K48" s="50"/>
      <c r="L48" s="50"/>
      <c r="M48" s="50"/>
      <c r="N48" s="50"/>
      <c r="O48" s="50"/>
      <c r="P48" s="68"/>
      <c r="Q48" s="12"/>
      <c r="S48" s="652"/>
      <c r="U48" s="652"/>
      <c r="V48" s="652"/>
      <c r="W48" s="652"/>
      <c r="X48" s="652"/>
      <c r="Y48" s="652"/>
      <c r="Z48" s="652"/>
      <c r="AA48" s="652"/>
      <c r="AB48" s="652"/>
      <c r="AC48" s="652"/>
      <c r="AD48" s="652"/>
    </row>
    <row r="49" spans="1:30" s="203" customFormat="1" ht="15.75" x14ac:dyDescent="0.25">
      <c r="A49" s="3"/>
      <c r="B49" s="140" t="s">
        <v>209</v>
      </c>
      <c r="C49" s="141" t="str">
        <f t="shared" si="0"/>
        <v>2019/20</v>
      </c>
      <c r="D49" s="148"/>
      <c r="E49" s="130">
        <v>0.03</v>
      </c>
      <c r="F49" s="147" t="str">
        <f t="shared" si="1"/>
        <v/>
      </c>
      <c r="G49" s="130">
        <f t="shared" si="2"/>
        <v>0.15252102144000002</v>
      </c>
      <c r="H49" s="130" t="str">
        <f t="shared" si="3"/>
        <v/>
      </c>
      <c r="I49" s="50"/>
      <c r="J49" s="144"/>
      <c r="K49" s="50"/>
      <c r="L49" s="50"/>
      <c r="M49" s="50"/>
      <c r="N49" s="50"/>
      <c r="O49" s="50"/>
      <c r="P49" s="68"/>
      <c r="Q49" s="12"/>
      <c r="S49" s="652"/>
      <c r="U49" s="652"/>
      <c r="V49" s="652"/>
      <c r="W49" s="652"/>
      <c r="X49" s="652"/>
      <c r="Y49" s="652"/>
      <c r="Z49" s="652"/>
      <c r="AA49" s="652"/>
      <c r="AB49" s="652"/>
      <c r="AC49" s="652"/>
      <c r="AD49" s="652"/>
    </row>
    <row r="50" spans="1:30" s="203" customFormat="1" ht="15.75" x14ac:dyDescent="0.25">
      <c r="A50" s="3"/>
      <c r="B50" s="140" t="s">
        <v>210</v>
      </c>
      <c r="C50" s="141" t="str">
        <f t="shared" si="0"/>
        <v>2020/21</v>
      </c>
      <c r="D50" s="148"/>
      <c r="E50" s="130">
        <v>0.03</v>
      </c>
      <c r="F50" s="147" t="str">
        <f t="shared" si="1"/>
        <v/>
      </c>
      <c r="G50" s="130">
        <f t="shared" si="2"/>
        <v>0.18709665208320003</v>
      </c>
      <c r="H50" s="130" t="str">
        <f t="shared" si="3"/>
        <v/>
      </c>
      <c r="I50" s="50"/>
      <c r="J50" s="144"/>
      <c r="K50" s="50"/>
      <c r="L50" s="50"/>
      <c r="M50" s="50"/>
      <c r="N50" s="50"/>
      <c r="O50" s="50"/>
      <c r="P50" s="68"/>
      <c r="Q50" s="12"/>
      <c r="S50" s="652"/>
      <c r="U50" s="652"/>
      <c r="V50" s="652"/>
      <c r="W50" s="652"/>
      <c r="X50" s="652"/>
      <c r="Y50" s="652"/>
      <c r="Z50" s="652"/>
      <c r="AA50" s="652"/>
      <c r="AB50" s="652"/>
      <c r="AC50" s="652"/>
      <c r="AD50" s="652"/>
    </row>
    <row r="51" spans="1:30" s="203" customFormat="1" ht="15.75" x14ac:dyDescent="0.25">
      <c r="A51" s="3"/>
      <c r="B51" s="140" t="s">
        <v>211</v>
      </c>
      <c r="C51" s="141" t="str">
        <f t="shared" si="0"/>
        <v>2021/22</v>
      </c>
      <c r="D51" s="148"/>
      <c r="E51" s="130">
        <v>0.03</v>
      </c>
      <c r="F51" s="147" t="str">
        <f t="shared" si="1"/>
        <v/>
      </c>
      <c r="G51" s="130">
        <f t="shared" si="2"/>
        <v>0.22270955164569603</v>
      </c>
      <c r="H51" s="130" t="str">
        <f t="shared" si="3"/>
        <v/>
      </c>
      <c r="I51" s="50"/>
      <c r="J51" s="144"/>
      <c r="K51" s="50"/>
      <c r="L51" s="50"/>
      <c r="M51" s="50"/>
      <c r="N51" s="50"/>
      <c r="O51" s="50"/>
      <c r="P51" s="68"/>
      <c r="Q51" s="12"/>
      <c r="S51" s="652"/>
      <c r="U51" s="652"/>
      <c r="V51" s="652"/>
      <c r="W51" s="652"/>
      <c r="X51" s="652"/>
      <c r="Y51" s="652"/>
      <c r="Z51" s="652"/>
      <c r="AA51" s="652"/>
      <c r="AB51" s="652"/>
      <c r="AC51" s="652"/>
      <c r="AD51" s="652"/>
    </row>
    <row r="52" spans="1:30" s="203" customFormat="1" ht="15.75" x14ac:dyDescent="0.25">
      <c r="A52" s="3"/>
      <c r="B52" s="133"/>
      <c r="C52" s="149"/>
      <c r="D52" s="150"/>
      <c r="E52" s="151"/>
      <c r="F52" s="152"/>
      <c r="G52" s="151"/>
      <c r="H52" s="50"/>
      <c r="I52" s="50"/>
      <c r="J52" s="50"/>
      <c r="K52" s="50"/>
      <c r="L52" s="50"/>
      <c r="M52" s="50"/>
      <c r="N52" s="50"/>
      <c r="O52" s="50"/>
      <c r="P52" s="68"/>
      <c r="Q52" s="12"/>
      <c r="S52" s="652"/>
      <c r="U52" s="652"/>
      <c r="V52" s="652"/>
      <c r="W52" s="652"/>
      <c r="X52" s="652"/>
      <c r="Y52" s="652"/>
      <c r="Z52" s="652"/>
      <c r="AA52" s="652"/>
      <c r="AB52" s="652"/>
      <c r="AC52" s="652"/>
      <c r="AD52" s="652"/>
    </row>
    <row r="53" spans="1:30" s="203" customFormat="1" ht="27.75" customHeight="1" x14ac:dyDescent="0.25">
      <c r="A53" s="153"/>
      <c r="B53" s="154" t="s">
        <v>212</v>
      </c>
      <c r="C53" s="653"/>
      <c r="D53" s="155"/>
      <c r="E53" s="653"/>
      <c r="F53" s="155"/>
      <c r="G53" s="155"/>
      <c r="H53" s="155"/>
      <c r="I53" s="155"/>
      <c r="J53" s="155"/>
      <c r="K53" s="155"/>
      <c r="L53" s="155"/>
      <c r="M53" s="155"/>
      <c r="N53" s="155"/>
      <c r="O53" s="155"/>
      <c r="P53" s="155"/>
      <c r="Q53" s="156"/>
      <c r="R53" s="652"/>
      <c r="S53" s="652"/>
      <c r="T53" s="652"/>
      <c r="U53" s="652"/>
      <c r="V53" s="652"/>
      <c r="W53" s="652"/>
      <c r="X53" s="652"/>
      <c r="Y53" s="652"/>
      <c r="Z53" s="652"/>
      <c r="AA53" s="652"/>
      <c r="AB53" s="652"/>
      <c r="AC53" s="652"/>
      <c r="AD53" s="652"/>
    </row>
    <row r="54" spans="1:30" s="203" customFormat="1" x14ac:dyDescent="0.25">
      <c r="A54" s="153"/>
      <c r="B54" s="155"/>
      <c r="C54" s="155"/>
      <c r="D54" s="155"/>
      <c r="E54" s="155"/>
      <c r="F54" s="155"/>
      <c r="G54" s="155"/>
      <c r="H54" s="155"/>
      <c r="I54" s="155"/>
      <c r="J54" s="155"/>
      <c r="K54" s="155"/>
      <c r="L54" s="155"/>
      <c r="M54" s="155"/>
      <c r="N54" s="155"/>
      <c r="O54" s="155"/>
      <c r="P54" s="155"/>
      <c r="Q54" s="156"/>
      <c r="R54" s="652"/>
      <c r="S54" s="652"/>
      <c r="T54" s="652"/>
      <c r="U54" s="652"/>
      <c r="V54" s="652"/>
      <c r="W54" s="652"/>
      <c r="X54" s="652"/>
      <c r="Y54" s="652"/>
      <c r="Z54" s="652"/>
      <c r="AA54" s="652"/>
      <c r="AB54" s="652"/>
      <c r="AC54" s="652"/>
      <c r="AD54" s="652"/>
    </row>
    <row r="55" spans="1:30" s="203" customFormat="1" ht="69.75" customHeight="1" x14ac:dyDescent="0.25">
      <c r="A55" s="153"/>
      <c r="B55" s="157"/>
      <c r="C55" s="158"/>
      <c r="D55" s="159" t="s">
        <v>213</v>
      </c>
      <c r="E55" s="160" t="s">
        <v>214</v>
      </c>
      <c r="F55" s="160" t="str">
        <f>K69</f>
        <v>Annual $ increase in PGI</v>
      </c>
      <c r="G55" s="160" t="str">
        <f>L69</f>
        <v>Annual % increase in PGI</v>
      </c>
      <c r="H55" s="159" t="str">
        <f>N69</f>
        <v>Annual $ increase in PGI above the rate peg</v>
      </c>
      <c r="I55" s="155"/>
      <c r="J55" s="155"/>
      <c r="K55" s="155"/>
      <c r="L55" s="155"/>
      <c r="M55" s="155"/>
      <c r="N55" s="155"/>
      <c r="O55" s="155"/>
      <c r="P55" s="155"/>
      <c r="Q55" s="156"/>
      <c r="R55" s="652"/>
      <c r="S55" s="652"/>
      <c r="T55" s="652"/>
      <c r="U55" s="652"/>
      <c r="V55" s="652"/>
      <c r="W55" s="652"/>
      <c r="X55" s="652"/>
      <c r="Y55" s="652"/>
      <c r="Z55" s="652"/>
      <c r="AA55" s="652"/>
      <c r="AB55" s="652"/>
      <c r="AC55" s="652"/>
    </row>
    <row r="56" spans="1:30" s="203" customFormat="1" x14ac:dyDescent="0.25">
      <c r="A56" s="153"/>
      <c r="B56" s="161" t="s">
        <v>204</v>
      </c>
      <c r="C56" s="162" t="str">
        <f>C44</f>
        <v>2014/15</v>
      </c>
      <c r="D56" s="163">
        <f>J70</f>
        <v>49802820.971116126</v>
      </c>
      <c r="E56" s="163">
        <f>J44</f>
        <v>0</v>
      </c>
      <c r="F56" s="163"/>
      <c r="G56" s="164"/>
      <c r="H56" s="164"/>
      <c r="I56" s="155"/>
      <c r="J56" s="155"/>
      <c r="K56" s="155"/>
      <c r="L56" s="155"/>
      <c r="M56" s="155"/>
      <c r="N56" s="155"/>
      <c r="O56" s="155"/>
      <c r="P56" s="155"/>
      <c r="Q56" s="156"/>
      <c r="R56" s="652"/>
      <c r="S56" s="652"/>
      <c r="T56" s="652"/>
      <c r="U56" s="652"/>
      <c r="V56" s="652"/>
      <c r="W56" s="652"/>
      <c r="X56" s="652"/>
      <c r="Y56" s="652"/>
      <c r="Z56" s="652"/>
      <c r="AA56" s="652"/>
      <c r="AB56" s="652"/>
      <c r="AC56" s="652"/>
    </row>
    <row r="57" spans="1:30" s="203" customFormat="1" x14ac:dyDescent="0.25">
      <c r="A57" s="153"/>
      <c r="B57" s="161" t="s">
        <v>205</v>
      </c>
      <c r="C57" s="162" t="str">
        <f t="shared" ref="C57:C63" si="4">C45</f>
        <v>2015/16</v>
      </c>
      <c r="D57" s="163">
        <f t="shared" ref="D57:D63" si="5">J71</f>
        <v>53308901.43909426</v>
      </c>
      <c r="E57" s="163">
        <f t="shared" ref="E57:E63" si="6">J45</f>
        <v>0</v>
      </c>
      <c r="F57" s="163">
        <f t="shared" ref="F57:G63" si="7">K71</f>
        <v>3506080.4679781348</v>
      </c>
      <c r="G57" s="165">
        <f t="shared" si="7"/>
        <v>7.0399234413077494</v>
      </c>
      <c r="H57" s="166">
        <f t="shared" ref="H57:H63" si="8">N71</f>
        <v>2271046.764671348</v>
      </c>
      <c r="I57" s="155"/>
      <c r="J57" s="155"/>
      <c r="K57" s="155"/>
      <c r="L57" s="155"/>
      <c r="M57" s="155"/>
      <c r="N57" s="155"/>
      <c r="O57" s="155"/>
      <c r="P57" s="155"/>
      <c r="Q57" s="156"/>
      <c r="R57" s="652"/>
      <c r="S57" s="652"/>
      <c r="T57" s="652"/>
      <c r="U57" s="652"/>
      <c r="V57" s="652"/>
      <c r="W57" s="652"/>
      <c r="X57" s="652"/>
      <c r="Y57" s="652"/>
      <c r="Z57" s="652"/>
      <c r="AA57" s="652"/>
      <c r="AB57" s="652"/>
      <c r="AC57" s="652"/>
    </row>
    <row r="58" spans="1:30" s="203" customFormat="1" x14ac:dyDescent="0.25">
      <c r="A58" s="153"/>
      <c r="B58" s="161" t="s">
        <v>206</v>
      </c>
      <c r="C58" s="162" t="str">
        <f t="shared" si="4"/>
        <v>2016/17</v>
      </c>
      <c r="D58" s="163">
        <f t="shared" si="5"/>
        <v>57040524.539830863</v>
      </c>
      <c r="E58" s="163">
        <f t="shared" si="6"/>
        <v>0</v>
      </c>
      <c r="F58" s="163">
        <f t="shared" si="7"/>
        <v>3731623.1007366031</v>
      </c>
      <c r="G58" s="165">
        <f t="shared" si="7"/>
        <v>7.0000000000000062</v>
      </c>
      <c r="H58" s="166">
        <f t="shared" si="8"/>
        <v>2201083.9505039155</v>
      </c>
      <c r="I58" s="155"/>
      <c r="J58" s="155"/>
      <c r="K58" s="155"/>
      <c r="L58" s="155"/>
      <c r="M58" s="155"/>
      <c r="N58" s="155"/>
      <c r="O58" s="155"/>
      <c r="P58" s="155"/>
      <c r="Q58" s="156"/>
      <c r="R58" s="652"/>
      <c r="S58" s="652"/>
      <c r="T58" s="652"/>
      <c r="U58" s="652"/>
      <c r="V58" s="652"/>
      <c r="W58" s="652"/>
      <c r="X58" s="652"/>
      <c r="Y58" s="652"/>
      <c r="Z58" s="652"/>
      <c r="AA58" s="652"/>
      <c r="AB58" s="652"/>
      <c r="AC58" s="652"/>
    </row>
    <row r="59" spans="1:30" s="203" customFormat="1" x14ac:dyDescent="0.25">
      <c r="A59" s="153"/>
      <c r="B59" s="161" t="s">
        <v>207</v>
      </c>
      <c r="C59" s="162" t="str">
        <f t="shared" si="4"/>
        <v>2017/18</v>
      </c>
      <c r="D59" s="163">
        <f t="shared" si="5"/>
        <v>61033361.257619031</v>
      </c>
      <c r="E59" s="163">
        <f t="shared" si="6"/>
        <v>0</v>
      </c>
      <c r="F59" s="163">
        <f t="shared" si="7"/>
        <v>3992836.7177881673</v>
      </c>
      <c r="G59" s="165">
        <f t="shared" si="7"/>
        <v>7.0000000000000062</v>
      </c>
      <c r="H59" s="166">
        <f t="shared" si="8"/>
        <v>2416381.3930484951</v>
      </c>
      <c r="I59" s="155"/>
      <c r="J59" s="155"/>
      <c r="K59" s="155"/>
      <c r="L59" s="155"/>
      <c r="M59" s="155"/>
      <c r="N59" s="155"/>
      <c r="O59" s="155"/>
      <c r="P59" s="155"/>
      <c r="Q59" s="156"/>
      <c r="R59" s="652"/>
      <c r="S59" s="652"/>
      <c r="T59" s="652"/>
      <c r="U59" s="652"/>
      <c r="V59" s="652"/>
      <c r="W59" s="652"/>
      <c r="X59" s="652"/>
      <c r="Y59" s="652"/>
      <c r="Z59" s="652"/>
      <c r="AA59" s="652"/>
      <c r="AB59" s="652"/>
      <c r="AC59" s="652"/>
    </row>
    <row r="60" spans="1:30" s="203" customFormat="1" x14ac:dyDescent="0.25">
      <c r="A60" s="153"/>
      <c r="B60" s="161" t="s">
        <v>208</v>
      </c>
      <c r="C60" s="162" t="str">
        <f t="shared" si="4"/>
        <v>2018/19</v>
      </c>
      <c r="D60" s="163">
        <f t="shared" si="5"/>
        <v>65305696.545652367</v>
      </c>
      <c r="E60" s="163">
        <f t="shared" si="6"/>
        <v>0</v>
      </c>
      <c r="F60" s="163">
        <f t="shared" si="7"/>
        <v>4272335.2880333364</v>
      </c>
      <c r="G60" s="165">
        <f t="shared" si="7"/>
        <v>7.0000000000000062</v>
      </c>
      <c r="H60" s="166">
        <f t="shared" si="8"/>
        <v>2648586.3035514802</v>
      </c>
      <c r="I60" s="155"/>
      <c r="J60" s="155"/>
      <c r="K60" s="155"/>
      <c r="L60" s="155"/>
      <c r="M60" s="155"/>
      <c r="N60" s="155"/>
      <c r="O60" s="155"/>
      <c r="P60" s="155"/>
      <c r="Q60" s="156"/>
      <c r="R60" s="652"/>
      <c r="S60" s="652"/>
      <c r="T60" s="652"/>
      <c r="U60" s="652"/>
      <c r="V60" s="652"/>
      <c r="W60" s="652"/>
      <c r="X60" s="652"/>
      <c r="Y60" s="652"/>
      <c r="Z60" s="652"/>
      <c r="AA60" s="652"/>
      <c r="AB60" s="652"/>
      <c r="AC60" s="652"/>
    </row>
    <row r="61" spans="1:30" s="203" customFormat="1" x14ac:dyDescent="0.25">
      <c r="A61" s="153"/>
      <c r="B61" s="161" t="s">
        <v>209</v>
      </c>
      <c r="C61" s="162" t="str">
        <f t="shared" si="4"/>
        <v>2019/20</v>
      </c>
      <c r="D61" s="163" t="str">
        <f t="shared" si="5"/>
        <v/>
      </c>
      <c r="E61" s="163">
        <f t="shared" si="6"/>
        <v>0</v>
      </c>
      <c r="F61" s="163" t="str">
        <f t="shared" si="7"/>
        <v/>
      </c>
      <c r="G61" s="165" t="str">
        <f t="shared" si="7"/>
        <v/>
      </c>
      <c r="H61" s="166" t="str">
        <f t="shared" si="8"/>
        <v/>
      </c>
      <c r="I61" s="155"/>
      <c r="J61" s="155"/>
      <c r="K61" s="155"/>
      <c r="L61" s="155"/>
      <c r="M61" s="155"/>
      <c r="N61" s="155"/>
      <c r="O61" s="155"/>
      <c r="P61" s="155"/>
      <c r="Q61" s="156"/>
      <c r="R61" s="652"/>
      <c r="S61" s="652"/>
      <c r="T61" s="652"/>
      <c r="U61" s="652"/>
      <c r="V61" s="652"/>
      <c r="W61" s="652"/>
      <c r="X61" s="652"/>
      <c r="Y61" s="652"/>
      <c r="Z61" s="652"/>
      <c r="AA61" s="652"/>
      <c r="AB61" s="652"/>
      <c r="AC61" s="652"/>
    </row>
    <row r="62" spans="1:30" s="203" customFormat="1" x14ac:dyDescent="0.25">
      <c r="A62" s="153"/>
      <c r="B62" s="161" t="s">
        <v>210</v>
      </c>
      <c r="C62" s="162" t="str">
        <f t="shared" si="4"/>
        <v>2020/21</v>
      </c>
      <c r="D62" s="163" t="str">
        <f t="shared" si="5"/>
        <v/>
      </c>
      <c r="E62" s="163">
        <f t="shared" si="6"/>
        <v>0</v>
      </c>
      <c r="F62" s="163" t="str">
        <f t="shared" si="7"/>
        <v/>
      </c>
      <c r="G62" s="165" t="str">
        <f t="shared" si="7"/>
        <v/>
      </c>
      <c r="H62" s="166" t="str">
        <f t="shared" si="8"/>
        <v/>
      </c>
      <c r="I62" s="155"/>
      <c r="J62" s="155"/>
      <c r="K62" s="155"/>
      <c r="L62" s="155"/>
      <c r="M62" s="155"/>
      <c r="N62" s="155"/>
      <c r="O62" s="155"/>
      <c r="P62" s="155"/>
      <c r="Q62" s="156"/>
      <c r="R62" s="652"/>
      <c r="S62" s="652"/>
      <c r="T62" s="652"/>
      <c r="U62" s="652"/>
      <c r="V62" s="652"/>
      <c r="W62" s="652"/>
      <c r="X62" s="652"/>
      <c r="Y62" s="652"/>
      <c r="Z62" s="652"/>
      <c r="AA62" s="652"/>
      <c r="AB62" s="652"/>
      <c r="AC62" s="652"/>
    </row>
    <row r="63" spans="1:30" s="203" customFormat="1" x14ac:dyDescent="0.25">
      <c r="A63" s="153"/>
      <c r="B63" s="161" t="s">
        <v>211</v>
      </c>
      <c r="C63" s="162" t="str">
        <f t="shared" si="4"/>
        <v>2021/22</v>
      </c>
      <c r="D63" s="163" t="str">
        <f t="shared" si="5"/>
        <v/>
      </c>
      <c r="E63" s="163">
        <f t="shared" si="6"/>
        <v>0</v>
      </c>
      <c r="F63" s="163" t="str">
        <f t="shared" si="7"/>
        <v/>
      </c>
      <c r="G63" s="165" t="str">
        <f t="shared" si="7"/>
        <v/>
      </c>
      <c r="H63" s="166" t="str">
        <f t="shared" si="8"/>
        <v/>
      </c>
      <c r="I63" s="155"/>
      <c r="J63" s="155"/>
      <c r="K63" s="155"/>
      <c r="L63" s="155"/>
      <c r="M63" s="155"/>
      <c r="N63" s="155"/>
      <c r="O63" s="155"/>
      <c r="P63" s="155"/>
      <c r="Q63" s="156"/>
      <c r="R63" s="652"/>
      <c r="S63" s="652"/>
      <c r="T63" s="652"/>
      <c r="U63" s="652"/>
      <c r="V63" s="652"/>
      <c r="W63" s="652"/>
      <c r="X63" s="652"/>
      <c r="Y63" s="652"/>
      <c r="Z63" s="652"/>
      <c r="AA63" s="652"/>
      <c r="AB63" s="652"/>
      <c r="AC63" s="652"/>
    </row>
    <row r="64" spans="1:30" s="203" customFormat="1" x14ac:dyDescent="0.25">
      <c r="A64" s="153"/>
      <c r="B64" s="163" t="s">
        <v>215</v>
      </c>
      <c r="C64" s="167"/>
      <c r="D64" s="163">
        <f>J78</f>
        <v>15502875.574536242</v>
      </c>
      <c r="E64" s="155"/>
      <c r="F64" s="155"/>
      <c r="G64" s="155"/>
      <c r="H64" s="155"/>
      <c r="I64" s="155"/>
      <c r="J64" s="155"/>
      <c r="K64" s="155"/>
      <c r="L64" s="155"/>
      <c r="M64" s="155"/>
      <c r="N64" s="155"/>
      <c r="O64" s="155"/>
      <c r="P64" s="155"/>
      <c r="Q64" s="156"/>
      <c r="R64" s="652"/>
      <c r="S64" s="652"/>
      <c r="T64" s="652"/>
      <c r="U64" s="652"/>
      <c r="V64" s="652"/>
      <c r="W64" s="652"/>
      <c r="X64" s="652"/>
      <c r="Y64" s="652"/>
      <c r="Z64" s="652"/>
      <c r="AA64" s="652"/>
      <c r="AB64" s="652"/>
      <c r="AC64" s="652"/>
    </row>
    <row r="65" spans="1:30" s="203" customFormat="1" ht="15.75" x14ac:dyDescent="0.25">
      <c r="A65" s="153"/>
      <c r="B65" s="163" t="s">
        <v>216</v>
      </c>
      <c r="C65" s="167"/>
      <c r="D65" s="168">
        <f>J79</f>
        <v>0.31128508932310001</v>
      </c>
      <c r="E65" s="155"/>
      <c r="F65" s="155"/>
      <c r="G65" s="155"/>
      <c r="H65" s="155"/>
      <c r="I65" s="155"/>
      <c r="J65" s="155"/>
      <c r="K65" s="169"/>
      <c r="L65" s="170"/>
      <c r="M65" s="155"/>
      <c r="N65" s="155"/>
      <c r="O65" s="155"/>
      <c r="P65" s="155"/>
      <c r="Q65" s="156"/>
      <c r="R65" s="104"/>
      <c r="T65" s="652"/>
      <c r="U65" s="652"/>
      <c r="V65" s="652"/>
      <c r="W65" s="652"/>
      <c r="X65" s="652"/>
      <c r="Y65" s="652"/>
      <c r="Z65" s="652"/>
      <c r="AA65" s="652"/>
      <c r="AB65" s="652"/>
      <c r="AC65" s="652"/>
    </row>
    <row r="66" spans="1:30" s="203" customFormat="1" ht="15.75" x14ac:dyDescent="0.25">
      <c r="A66" s="153"/>
      <c r="B66" s="171"/>
      <c r="C66" s="167"/>
      <c r="D66" s="172"/>
      <c r="E66" s="173"/>
      <c r="F66" s="174"/>
      <c r="G66" s="173"/>
      <c r="H66" s="175"/>
      <c r="I66" s="175"/>
      <c r="J66" s="175"/>
      <c r="K66" s="175"/>
      <c r="L66" s="175"/>
      <c r="M66" s="175"/>
      <c r="N66" s="175"/>
      <c r="O66" s="175"/>
      <c r="P66" s="155"/>
      <c r="Q66" s="156"/>
      <c r="S66" s="652"/>
      <c r="U66" s="652"/>
      <c r="V66" s="652"/>
      <c r="W66" s="652"/>
      <c r="X66" s="652"/>
      <c r="Y66" s="652"/>
      <c r="Z66" s="652"/>
      <c r="AA66" s="652"/>
      <c r="AB66" s="652"/>
      <c r="AC66" s="652"/>
      <c r="AD66" s="652"/>
    </row>
    <row r="67" spans="1:30" s="203" customFormat="1" ht="27.75" customHeight="1" x14ac:dyDescent="0.25">
      <c r="A67" s="153"/>
      <c r="B67" s="154" t="s">
        <v>217</v>
      </c>
      <c r="C67" s="653"/>
      <c r="D67" s="155"/>
      <c r="E67" s="653"/>
      <c r="F67" s="155"/>
      <c r="G67" s="155"/>
      <c r="H67" s="155"/>
      <c r="I67" s="155"/>
      <c r="J67" s="155"/>
      <c r="K67" s="155"/>
      <c r="L67" s="155"/>
      <c r="M67" s="155"/>
      <c r="N67" s="155"/>
      <c r="O67" s="155"/>
      <c r="P67" s="155"/>
      <c r="Q67" s="156"/>
      <c r="R67" s="652"/>
      <c r="S67" s="652"/>
      <c r="T67" s="652"/>
      <c r="U67" s="652"/>
      <c r="V67" s="652"/>
      <c r="W67" s="652"/>
      <c r="X67" s="652"/>
      <c r="Y67" s="652"/>
      <c r="Z67" s="652"/>
      <c r="AA67" s="652"/>
      <c r="AB67" s="652"/>
      <c r="AC67" s="652"/>
      <c r="AD67" s="652"/>
    </row>
    <row r="68" spans="1:30" s="203" customFormat="1" x14ac:dyDescent="0.25">
      <c r="A68" s="153"/>
      <c r="B68" s="155"/>
      <c r="C68" s="155"/>
      <c r="D68" s="155"/>
      <c r="E68" s="155"/>
      <c r="F68" s="155"/>
      <c r="G68" s="155"/>
      <c r="H68" s="155"/>
      <c r="I68" s="155"/>
      <c r="J68" s="155"/>
      <c r="K68" s="155"/>
      <c r="L68" s="155"/>
      <c r="M68" s="155"/>
      <c r="N68" s="155"/>
      <c r="O68" s="155"/>
      <c r="P68" s="155"/>
      <c r="Q68" s="156"/>
      <c r="R68" s="652"/>
      <c r="S68" s="652"/>
      <c r="T68" s="652"/>
      <c r="U68" s="652"/>
      <c r="V68" s="652"/>
      <c r="W68" s="652"/>
      <c r="X68" s="652"/>
      <c r="Y68" s="652"/>
      <c r="Z68" s="652"/>
      <c r="AA68" s="652"/>
      <c r="AB68" s="652"/>
      <c r="AC68" s="652"/>
      <c r="AD68" s="652"/>
    </row>
    <row r="69" spans="1:30" s="203" customFormat="1" ht="69.75" customHeight="1" x14ac:dyDescent="0.25">
      <c r="A69" s="153"/>
      <c r="B69" s="157"/>
      <c r="C69" s="158"/>
      <c r="D69" s="159" t="s">
        <v>218</v>
      </c>
      <c r="E69" s="160" t="s">
        <v>214</v>
      </c>
      <c r="F69" s="160" t="s">
        <v>219</v>
      </c>
      <c r="G69" s="160" t="s">
        <v>220</v>
      </c>
      <c r="H69" s="160" t="s">
        <v>221</v>
      </c>
      <c r="I69" s="160" t="s">
        <v>222</v>
      </c>
      <c r="J69" s="160" t="s">
        <v>223</v>
      </c>
      <c r="K69" s="160" t="s">
        <v>224</v>
      </c>
      <c r="L69" s="159" t="s">
        <v>225</v>
      </c>
      <c r="M69" s="159" t="s">
        <v>226</v>
      </c>
      <c r="N69" s="159" t="s">
        <v>227</v>
      </c>
      <c r="O69" s="159" t="s">
        <v>228</v>
      </c>
      <c r="P69" s="155"/>
      <c r="Q69" s="156"/>
      <c r="R69" s="652"/>
      <c r="S69" s="652"/>
      <c r="T69" s="652"/>
      <c r="U69" s="652"/>
      <c r="V69" s="652"/>
      <c r="W69" s="652"/>
      <c r="X69" s="652"/>
      <c r="Y69" s="652"/>
      <c r="Z69" s="652"/>
      <c r="AA69" s="652"/>
      <c r="AB69" s="652"/>
      <c r="AC69" s="652"/>
    </row>
    <row r="70" spans="1:30" s="203" customFormat="1" x14ac:dyDescent="0.25">
      <c r="A70" s="153"/>
      <c r="B70" s="161" t="s">
        <v>204</v>
      </c>
      <c r="C70" s="162" t="str">
        <f t="shared" ref="C70:C77" si="9">C44</f>
        <v>2014/15</v>
      </c>
      <c r="D70" s="164"/>
      <c r="E70" s="176"/>
      <c r="F70" s="653"/>
      <c r="G70" s="164"/>
      <c r="H70" s="164"/>
      <c r="I70" s="164"/>
      <c r="J70" s="163">
        <f>IF('WK4 - PGI Summary'!H9=0,0,'WK4 - PGI Summary'!H9)</f>
        <v>49802820.971116126</v>
      </c>
      <c r="K70" s="163" t="str">
        <f t="shared" ref="K70:K77" si="10">IF(D70="","",(J70-J69))</f>
        <v/>
      </c>
      <c r="L70" s="177"/>
      <c r="M70" s="163">
        <f>IF('WK4 - PGI Summary'!H9=0,0,'WK4 - PGI Summary'!H9)</f>
        <v>49802820.971116126</v>
      </c>
      <c r="N70" s="163"/>
      <c r="O70" s="163">
        <f>IF('WK4 - PGI Summary'!H9=0,0,'WK4 - PGI Summary'!H9)</f>
        <v>49802820.971116126</v>
      </c>
      <c r="P70" s="155"/>
      <c r="Q70" s="156"/>
      <c r="R70" s="652"/>
      <c r="S70" s="652"/>
      <c r="T70" s="652"/>
      <c r="U70" s="652"/>
      <c r="V70" s="652"/>
      <c r="W70" s="652"/>
      <c r="X70" s="652"/>
      <c r="Y70" s="652"/>
      <c r="Z70" s="652"/>
      <c r="AA70" s="652"/>
      <c r="AB70" s="652"/>
      <c r="AC70" s="652"/>
    </row>
    <row r="71" spans="1:30" s="203" customFormat="1" x14ac:dyDescent="0.25">
      <c r="A71" s="153"/>
      <c r="B71" s="161" t="s">
        <v>205</v>
      </c>
      <c r="C71" s="162" t="str">
        <f t="shared" si="9"/>
        <v>2015/16</v>
      </c>
      <c r="D71" s="163">
        <f t="shared" ref="D71:D77" si="11">IF(G71="","",J70)</f>
        <v>49802820.971116126</v>
      </c>
      <c r="E71" s="163">
        <f>E56</f>
        <v>0</v>
      </c>
      <c r="F71" s="163">
        <f t="shared" ref="F71:F77" si="12">IF(D71="","",D71+E71)</f>
        <v>49802820.971116126</v>
      </c>
      <c r="G71" s="178">
        <f t="shared" ref="G71:G77" si="13">IF(D45="","",D45)</f>
        <v>7.0000000000000007E-2</v>
      </c>
      <c r="H71" s="179">
        <f t="shared" ref="H71:H77" si="14">IF(G71="","",(G71+1)*F71)</f>
        <v>53289018.43909426</v>
      </c>
      <c r="I71" s="163">
        <f>'WK4 - PGI Summary'!H33</f>
        <v>19883</v>
      </c>
      <c r="J71" s="163">
        <f>H71+I71</f>
        <v>53308901.43909426</v>
      </c>
      <c r="K71" s="163">
        <f t="shared" si="10"/>
        <v>3506080.4679781348</v>
      </c>
      <c r="L71" s="180">
        <f>IF(D71=0,"",(J71/D71-1)*100)</f>
        <v>7.0399234413077494</v>
      </c>
      <c r="M71" s="179">
        <f>F71*(1+E45)+I71</f>
        <v>51017971.674422912</v>
      </c>
      <c r="N71" s="179">
        <f>IF(D71="","",(K71-(M71-M70+I71)))</f>
        <v>2271046.764671348</v>
      </c>
      <c r="O71" s="179">
        <f>D71*(1+E45)+I71</f>
        <v>51017971.674422912</v>
      </c>
      <c r="P71" s="155"/>
      <c r="Q71" s="156"/>
      <c r="R71" s="652"/>
      <c r="S71" s="652"/>
      <c r="T71" s="652"/>
      <c r="U71" s="652"/>
      <c r="V71" s="652"/>
      <c r="W71" s="652"/>
      <c r="X71" s="652"/>
      <c r="Y71" s="652"/>
      <c r="Z71" s="652"/>
      <c r="AA71" s="652"/>
      <c r="AB71" s="652"/>
      <c r="AC71" s="652"/>
    </row>
    <row r="72" spans="1:30" s="203" customFormat="1" x14ac:dyDescent="0.25">
      <c r="A72" s="153"/>
      <c r="B72" s="161" t="s">
        <v>206</v>
      </c>
      <c r="C72" s="162" t="str">
        <f t="shared" si="9"/>
        <v>2016/17</v>
      </c>
      <c r="D72" s="163">
        <f t="shared" si="11"/>
        <v>53308901.43909426</v>
      </c>
      <c r="E72" s="163">
        <f t="shared" ref="E72:E77" si="15">E57</f>
        <v>0</v>
      </c>
      <c r="F72" s="163">
        <f t="shared" si="12"/>
        <v>53308901.43909426</v>
      </c>
      <c r="G72" s="178">
        <f t="shared" si="13"/>
        <v>7.0000000000000007E-2</v>
      </c>
      <c r="H72" s="179">
        <f t="shared" si="14"/>
        <v>57040524.539830863</v>
      </c>
      <c r="I72" s="164"/>
      <c r="J72" s="163">
        <f t="shared" ref="J72:J77" si="16">H72</f>
        <v>57040524.539830863</v>
      </c>
      <c r="K72" s="163">
        <f t="shared" si="10"/>
        <v>3731623.1007366031</v>
      </c>
      <c r="L72" s="180">
        <f t="shared" ref="L72:L77" si="17">IF(D72="","",(J72/D72-1)*100)</f>
        <v>7.0000000000000062</v>
      </c>
      <c r="M72" s="179">
        <f t="shared" ref="M72:M77" si="18">IF(F72="","",(M71*(1+E46))+E72)</f>
        <v>52548510.8246556</v>
      </c>
      <c r="N72" s="179">
        <f t="shared" ref="N72:N77" si="19">IF(D72="","",(K72-(M72-M71+I72)))</f>
        <v>2201083.9505039155</v>
      </c>
      <c r="O72" s="179">
        <f t="shared" ref="O72:O77" si="20">IF(D72="","",O71*(1+E46))</f>
        <v>52548510.8246556</v>
      </c>
      <c r="P72" s="155"/>
      <c r="Q72" s="156"/>
      <c r="R72" s="652"/>
      <c r="S72" s="652"/>
      <c r="T72" s="652"/>
      <c r="U72" s="652"/>
      <c r="V72" s="652"/>
      <c r="W72" s="652"/>
      <c r="X72" s="652"/>
      <c r="Y72" s="652"/>
      <c r="Z72" s="652"/>
      <c r="AA72" s="652"/>
      <c r="AB72" s="652"/>
      <c r="AC72" s="652"/>
    </row>
    <row r="73" spans="1:30" s="203" customFormat="1" x14ac:dyDescent="0.25">
      <c r="A73" s="153"/>
      <c r="B73" s="161" t="s">
        <v>207</v>
      </c>
      <c r="C73" s="162" t="str">
        <f t="shared" si="9"/>
        <v>2017/18</v>
      </c>
      <c r="D73" s="163">
        <f t="shared" si="11"/>
        <v>57040524.539830863</v>
      </c>
      <c r="E73" s="163">
        <f t="shared" si="15"/>
        <v>0</v>
      </c>
      <c r="F73" s="163">
        <f t="shared" si="12"/>
        <v>57040524.539830863</v>
      </c>
      <c r="G73" s="178">
        <f t="shared" si="13"/>
        <v>7.0000000000000007E-2</v>
      </c>
      <c r="H73" s="179">
        <f t="shared" si="14"/>
        <v>61033361.257619031</v>
      </c>
      <c r="I73" s="164"/>
      <c r="J73" s="163">
        <f t="shared" si="16"/>
        <v>61033361.257619031</v>
      </c>
      <c r="K73" s="163">
        <f t="shared" si="10"/>
        <v>3992836.7177881673</v>
      </c>
      <c r="L73" s="180">
        <f t="shared" si="17"/>
        <v>7.0000000000000062</v>
      </c>
      <c r="M73" s="179">
        <f t="shared" si="18"/>
        <v>54124966.149395272</v>
      </c>
      <c r="N73" s="179">
        <f t="shared" si="19"/>
        <v>2416381.3930484951</v>
      </c>
      <c r="O73" s="179">
        <f t="shared" si="20"/>
        <v>54124966.149395272</v>
      </c>
      <c r="P73" s="155"/>
      <c r="Q73" s="156"/>
      <c r="R73" s="652"/>
      <c r="S73" s="652"/>
      <c r="T73" s="652"/>
      <c r="U73" s="652"/>
      <c r="V73" s="652"/>
      <c r="W73" s="652"/>
      <c r="X73" s="652"/>
      <c r="Y73" s="652"/>
      <c r="Z73" s="652"/>
      <c r="AA73" s="652"/>
      <c r="AB73" s="652"/>
      <c r="AC73" s="652"/>
    </row>
    <row r="74" spans="1:30" s="203" customFormat="1" x14ac:dyDescent="0.25">
      <c r="A74" s="153"/>
      <c r="B74" s="161" t="s">
        <v>208</v>
      </c>
      <c r="C74" s="162" t="str">
        <f t="shared" si="9"/>
        <v>2018/19</v>
      </c>
      <c r="D74" s="163">
        <f t="shared" si="11"/>
        <v>61033361.257619031</v>
      </c>
      <c r="E74" s="163">
        <f t="shared" si="15"/>
        <v>0</v>
      </c>
      <c r="F74" s="163">
        <f t="shared" si="12"/>
        <v>61033361.257619031</v>
      </c>
      <c r="G74" s="178">
        <f t="shared" si="13"/>
        <v>7.0000000000000007E-2</v>
      </c>
      <c r="H74" s="179">
        <f t="shared" si="14"/>
        <v>65305696.545652367</v>
      </c>
      <c r="I74" s="164"/>
      <c r="J74" s="163">
        <f t="shared" si="16"/>
        <v>65305696.545652367</v>
      </c>
      <c r="K74" s="163">
        <f t="shared" si="10"/>
        <v>4272335.2880333364</v>
      </c>
      <c r="L74" s="180">
        <f t="shared" si="17"/>
        <v>7.0000000000000062</v>
      </c>
      <c r="M74" s="179">
        <f t="shared" si="18"/>
        <v>55748715.133877128</v>
      </c>
      <c r="N74" s="179">
        <f t="shared" si="19"/>
        <v>2648586.3035514802</v>
      </c>
      <c r="O74" s="179">
        <f t="shared" si="20"/>
        <v>55748715.133877128</v>
      </c>
      <c r="P74" s="155"/>
      <c r="Q74" s="156"/>
      <c r="R74" s="652"/>
      <c r="S74" s="652"/>
      <c r="T74" s="652"/>
      <c r="U74" s="652"/>
      <c r="V74" s="652"/>
      <c r="W74" s="652"/>
      <c r="X74" s="652"/>
      <c r="Y74" s="652"/>
      <c r="Z74" s="652"/>
      <c r="AA74" s="652"/>
      <c r="AB74" s="652"/>
      <c r="AC74" s="652"/>
    </row>
    <row r="75" spans="1:30" s="203" customFormat="1" x14ac:dyDescent="0.25">
      <c r="A75" s="153"/>
      <c r="B75" s="161" t="s">
        <v>209</v>
      </c>
      <c r="C75" s="162" t="str">
        <f t="shared" si="9"/>
        <v>2019/20</v>
      </c>
      <c r="D75" s="163" t="str">
        <f t="shared" si="11"/>
        <v/>
      </c>
      <c r="E75" s="163">
        <f t="shared" si="15"/>
        <v>0</v>
      </c>
      <c r="F75" s="163" t="str">
        <f t="shared" si="12"/>
        <v/>
      </c>
      <c r="G75" s="178" t="str">
        <f t="shared" si="13"/>
        <v/>
      </c>
      <c r="H75" s="179" t="str">
        <f t="shared" si="14"/>
        <v/>
      </c>
      <c r="I75" s="164"/>
      <c r="J75" s="163" t="str">
        <f t="shared" si="16"/>
        <v/>
      </c>
      <c r="K75" s="163" t="str">
        <f t="shared" si="10"/>
        <v/>
      </c>
      <c r="L75" s="180" t="str">
        <f t="shared" si="17"/>
        <v/>
      </c>
      <c r="M75" s="179" t="str">
        <f t="shared" si="18"/>
        <v/>
      </c>
      <c r="N75" s="179" t="str">
        <f t="shared" si="19"/>
        <v/>
      </c>
      <c r="O75" s="179" t="str">
        <f t="shared" si="20"/>
        <v/>
      </c>
      <c r="P75" s="155"/>
      <c r="Q75" s="156"/>
      <c r="R75" s="652"/>
      <c r="S75" s="652"/>
      <c r="T75" s="652"/>
      <c r="U75" s="652"/>
      <c r="V75" s="652"/>
      <c r="W75" s="652"/>
      <c r="X75" s="652"/>
      <c r="Y75" s="652"/>
      <c r="Z75" s="652"/>
      <c r="AA75" s="652"/>
      <c r="AB75" s="652"/>
      <c r="AC75" s="652"/>
    </row>
    <row r="76" spans="1:30" s="203" customFormat="1" x14ac:dyDescent="0.25">
      <c r="A76" s="153"/>
      <c r="B76" s="161" t="s">
        <v>210</v>
      </c>
      <c r="C76" s="162" t="str">
        <f t="shared" si="9"/>
        <v>2020/21</v>
      </c>
      <c r="D76" s="163" t="str">
        <f t="shared" si="11"/>
        <v/>
      </c>
      <c r="E76" s="163">
        <f t="shared" si="15"/>
        <v>0</v>
      </c>
      <c r="F76" s="163" t="str">
        <f t="shared" si="12"/>
        <v/>
      </c>
      <c r="G76" s="178" t="str">
        <f t="shared" si="13"/>
        <v/>
      </c>
      <c r="H76" s="179" t="str">
        <f t="shared" si="14"/>
        <v/>
      </c>
      <c r="I76" s="164"/>
      <c r="J76" s="163" t="str">
        <f t="shared" si="16"/>
        <v/>
      </c>
      <c r="K76" s="163" t="str">
        <f t="shared" si="10"/>
        <v/>
      </c>
      <c r="L76" s="180" t="str">
        <f t="shared" si="17"/>
        <v/>
      </c>
      <c r="M76" s="179" t="str">
        <f t="shared" si="18"/>
        <v/>
      </c>
      <c r="N76" s="179" t="str">
        <f t="shared" si="19"/>
        <v/>
      </c>
      <c r="O76" s="179" t="str">
        <f t="shared" si="20"/>
        <v/>
      </c>
      <c r="P76" s="155"/>
      <c r="Q76" s="156"/>
      <c r="R76" s="652"/>
      <c r="S76" s="652"/>
      <c r="T76" s="652"/>
      <c r="U76" s="652"/>
      <c r="V76" s="652"/>
      <c r="W76" s="652"/>
      <c r="X76" s="652"/>
      <c r="Y76" s="652"/>
      <c r="Z76" s="652"/>
      <c r="AA76" s="652"/>
      <c r="AB76" s="652"/>
      <c r="AC76" s="652"/>
    </row>
    <row r="77" spans="1:30" s="203" customFormat="1" x14ac:dyDescent="0.25">
      <c r="A77" s="153"/>
      <c r="B77" s="161" t="s">
        <v>211</v>
      </c>
      <c r="C77" s="162" t="str">
        <f t="shared" si="9"/>
        <v>2021/22</v>
      </c>
      <c r="D77" s="163" t="str">
        <f t="shared" si="11"/>
        <v/>
      </c>
      <c r="E77" s="163">
        <f t="shared" si="15"/>
        <v>0</v>
      </c>
      <c r="F77" s="163" t="str">
        <f t="shared" si="12"/>
        <v/>
      </c>
      <c r="G77" s="178" t="str">
        <f t="shared" si="13"/>
        <v/>
      </c>
      <c r="H77" s="179" t="str">
        <f t="shared" si="14"/>
        <v/>
      </c>
      <c r="I77" s="181"/>
      <c r="J77" s="163" t="str">
        <f t="shared" si="16"/>
        <v/>
      </c>
      <c r="K77" s="163" t="str">
        <f t="shared" si="10"/>
        <v/>
      </c>
      <c r="L77" s="180" t="str">
        <f t="shared" si="17"/>
        <v/>
      </c>
      <c r="M77" s="179" t="str">
        <f t="shared" si="18"/>
        <v/>
      </c>
      <c r="N77" s="179" t="str">
        <f t="shared" si="19"/>
        <v/>
      </c>
      <c r="O77" s="179" t="str">
        <f t="shared" si="20"/>
        <v/>
      </c>
      <c r="P77" s="155"/>
      <c r="Q77" s="156"/>
      <c r="R77" s="652"/>
      <c r="S77" s="652"/>
      <c r="T77" s="652"/>
      <c r="U77" s="652"/>
      <c r="V77" s="652"/>
      <c r="W77" s="652"/>
      <c r="X77" s="652"/>
      <c r="Y77" s="652"/>
      <c r="Z77" s="652"/>
      <c r="AA77" s="652"/>
      <c r="AB77" s="652"/>
      <c r="AC77" s="652"/>
    </row>
    <row r="78" spans="1:30" s="203" customFormat="1" x14ac:dyDescent="0.25">
      <c r="A78" s="153"/>
      <c r="B78" s="155"/>
      <c r="C78" s="155"/>
      <c r="D78" s="155"/>
      <c r="E78" s="155"/>
      <c r="F78" s="157"/>
      <c r="G78" s="158"/>
      <c r="H78" s="158"/>
      <c r="I78" s="182" t="s">
        <v>229</v>
      </c>
      <c r="J78" s="183">
        <f>INDEX(J70:J77,COUNT(J70:J77))-J70</f>
        <v>15502875.574536242</v>
      </c>
      <c r="K78" s="183">
        <f>SUM(K71:K77)</f>
        <v>15502875.574536242</v>
      </c>
      <c r="L78" s="184"/>
      <c r="M78" s="183">
        <f>SUM(M71:M77)</f>
        <v>213440163.78235093</v>
      </c>
      <c r="N78" s="183">
        <f>SUM(N71:N77)</f>
        <v>9537098.4117752388</v>
      </c>
      <c r="O78" s="183">
        <f>SUM(O71:O77)</f>
        <v>213440163.78235093</v>
      </c>
      <c r="P78" s="155"/>
      <c r="Q78" s="156"/>
      <c r="R78" s="652"/>
      <c r="S78" s="652"/>
      <c r="T78" s="652"/>
      <c r="U78" s="652"/>
      <c r="V78" s="652"/>
      <c r="W78" s="652"/>
      <c r="X78" s="652"/>
      <c r="Y78" s="652"/>
      <c r="Z78" s="652"/>
      <c r="AA78" s="652"/>
      <c r="AB78" s="652"/>
      <c r="AC78" s="652"/>
    </row>
    <row r="79" spans="1:30" s="203" customFormat="1" ht="15.75" x14ac:dyDescent="0.25">
      <c r="A79" s="153"/>
      <c r="B79" s="155"/>
      <c r="C79" s="155"/>
      <c r="D79" s="155"/>
      <c r="E79" s="155"/>
      <c r="F79" s="157"/>
      <c r="G79" s="158"/>
      <c r="H79" s="158"/>
      <c r="I79" s="185" t="s">
        <v>230</v>
      </c>
      <c r="J79" s="186">
        <f>J78/J70</f>
        <v>0.31128508932310001</v>
      </c>
      <c r="K79" s="169"/>
      <c r="L79" s="170"/>
      <c r="M79" s="155"/>
      <c r="N79" s="155"/>
      <c r="O79" s="155"/>
      <c r="P79" s="155"/>
      <c r="Q79" s="156"/>
      <c r="R79" s="104"/>
      <c r="T79" s="652"/>
      <c r="U79" s="652"/>
      <c r="V79" s="652"/>
      <c r="W79" s="652"/>
      <c r="X79" s="652"/>
      <c r="Y79" s="652"/>
      <c r="Z79" s="652"/>
      <c r="AA79" s="652"/>
      <c r="AB79" s="652"/>
      <c r="AC79" s="652"/>
    </row>
    <row r="80" spans="1:30" s="203" customFormat="1" ht="32.25" customHeight="1" x14ac:dyDescent="0.25">
      <c r="A80" s="153"/>
      <c r="B80" s="154" t="s">
        <v>231</v>
      </c>
      <c r="C80" s="155"/>
      <c r="D80" s="155"/>
      <c r="E80" s="155"/>
      <c r="F80" s="155"/>
      <c r="G80" s="155"/>
      <c r="H80" s="155"/>
      <c r="I80" s="155"/>
      <c r="J80" s="155"/>
      <c r="K80" s="155"/>
      <c r="L80" s="155"/>
      <c r="M80" s="155"/>
      <c r="N80" s="155"/>
      <c r="O80" s="155"/>
      <c r="P80" s="155"/>
      <c r="Q80" s="156"/>
      <c r="R80" s="652"/>
      <c r="S80" s="104"/>
      <c r="U80" s="652"/>
      <c r="V80" s="652"/>
      <c r="W80" s="652"/>
      <c r="X80" s="652"/>
      <c r="Y80" s="652"/>
      <c r="Z80" s="652"/>
      <c r="AA80" s="652"/>
      <c r="AB80" s="652"/>
      <c r="AC80" s="652"/>
      <c r="AD80" s="652"/>
    </row>
    <row r="81" spans="1:31" s="203" customFormat="1" ht="10.15" customHeight="1" x14ac:dyDescent="0.25">
      <c r="A81" s="153"/>
      <c r="B81" s="155"/>
      <c r="C81" s="155"/>
      <c r="D81" s="155"/>
      <c r="E81" s="155"/>
      <c r="F81" s="155"/>
      <c r="G81" s="155"/>
      <c r="H81" s="155"/>
      <c r="I81" s="155"/>
      <c r="J81" s="155"/>
      <c r="K81" s="155"/>
      <c r="L81" s="155"/>
      <c r="M81" s="155"/>
      <c r="N81" s="155"/>
      <c r="O81" s="155"/>
      <c r="P81" s="155"/>
      <c r="Q81" s="156"/>
      <c r="R81" s="652"/>
      <c r="S81" s="104"/>
      <c r="U81" s="652"/>
      <c r="V81" s="652"/>
      <c r="W81" s="652"/>
      <c r="X81" s="652"/>
      <c r="Y81" s="652"/>
      <c r="Z81" s="652"/>
      <c r="AA81" s="652"/>
      <c r="AB81" s="652"/>
      <c r="AC81" s="652"/>
      <c r="AD81" s="652"/>
    </row>
    <row r="82" spans="1:31" s="203" customFormat="1" ht="95.25" customHeight="1" x14ac:dyDescent="0.25">
      <c r="A82" s="654"/>
      <c r="B82" s="157"/>
      <c r="C82" s="158"/>
      <c r="D82" s="160" t="s">
        <v>232</v>
      </c>
      <c r="E82" s="159" t="s">
        <v>233</v>
      </c>
      <c r="F82" s="159" t="s">
        <v>234</v>
      </c>
      <c r="G82" s="159" t="s">
        <v>235</v>
      </c>
      <c r="H82" s="159" t="s">
        <v>236</v>
      </c>
      <c r="I82" s="155"/>
      <c r="J82" s="155"/>
      <c r="K82" s="155"/>
      <c r="L82" s="155"/>
      <c r="M82" s="155"/>
      <c r="N82" s="155"/>
      <c r="O82" s="155"/>
      <c r="P82" s="155"/>
      <c r="Q82" s="156"/>
      <c r="R82" s="652"/>
      <c r="S82" s="104"/>
      <c r="T82" s="104"/>
      <c r="V82" s="652"/>
      <c r="W82" s="652"/>
      <c r="X82" s="652"/>
      <c r="Y82" s="652"/>
      <c r="Z82" s="652"/>
      <c r="AA82" s="652"/>
      <c r="AB82" s="652"/>
      <c r="AC82" s="652"/>
      <c r="AD82" s="652"/>
      <c r="AE82" s="652"/>
    </row>
    <row r="83" spans="1:31" s="203" customFormat="1" ht="15.75" x14ac:dyDescent="0.25">
      <c r="A83" s="654"/>
      <c r="B83" s="161" t="s">
        <v>204</v>
      </c>
      <c r="C83" s="162" t="str">
        <f t="shared" ref="C83:C90" si="21">C44</f>
        <v>2014/15</v>
      </c>
      <c r="D83" s="162"/>
      <c r="E83" s="187"/>
      <c r="F83" s="187"/>
      <c r="G83" s="187"/>
      <c r="H83" s="187"/>
      <c r="I83" s="155"/>
      <c r="J83" s="155"/>
      <c r="K83" s="155"/>
      <c r="L83" s="155"/>
      <c r="M83" s="155"/>
      <c r="N83" s="155"/>
      <c r="O83" s="155"/>
      <c r="P83" s="155"/>
      <c r="Q83" s="156"/>
      <c r="R83" s="652"/>
      <c r="S83" s="104"/>
      <c r="T83" s="104"/>
      <c r="V83" s="652"/>
      <c r="W83" s="652"/>
      <c r="X83" s="652"/>
      <c r="Y83" s="652"/>
      <c r="Z83" s="652"/>
      <c r="AA83" s="652"/>
      <c r="AB83" s="652"/>
      <c r="AC83" s="652"/>
      <c r="AD83" s="652"/>
      <c r="AE83" s="652"/>
    </row>
    <row r="84" spans="1:31" s="203" customFormat="1" ht="15.75" x14ac:dyDescent="0.25">
      <c r="A84" s="654"/>
      <c r="B84" s="161" t="s">
        <v>205</v>
      </c>
      <c r="C84" s="162" t="str">
        <f t="shared" si="21"/>
        <v>2015/16</v>
      </c>
      <c r="D84" s="188">
        <f>IF(J71="","",J71)</f>
        <v>53308901.43909426</v>
      </c>
      <c r="E84" s="179">
        <f>M71</f>
        <v>51017971.674422912</v>
      </c>
      <c r="F84" s="179">
        <f t="shared" ref="F84:F90" si="22">IF(D84="","",D84-E84)</f>
        <v>2290929.764671348</v>
      </c>
      <c r="G84" s="179">
        <f>D71*(1+E45)+I71</f>
        <v>51017971.674422912</v>
      </c>
      <c r="H84" s="163">
        <f t="shared" ref="H84:H90" si="23">IF(D84="","",D84-G84)</f>
        <v>2290929.764671348</v>
      </c>
      <c r="I84" s="155"/>
      <c r="J84" s="155"/>
      <c r="K84" s="155"/>
      <c r="L84" s="155"/>
      <c r="M84" s="155"/>
      <c r="N84" s="155"/>
      <c r="O84" s="155"/>
      <c r="P84" s="155"/>
      <c r="Q84" s="156"/>
      <c r="R84" s="652"/>
      <c r="S84" s="104"/>
      <c r="T84" s="104"/>
      <c r="V84" s="652"/>
      <c r="W84" s="652"/>
      <c r="X84" s="652"/>
      <c r="Y84" s="652"/>
      <c r="Z84" s="652"/>
      <c r="AA84" s="652"/>
      <c r="AB84" s="652"/>
      <c r="AC84" s="652"/>
      <c r="AD84" s="652"/>
      <c r="AE84" s="652"/>
    </row>
    <row r="85" spans="1:31" s="203" customFormat="1" ht="15.75" x14ac:dyDescent="0.25">
      <c r="A85" s="654"/>
      <c r="B85" s="161" t="s">
        <v>206</v>
      </c>
      <c r="C85" s="162" t="str">
        <f t="shared" si="21"/>
        <v>2016/17</v>
      </c>
      <c r="D85" s="188">
        <f t="shared" ref="D85:D90" si="24">IF(J72="","",J72+D84)</f>
        <v>110349425.97892512</v>
      </c>
      <c r="E85" s="179">
        <f t="shared" ref="E85:E90" si="25">IF(F72="","",E84+M72)</f>
        <v>103566482.49907851</v>
      </c>
      <c r="F85" s="179">
        <f t="shared" si="22"/>
        <v>6782943.4798466116</v>
      </c>
      <c r="G85" s="179">
        <f>IF(D72="","",G84*(1+E46)+G84)</f>
        <v>103566482.49907851</v>
      </c>
      <c r="H85" s="163">
        <f t="shared" si="23"/>
        <v>6782943.4798466116</v>
      </c>
      <c r="I85" s="155"/>
      <c r="J85" s="155"/>
      <c r="K85" s="155"/>
      <c r="L85" s="155"/>
      <c r="M85" s="155"/>
      <c r="N85" s="155"/>
      <c r="O85" s="155"/>
      <c r="P85" s="155"/>
      <c r="Q85" s="156"/>
      <c r="R85" s="652"/>
      <c r="S85" s="104"/>
      <c r="T85" s="104"/>
      <c r="V85" s="652"/>
      <c r="W85" s="652"/>
      <c r="X85" s="652"/>
      <c r="Y85" s="652"/>
      <c r="Z85" s="652"/>
      <c r="AA85" s="652"/>
      <c r="AB85" s="652"/>
      <c r="AC85" s="652"/>
      <c r="AD85" s="652"/>
      <c r="AE85" s="652"/>
    </row>
    <row r="86" spans="1:31" s="203" customFormat="1" ht="15.75" x14ac:dyDescent="0.25">
      <c r="A86" s="654"/>
      <c r="B86" s="161" t="s">
        <v>207</v>
      </c>
      <c r="C86" s="162" t="str">
        <f t="shared" si="21"/>
        <v>2017/18</v>
      </c>
      <c r="D86" s="188">
        <f t="shared" si="24"/>
        <v>171382787.23654416</v>
      </c>
      <c r="E86" s="179">
        <f t="shared" si="25"/>
        <v>157691448.6484738</v>
      </c>
      <c r="F86" s="179">
        <f t="shared" si="22"/>
        <v>13691338.588070363</v>
      </c>
      <c r="G86" s="179">
        <f>IF(D73="","",(G85-G84)*(1+E47)+G85)</f>
        <v>157691448.6484738</v>
      </c>
      <c r="H86" s="163">
        <f t="shared" si="23"/>
        <v>13691338.588070363</v>
      </c>
      <c r="I86" s="155"/>
      <c r="J86" s="155"/>
      <c r="K86" s="155"/>
      <c r="L86" s="155"/>
      <c r="M86" s="155"/>
      <c r="N86" s="155"/>
      <c r="O86" s="155"/>
      <c r="P86" s="155"/>
      <c r="Q86" s="156"/>
      <c r="R86" s="652"/>
      <c r="S86" s="104"/>
      <c r="T86" s="104"/>
      <c r="V86" s="652"/>
      <c r="W86" s="652"/>
      <c r="X86" s="652"/>
      <c r="Y86" s="652"/>
      <c r="Z86" s="652"/>
      <c r="AA86" s="652"/>
      <c r="AB86" s="652"/>
      <c r="AC86" s="652"/>
      <c r="AD86" s="652"/>
      <c r="AE86" s="652"/>
    </row>
    <row r="87" spans="1:31" s="203" customFormat="1" ht="15.75" x14ac:dyDescent="0.25">
      <c r="A87" s="654"/>
      <c r="B87" s="161" t="s">
        <v>208</v>
      </c>
      <c r="C87" s="162" t="str">
        <f t="shared" si="21"/>
        <v>2018/19</v>
      </c>
      <c r="D87" s="188">
        <f t="shared" si="24"/>
        <v>236688483.78219652</v>
      </c>
      <c r="E87" s="179">
        <f t="shared" si="25"/>
        <v>213440163.78235093</v>
      </c>
      <c r="F87" s="179">
        <f t="shared" si="22"/>
        <v>23248319.999845594</v>
      </c>
      <c r="G87" s="179">
        <f>IF(D74="","",(G86-G85)*(1+E48)+G86)</f>
        <v>213440163.78235096</v>
      </c>
      <c r="H87" s="163">
        <f t="shared" si="23"/>
        <v>23248319.999845564</v>
      </c>
      <c r="I87" s="155"/>
      <c r="J87" s="155"/>
      <c r="K87" s="155"/>
      <c r="L87" s="155"/>
      <c r="M87" s="155"/>
      <c r="N87" s="155"/>
      <c r="O87" s="155"/>
      <c r="P87" s="155"/>
      <c r="Q87" s="156"/>
      <c r="R87" s="652"/>
      <c r="S87" s="104"/>
      <c r="T87" s="104"/>
      <c r="V87" s="652"/>
      <c r="W87" s="652"/>
      <c r="X87" s="652"/>
      <c r="Y87" s="652"/>
      <c r="Z87" s="652"/>
      <c r="AA87" s="652"/>
      <c r="AB87" s="652"/>
      <c r="AC87" s="652"/>
      <c r="AD87" s="652"/>
      <c r="AE87" s="652"/>
    </row>
    <row r="88" spans="1:31" s="203" customFormat="1" ht="15.75" x14ac:dyDescent="0.25">
      <c r="A88" s="654"/>
      <c r="B88" s="161" t="s">
        <v>209</v>
      </c>
      <c r="C88" s="162" t="str">
        <f t="shared" si="21"/>
        <v>2019/20</v>
      </c>
      <c r="D88" s="188" t="str">
        <f t="shared" si="24"/>
        <v/>
      </c>
      <c r="E88" s="179" t="str">
        <f t="shared" si="25"/>
        <v/>
      </c>
      <c r="F88" s="179" t="str">
        <f t="shared" si="22"/>
        <v/>
      </c>
      <c r="G88" s="179" t="str">
        <f>IF(D75="","",(G87-G86)*(1+E49)+G87)</f>
        <v/>
      </c>
      <c r="H88" s="163" t="str">
        <f t="shared" si="23"/>
        <v/>
      </c>
      <c r="I88" s="155"/>
      <c r="J88" s="155"/>
      <c r="K88" s="155"/>
      <c r="L88" s="155"/>
      <c r="M88" s="155"/>
      <c r="N88" s="155"/>
      <c r="O88" s="155"/>
      <c r="P88" s="155"/>
      <c r="Q88" s="156"/>
      <c r="R88" s="652"/>
      <c r="S88" s="104"/>
      <c r="T88" s="104"/>
      <c r="V88" s="652"/>
      <c r="W88" s="652"/>
      <c r="X88" s="652"/>
      <c r="Y88" s="652"/>
      <c r="Z88" s="652"/>
      <c r="AA88" s="652"/>
      <c r="AB88" s="652"/>
      <c r="AC88" s="652"/>
      <c r="AD88" s="652"/>
      <c r="AE88" s="652"/>
    </row>
    <row r="89" spans="1:31" s="203" customFormat="1" ht="15.75" x14ac:dyDescent="0.25">
      <c r="A89" s="654"/>
      <c r="B89" s="161" t="s">
        <v>210</v>
      </c>
      <c r="C89" s="162" t="str">
        <f t="shared" si="21"/>
        <v>2020/21</v>
      </c>
      <c r="D89" s="188" t="str">
        <f t="shared" si="24"/>
        <v/>
      </c>
      <c r="E89" s="179" t="str">
        <f t="shared" si="25"/>
        <v/>
      </c>
      <c r="F89" s="179" t="str">
        <f t="shared" si="22"/>
        <v/>
      </c>
      <c r="G89" s="179" t="str">
        <f>IF(D76="","",(G88-G87)*(1+E50)+G88)</f>
        <v/>
      </c>
      <c r="H89" s="163" t="str">
        <f t="shared" si="23"/>
        <v/>
      </c>
      <c r="I89" s="155"/>
      <c r="J89" s="155"/>
      <c r="K89" s="155"/>
      <c r="L89" s="155"/>
      <c r="M89" s="155"/>
      <c r="N89" s="155"/>
      <c r="O89" s="155"/>
      <c r="P89" s="155"/>
      <c r="Q89" s="156"/>
      <c r="R89" s="652"/>
      <c r="S89" s="104"/>
      <c r="T89" s="104"/>
      <c r="V89" s="652"/>
      <c r="W89" s="652"/>
      <c r="X89" s="652"/>
      <c r="Y89" s="652"/>
      <c r="Z89" s="652"/>
      <c r="AA89" s="652"/>
      <c r="AB89" s="652"/>
      <c r="AC89" s="652"/>
      <c r="AD89" s="652"/>
      <c r="AE89" s="652"/>
    </row>
    <row r="90" spans="1:31" s="203" customFormat="1" ht="15.75" x14ac:dyDescent="0.25">
      <c r="A90" s="654"/>
      <c r="B90" s="161" t="s">
        <v>211</v>
      </c>
      <c r="C90" s="162" t="str">
        <f t="shared" si="21"/>
        <v>2021/22</v>
      </c>
      <c r="D90" s="188" t="str">
        <f t="shared" si="24"/>
        <v/>
      </c>
      <c r="E90" s="179" t="str">
        <f t="shared" si="25"/>
        <v/>
      </c>
      <c r="F90" s="179" t="str">
        <f t="shared" si="22"/>
        <v/>
      </c>
      <c r="G90" s="179" t="str">
        <f>IF(D77="","",(G89-G88)*(1+E51)+G89)</f>
        <v/>
      </c>
      <c r="H90" s="163" t="str">
        <f t="shared" si="23"/>
        <v/>
      </c>
      <c r="I90" s="155"/>
      <c r="J90" s="155"/>
      <c r="K90" s="155"/>
      <c r="L90" s="155"/>
      <c r="M90" s="155"/>
      <c r="N90" s="155"/>
      <c r="O90" s="155"/>
      <c r="P90" s="155"/>
      <c r="Q90" s="156"/>
      <c r="R90" s="652"/>
      <c r="S90" s="104"/>
      <c r="T90" s="104"/>
      <c r="V90" s="652"/>
      <c r="W90" s="652"/>
      <c r="X90" s="652"/>
      <c r="Y90" s="652"/>
      <c r="Z90" s="652"/>
      <c r="AA90" s="652"/>
      <c r="AB90" s="652"/>
      <c r="AC90" s="652"/>
      <c r="AD90" s="652"/>
      <c r="AE90" s="652"/>
    </row>
    <row r="91" spans="1:31" s="203" customFormat="1" ht="15.75" x14ac:dyDescent="0.25">
      <c r="A91" s="189"/>
      <c r="B91" s="656"/>
      <c r="C91" s="191"/>
      <c r="D91" s="191"/>
      <c r="E91" s="190"/>
      <c r="F91" s="192"/>
      <c r="G91" s="193"/>
      <c r="H91" s="194">
        <f>INDEX(H84:H90,COUNT(H84:H90))/INDEX(G84:G90,COUNT(G84:G90))</f>
        <v>0.10892195539894883</v>
      </c>
      <c r="I91" s="195" t="s">
        <v>237</v>
      </c>
      <c r="J91" s="190"/>
      <c r="K91" s="190"/>
      <c r="L91" s="190"/>
      <c r="M91" s="190"/>
      <c r="N91" s="190"/>
      <c r="O91" s="190"/>
      <c r="P91" s="190"/>
      <c r="Q91" s="196"/>
      <c r="R91" s="652"/>
      <c r="S91" s="104"/>
      <c r="U91" s="652"/>
      <c r="V91" s="652"/>
      <c r="W91" s="652"/>
      <c r="X91" s="652"/>
      <c r="Y91" s="652"/>
      <c r="Z91" s="652"/>
      <c r="AA91" s="652"/>
      <c r="AB91" s="652"/>
      <c r="AC91" s="652"/>
      <c r="AD91" s="652"/>
    </row>
    <row r="92" spans="1:31" s="16" customFormat="1" ht="15.75" x14ac:dyDescent="0.25">
      <c r="A92" s="651"/>
      <c r="B92" s="651"/>
      <c r="C92" s="651"/>
      <c r="D92" s="651"/>
      <c r="E92" s="651"/>
      <c r="F92" s="651"/>
      <c r="G92" s="651"/>
      <c r="H92" s="651"/>
      <c r="I92" s="651"/>
      <c r="J92" s="651"/>
      <c r="K92" s="651"/>
      <c r="L92" s="651"/>
      <c r="M92" s="651"/>
      <c r="N92" s="651"/>
      <c r="O92" s="651"/>
      <c r="P92" s="651"/>
      <c r="Q92" s="651"/>
      <c r="R92" s="655"/>
      <c r="S92" s="104"/>
      <c r="U92" s="655"/>
      <c r="V92" s="655"/>
      <c r="W92" s="655"/>
      <c r="X92" s="655"/>
      <c r="Y92" s="655"/>
      <c r="Z92" s="655"/>
      <c r="AA92" s="655"/>
      <c r="AB92" s="655"/>
      <c r="AC92" s="655"/>
      <c r="AD92" s="655"/>
    </row>
    <row r="93" spans="1:31" s="16" customFormat="1" ht="15.75" x14ac:dyDescent="0.25">
      <c r="A93" s="651"/>
      <c r="B93" s="651"/>
      <c r="C93" s="651"/>
      <c r="D93" s="651"/>
      <c r="E93" s="651"/>
      <c r="F93" s="651"/>
      <c r="G93" s="651"/>
      <c r="H93" s="651"/>
      <c r="I93" s="651"/>
      <c r="J93" s="651"/>
      <c r="K93" s="651"/>
      <c r="L93" s="651"/>
      <c r="M93" s="651"/>
      <c r="N93" s="651"/>
      <c r="O93" s="651"/>
      <c r="P93" s="651"/>
      <c r="Q93" s="651"/>
      <c r="R93" s="104"/>
      <c r="S93" s="104"/>
      <c r="U93" s="655"/>
      <c r="V93" s="655"/>
      <c r="W93" s="655"/>
      <c r="X93" s="655"/>
      <c r="Y93" s="655"/>
      <c r="Z93" s="655"/>
      <c r="AA93" s="655"/>
      <c r="AB93" s="655"/>
      <c r="AC93" s="655"/>
      <c r="AD93" s="655"/>
    </row>
    <row r="94" spans="1:31" s="16" customFormat="1" x14ac:dyDescent="0.25">
      <c r="A94" s="651"/>
      <c r="B94" s="651"/>
      <c r="C94" s="651"/>
      <c r="D94" s="651"/>
      <c r="E94" s="651"/>
      <c r="F94" s="651"/>
      <c r="G94" s="651"/>
      <c r="H94" s="651"/>
      <c r="I94" s="651"/>
      <c r="J94" s="651"/>
      <c r="K94" s="651"/>
      <c r="L94" s="651"/>
      <c r="M94" s="651"/>
      <c r="N94" s="651"/>
      <c r="O94" s="651"/>
      <c r="P94" s="651"/>
      <c r="Q94" s="651"/>
      <c r="U94" s="655"/>
      <c r="V94" s="655"/>
      <c r="W94" s="655"/>
      <c r="X94" s="655"/>
      <c r="Y94" s="655"/>
      <c r="Z94" s="655"/>
      <c r="AA94" s="655"/>
      <c r="AB94" s="655"/>
      <c r="AC94" s="655"/>
      <c r="AD94" s="655"/>
    </row>
    <row r="95" spans="1:31" s="11" customFormat="1" x14ac:dyDescent="0.25">
      <c r="U95" s="344"/>
      <c r="V95" s="344"/>
      <c r="W95" s="344"/>
      <c r="X95" s="344"/>
      <c r="Y95" s="344"/>
      <c r="Z95" s="344"/>
      <c r="AA95" s="344"/>
      <c r="AB95" s="344"/>
      <c r="AC95" s="344"/>
      <c r="AD95" s="344"/>
    </row>
    <row r="98" spans="2:20" hidden="1" x14ac:dyDescent="0.25">
      <c r="B98" s="197" t="s">
        <v>238</v>
      </c>
      <c r="C98" s="197"/>
      <c r="G98" s="197" t="s">
        <v>239</v>
      </c>
      <c r="J98" s="198" t="s">
        <v>240</v>
      </c>
      <c r="K98" s="198"/>
      <c r="O98" s="197"/>
      <c r="P98" s="197"/>
      <c r="Q98" s="197"/>
      <c r="R98" s="105"/>
    </row>
    <row r="99" spans="2:20" hidden="1" x14ac:dyDescent="0.25">
      <c r="R99" s="105"/>
    </row>
    <row r="100" spans="2:20" hidden="1" x14ac:dyDescent="0.25">
      <c r="B100" s="199" t="s">
        <v>168</v>
      </c>
      <c r="C100" s="199"/>
      <c r="G100" t="s">
        <v>241</v>
      </c>
      <c r="H100" t="s">
        <v>242</v>
      </c>
      <c r="J100" s="200" t="s">
        <v>243</v>
      </c>
      <c r="K100" s="200"/>
      <c r="L100" s="200" t="s">
        <v>244</v>
      </c>
      <c r="R100" s="197"/>
    </row>
    <row r="101" spans="2:20" hidden="1" x14ac:dyDescent="0.25">
      <c r="B101" s="199" t="s">
        <v>245</v>
      </c>
      <c r="C101" s="199"/>
      <c r="G101" t="s">
        <v>246</v>
      </c>
      <c r="H101" t="s">
        <v>247</v>
      </c>
      <c r="R101" s="105"/>
    </row>
    <row r="102" spans="2:20" hidden="1" x14ac:dyDescent="0.25">
      <c r="B102" s="201" t="s">
        <v>248</v>
      </c>
      <c r="C102" s="201"/>
      <c r="G102" t="s">
        <v>183</v>
      </c>
      <c r="J102" s="105" t="s">
        <v>249</v>
      </c>
      <c r="K102" s="105"/>
      <c r="L102" t="s">
        <v>246</v>
      </c>
      <c r="R102" s="105"/>
    </row>
    <row r="103" spans="2:20" hidden="1" x14ac:dyDescent="0.25">
      <c r="B103" s="201" t="s">
        <v>250</v>
      </c>
      <c r="C103" s="201"/>
      <c r="J103" s="105" t="s">
        <v>251</v>
      </c>
      <c r="K103" s="105"/>
      <c r="L103" t="s">
        <v>183</v>
      </c>
      <c r="R103" s="105"/>
    </row>
    <row r="104" spans="2:20" hidden="1" x14ac:dyDescent="0.25">
      <c r="B104" s="201" t="s">
        <v>252</v>
      </c>
      <c r="C104" s="201"/>
      <c r="G104" s="198" t="s">
        <v>253</v>
      </c>
      <c r="J104" s="105" t="s">
        <v>254</v>
      </c>
      <c r="K104" s="105"/>
      <c r="O104" s="197" t="s">
        <v>255</v>
      </c>
      <c r="P104" s="105"/>
      <c r="Q104" s="105"/>
      <c r="R104" s="105"/>
    </row>
    <row r="105" spans="2:20" hidden="1" x14ac:dyDescent="0.25">
      <c r="B105" s="201" t="s">
        <v>256</v>
      </c>
      <c r="C105" s="201"/>
      <c r="G105" t="s">
        <v>241</v>
      </c>
      <c r="J105" s="105" t="s">
        <v>257</v>
      </c>
      <c r="K105" s="105"/>
      <c r="O105" s="105" t="s">
        <v>258</v>
      </c>
      <c r="P105" s="105"/>
      <c r="Q105" s="105"/>
      <c r="R105" s="105"/>
      <c r="T105" s="197" t="s">
        <v>259</v>
      </c>
    </row>
    <row r="106" spans="2:20" hidden="1" x14ac:dyDescent="0.25">
      <c r="B106" s="201" t="s">
        <v>260</v>
      </c>
      <c r="C106" s="201"/>
      <c r="G106" t="s">
        <v>246</v>
      </c>
      <c r="J106" s="105" t="s">
        <v>261</v>
      </c>
      <c r="K106" s="105"/>
      <c r="O106" s="105" t="s">
        <v>262</v>
      </c>
      <c r="P106" s="39" t="s">
        <v>263</v>
      </c>
      <c r="Q106" s="105" t="s">
        <v>264</v>
      </c>
      <c r="R106" s="105" t="s">
        <v>265</v>
      </c>
      <c r="T106"/>
    </row>
    <row r="107" spans="2:20" hidden="1" x14ac:dyDescent="0.25">
      <c r="B107" s="201" t="s">
        <v>266</v>
      </c>
      <c r="C107" s="201"/>
      <c r="G107" t="s">
        <v>183</v>
      </c>
      <c r="J107" s="105" t="s">
        <v>267</v>
      </c>
      <c r="K107" s="105"/>
      <c r="O107" s="105" t="s">
        <v>268</v>
      </c>
      <c r="P107" s="39" t="s">
        <v>264</v>
      </c>
      <c r="Q107" s="105" t="s">
        <v>269</v>
      </c>
      <c r="R107" s="105" t="s">
        <v>263</v>
      </c>
      <c r="T107" s="105" t="s">
        <v>258</v>
      </c>
    </row>
    <row r="108" spans="2:20" hidden="1" x14ac:dyDescent="0.25">
      <c r="B108" s="202" t="s">
        <v>270</v>
      </c>
      <c r="C108" s="202"/>
      <c r="E108" s="203"/>
      <c r="O108" s="105" t="s">
        <v>161</v>
      </c>
      <c r="P108" s="39" t="s">
        <v>269</v>
      </c>
      <c r="Q108" s="105" t="s">
        <v>271</v>
      </c>
      <c r="R108" s="105" t="s">
        <v>264</v>
      </c>
      <c r="T108" s="105" t="s">
        <v>262</v>
      </c>
    </row>
    <row r="109" spans="2:20" hidden="1" x14ac:dyDescent="0.25">
      <c r="B109" s="201" t="s">
        <v>272</v>
      </c>
      <c r="C109" s="201"/>
      <c r="G109" s="197" t="s">
        <v>239</v>
      </c>
      <c r="J109" s="200" t="s">
        <v>273</v>
      </c>
      <c r="K109" s="200"/>
      <c r="O109" s="105" t="s">
        <v>274</v>
      </c>
      <c r="P109" s="39" t="s">
        <v>271</v>
      </c>
      <c r="Q109" s="105" t="s">
        <v>275</v>
      </c>
      <c r="R109" s="105" t="s">
        <v>269</v>
      </c>
      <c r="T109" s="105" t="s">
        <v>268</v>
      </c>
    </row>
    <row r="110" spans="2:20" hidden="1" x14ac:dyDescent="0.25">
      <c r="B110" s="201" t="s">
        <v>276</v>
      </c>
      <c r="C110" s="201"/>
      <c r="O110" s="105" t="s">
        <v>277</v>
      </c>
      <c r="P110" s="39" t="s">
        <v>275</v>
      </c>
      <c r="Q110" s="105" t="s">
        <v>278</v>
      </c>
      <c r="R110" s="105" t="s">
        <v>271</v>
      </c>
      <c r="T110" s="105" t="s">
        <v>161</v>
      </c>
    </row>
    <row r="111" spans="2:20" hidden="1" x14ac:dyDescent="0.25">
      <c r="B111" s="201" t="s">
        <v>279</v>
      </c>
      <c r="C111" s="201"/>
      <c r="G111" t="s">
        <v>280</v>
      </c>
      <c r="H111" t="s">
        <v>281</v>
      </c>
      <c r="J111" s="105" t="s">
        <v>183</v>
      </c>
      <c r="K111" s="105"/>
      <c r="O111" s="105" t="s">
        <v>282</v>
      </c>
      <c r="P111" s="39" t="s">
        <v>278</v>
      </c>
      <c r="Q111" s="105" t="s">
        <v>283</v>
      </c>
      <c r="R111" s="105" t="s">
        <v>275</v>
      </c>
      <c r="T111" s="105" t="s">
        <v>274</v>
      </c>
    </row>
    <row r="112" spans="2:20" hidden="1" x14ac:dyDescent="0.25">
      <c r="B112" s="201" t="s">
        <v>284</v>
      </c>
      <c r="C112" s="201"/>
      <c r="G112" t="s">
        <v>285</v>
      </c>
      <c r="J112" s="204" t="s">
        <v>286</v>
      </c>
      <c r="K112" s="204"/>
      <c r="O112" s="105" t="s">
        <v>287</v>
      </c>
      <c r="P112" s="39" t="s">
        <v>283</v>
      </c>
      <c r="Q112" s="105" t="s">
        <v>288</v>
      </c>
      <c r="R112" s="105" t="s">
        <v>278</v>
      </c>
      <c r="T112" s="105" t="s">
        <v>277</v>
      </c>
    </row>
    <row r="113" spans="2:20" hidden="1" x14ac:dyDescent="0.25">
      <c r="B113" s="201" t="s">
        <v>289</v>
      </c>
      <c r="C113" s="201"/>
      <c r="G113" t="s">
        <v>249</v>
      </c>
      <c r="J113" s="204" t="s">
        <v>290</v>
      </c>
      <c r="K113" s="204"/>
      <c r="O113" s="105" t="s">
        <v>291</v>
      </c>
      <c r="P113" s="39" t="s">
        <v>288</v>
      </c>
      <c r="Q113" s="105" t="s">
        <v>292</v>
      </c>
      <c r="R113" s="105" t="s">
        <v>283</v>
      </c>
      <c r="T113" s="105" t="s">
        <v>282</v>
      </c>
    </row>
    <row r="114" spans="2:20" hidden="1" x14ac:dyDescent="0.25">
      <c r="B114" s="201" t="s">
        <v>293</v>
      </c>
      <c r="C114" s="201"/>
      <c r="G114" t="s">
        <v>251</v>
      </c>
      <c r="J114" s="204" t="s">
        <v>294</v>
      </c>
      <c r="K114" s="204"/>
      <c r="O114" s="105" t="s">
        <v>295</v>
      </c>
      <c r="P114" s="39" t="s">
        <v>292</v>
      </c>
      <c r="Q114" s="105" t="s">
        <v>296</v>
      </c>
      <c r="R114" s="105" t="s">
        <v>288</v>
      </c>
      <c r="T114" s="105" t="s">
        <v>287</v>
      </c>
    </row>
    <row r="115" spans="2:20" hidden="1" x14ac:dyDescent="0.25">
      <c r="B115" s="201" t="s">
        <v>297</v>
      </c>
      <c r="C115" s="201"/>
      <c r="G115" t="s">
        <v>254</v>
      </c>
      <c r="J115" s="204" t="s">
        <v>298</v>
      </c>
      <c r="K115" s="204"/>
      <c r="O115" s="105" t="s">
        <v>299</v>
      </c>
      <c r="P115" s="39" t="s">
        <v>296</v>
      </c>
      <c r="Q115" s="105" t="s">
        <v>300</v>
      </c>
      <c r="R115" s="105" t="s">
        <v>292</v>
      </c>
      <c r="T115" s="105" t="s">
        <v>291</v>
      </c>
    </row>
    <row r="116" spans="2:20" hidden="1" x14ac:dyDescent="0.25">
      <c r="B116" s="201" t="s">
        <v>301</v>
      </c>
      <c r="C116" s="201"/>
      <c r="G116" t="s">
        <v>257</v>
      </c>
      <c r="J116" s="204" t="s">
        <v>302</v>
      </c>
      <c r="K116" s="204"/>
      <c r="O116" s="105" t="s">
        <v>303</v>
      </c>
      <c r="P116" s="39" t="s">
        <v>300</v>
      </c>
      <c r="Q116" s="105" t="s">
        <v>304</v>
      </c>
      <c r="R116" s="105" t="s">
        <v>296</v>
      </c>
      <c r="T116" s="105" t="s">
        <v>295</v>
      </c>
    </row>
    <row r="117" spans="2:20" hidden="1" x14ac:dyDescent="0.25">
      <c r="B117" s="201" t="s">
        <v>305</v>
      </c>
      <c r="C117" s="201"/>
      <c r="G117" t="s">
        <v>261</v>
      </c>
      <c r="J117" s="204" t="s">
        <v>306</v>
      </c>
      <c r="K117" s="204"/>
      <c r="O117" s="105" t="s">
        <v>307</v>
      </c>
      <c r="P117" s="39" t="s">
        <v>304</v>
      </c>
      <c r="Q117" s="105" t="s">
        <v>308</v>
      </c>
      <c r="R117" s="105" t="s">
        <v>300</v>
      </c>
      <c r="T117" s="105" t="s">
        <v>299</v>
      </c>
    </row>
    <row r="118" spans="2:20" hidden="1" x14ac:dyDescent="0.25">
      <c r="B118" s="201" t="s">
        <v>309</v>
      </c>
      <c r="C118" s="201"/>
      <c r="G118" t="s">
        <v>267</v>
      </c>
      <c r="J118" s="204" t="s">
        <v>310</v>
      </c>
      <c r="K118" s="204"/>
      <c r="O118" s="105" t="s">
        <v>311</v>
      </c>
      <c r="P118" s="39" t="s">
        <v>308</v>
      </c>
      <c r="Q118" s="105" t="s">
        <v>312</v>
      </c>
      <c r="R118" s="105" t="s">
        <v>304</v>
      </c>
      <c r="T118" s="105" t="s">
        <v>303</v>
      </c>
    </row>
    <row r="119" spans="2:20" hidden="1" x14ac:dyDescent="0.25">
      <c r="B119" s="201" t="s">
        <v>313</v>
      </c>
      <c r="C119" s="201"/>
      <c r="G119" t="s">
        <v>314</v>
      </c>
      <c r="J119" s="204" t="s">
        <v>315</v>
      </c>
      <c r="K119" s="204"/>
      <c r="O119" s="105" t="s">
        <v>316</v>
      </c>
      <c r="P119" s="39" t="s">
        <v>312</v>
      </c>
      <c r="Q119" s="105" t="s">
        <v>317</v>
      </c>
      <c r="R119" s="105" t="s">
        <v>308</v>
      </c>
      <c r="T119" s="105" t="s">
        <v>307</v>
      </c>
    </row>
    <row r="120" spans="2:20" hidden="1" x14ac:dyDescent="0.25">
      <c r="B120" s="201" t="s">
        <v>318</v>
      </c>
      <c r="C120" s="201"/>
      <c r="G120" t="s">
        <v>319</v>
      </c>
      <c r="J120" s="200" t="s">
        <v>320</v>
      </c>
      <c r="K120" s="200"/>
      <c r="O120" s="105" t="s">
        <v>321</v>
      </c>
      <c r="P120" s="39" t="s">
        <v>317</v>
      </c>
      <c r="Q120" s="105" t="s">
        <v>322</v>
      </c>
      <c r="R120" s="105" t="s">
        <v>312</v>
      </c>
      <c r="T120" s="105" t="s">
        <v>311</v>
      </c>
    </row>
    <row r="121" spans="2:20" hidden="1" x14ac:dyDescent="0.25">
      <c r="B121" s="201" t="s">
        <v>323</v>
      </c>
      <c r="C121" s="201"/>
      <c r="G121" t="s">
        <v>324</v>
      </c>
      <c r="J121" s="204" t="s">
        <v>183</v>
      </c>
      <c r="O121" s="105" t="s">
        <v>325</v>
      </c>
      <c r="P121" s="39" t="s">
        <v>322</v>
      </c>
      <c r="Q121" s="105" t="s">
        <v>326</v>
      </c>
      <c r="R121" s="105" t="s">
        <v>317</v>
      </c>
      <c r="T121" s="105" t="s">
        <v>316</v>
      </c>
    </row>
    <row r="122" spans="2:20" hidden="1" x14ac:dyDescent="0.25">
      <c r="B122" s="201" t="s">
        <v>327</v>
      </c>
      <c r="C122" s="201"/>
      <c r="G122" t="s">
        <v>328</v>
      </c>
      <c r="J122" s="39" t="s">
        <v>329</v>
      </c>
      <c r="K122" s="39"/>
      <c r="O122" s="105" t="s">
        <v>330</v>
      </c>
      <c r="P122" s="39" t="s">
        <v>326</v>
      </c>
      <c r="Q122" s="105" t="s">
        <v>331</v>
      </c>
      <c r="R122" s="105" t="s">
        <v>322</v>
      </c>
      <c r="T122" s="105" t="s">
        <v>321</v>
      </c>
    </row>
    <row r="123" spans="2:20" hidden="1" x14ac:dyDescent="0.25">
      <c r="B123" s="201" t="s">
        <v>332</v>
      </c>
      <c r="C123" s="201"/>
      <c r="G123" t="s">
        <v>333</v>
      </c>
      <c r="J123" s="39" t="s">
        <v>334</v>
      </c>
      <c r="K123" s="39"/>
      <c r="O123" s="105" t="s">
        <v>335</v>
      </c>
      <c r="P123" s="39" t="s">
        <v>331</v>
      </c>
      <c r="Q123" s="105" t="s">
        <v>336</v>
      </c>
      <c r="R123" s="105" t="s">
        <v>326</v>
      </c>
      <c r="T123" s="105" t="s">
        <v>325</v>
      </c>
    </row>
    <row r="124" spans="2:20" hidden="1" x14ac:dyDescent="0.25">
      <c r="B124" s="201" t="s">
        <v>337</v>
      </c>
      <c r="C124" s="201"/>
      <c r="G124" t="s">
        <v>338</v>
      </c>
      <c r="J124" s="39" t="s">
        <v>339</v>
      </c>
      <c r="K124" s="39"/>
      <c r="O124" s="105" t="s">
        <v>340</v>
      </c>
      <c r="P124" s="39" t="s">
        <v>336</v>
      </c>
      <c r="Q124" s="105" t="s">
        <v>341</v>
      </c>
      <c r="R124" s="105" t="s">
        <v>331</v>
      </c>
      <c r="T124" s="105" t="s">
        <v>330</v>
      </c>
    </row>
    <row r="125" spans="2:20" hidden="1" x14ac:dyDescent="0.25">
      <c r="B125" s="201" t="s">
        <v>342</v>
      </c>
      <c r="C125" s="201"/>
      <c r="G125" t="s">
        <v>343</v>
      </c>
      <c r="J125" s="39" t="s">
        <v>344</v>
      </c>
      <c r="K125" s="39"/>
      <c r="O125" s="105" t="s">
        <v>345</v>
      </c>
      <c r="P125" s="39" t="s">
        <v>341</v>
      </c>
      <c r="Q125" s="105" t="s">
        <v>346</v>
      </c>
      <c r="R125" s="105" t="s">
        <v>336</v>
      </c>
      <c r="T125" s="105" t="s">
        <v>335</v>
      </c>
    </row>
    <row r="126" spans="2:20" hidden="1" x14ac:dyDescent="0.25">
      <c r="B126" s="201" t="s">
        <v>347</v>
      </c>
      <c r="C126" s="201"/>
      <c r="G126" t="s">
        <v>348</v>
      </c>
      <c r="J126" s="39" t="s">
        <v>349</v>
      </c>
      <c r="K126" s="39"/>
      <c r="O126" s="105" t="s">
        <v>350</v>
      </c>
      <c r="P126" s="39" t="s">
        <v>346</v>
      </c>
      <c r="Q126" s="105" t="s">
        <v>351</v>
      </c>
      <c r="R126" s="105" t="s">
        <v>341</v>
      </c>
      <c r="T126" s="105" t="s">
        <v>340</v>
      </c>
    </row>
    <row r="127" spans="2:20" hidden="1" x14ac:dyDescent="0.25">
      <c r="B127" s="201" t="s">
        <v>352</v>
      </c>
      <c r="C127" s="201"/>
      <c r="G127" t="s">
        <v>353</v>
      </c>
      <c r="J127" s="39" t="s">
        <v>354</v>
      </c>
      <c r="K127" s="39"/>
      <c r="O127" s="105" t="s">
        <v>355</v>
      </c>
      <c r="P127" s="39" t="s">
        <v>351</v>
      </c>
      <c r="Q127" s="105" t="s">
        <v>356</v>
      </c>
      <c r="R127" s="105" t="s">
        <v>346</v>
      </c>
      <c r="T127" s="105" t="s">
        <v>345</v>
      </c>
    </row>
    <row r="128" spans="2:20" hidden="1" x14ac:dyDescent="0.25">
      <c r="B128" s="201" t="s">
        <v>357</v>
      </c>
      <c r="C128" s="201"/>
      <c r="G128" t="s">
        <v>358</v>
      </c>
      <c r="J128" s="39" t="s">
        <v>359</v>
      </c>
      <c r="K128" s="39"/>
      <c r="O128" s="105" t="s">
        <v>360</v>
      </c>
      <c r="P128" s="39" t="s">
        <v>356</v>
      </c>
      <c r="Q128" s="105" t="s">
        <v>361</v>
      </c>
      <c r="R128" s="105" t="s">
        <v>351</v>
      </c>
    </row>
    <row r="129" spans="2:18" hidden="1" x14ac:dyDescent="0.25">
      <c r="B129" s="201" t="s">
        <v>362</v>
      </c>
      <c r="C129" s="201"/>
      <c r="G129" t="s">
        <v>363</v>
      </c>
      <c r="J129" s="105"/>
      <c r="K129" s="105"/>
      <c r="O129" s="105" t="s">
        <v>364</v>
      </c>
      <c r="P129" s="39" t="s">
        <v>361</v>
      </c>
      <c r="Q129" s="105" t="s">
        <v>365</v>
      </c>
      <c r="R129" s="105" t="s">
        <v>356</v>
      </c>
    </row>
    <row r="130" spans="2:18" hidden="1" x14ac:dyDescent="0.25">
      <c r="B130" s="201" t="s">
        <v>366</v>
      </c>
      <c r="C130" s="201"/>
      <c r="G130" t="s">
        <v>367</v>
      </c>
      <c r="O130" s="105" t="s">
        <v>368</v>
      </c>
      <c r="P130" s="39" t="s">
        <v>365</v>
      </c>
      <c r="Q130" s="105" t="s">
        <v>369</v>
      </c>
      <c r="R130" s="105" t="s">
        <v>361</v>
      </c>
    </row>
    <row r="131" spans="2:18" hidden="1" x14ac:dyDescent="0.25">
      <c r="B131" s="201" t="s">
        <v>370</v>
      </c>
      <c r="C131" s="201"/>
      <c r="G131" t="s">
        <v>371</v>
      </c>
      <c r="J131" s="200" t="s">
        <v>372</v>
      </c>
      <c r="K131" s="200"/>
      <c r="O131" s="105" t="s">
        <v>373</v>
      </c>
      <c r="P131" s="39" t="s">
        <v>369</v>
      </c>
      <c r="Q131" s="105" t="s">
        <v>374</v>
      </c>
      <c r="R131" s="105" t="s">
        <v>365</v>
      </c>
    </row>
    <row r="132" spans="2:18" hidden="1" x14ac:dyDescent="0.25">
      <c r="B132" s="201" t="s">
        <v>375</v>
      </c>
      <c r="C132" s="201"/>
      <c r="O132" s="105" t="s">
        <v>376</v>
      </c>
      <c r="P132" s="39" t="s">
        <v>374</v>
      </c>
      <c r="Q132" s="39" t="s">
        <v>377</v>
      </c>
      <c r="R132" s="39" t="s">
        <v>369</v>
      </c>
    </row>
    <row r="133" spans="2:18" hidden="1" x14ac:dyDescent="0.25">
      <c r="B133" s="202" t="s">
        <v>378</v>
      </c>
      <c r="C133" s="202"/>
      <c r="J133" s="105" t="s">
        <v>379</v>
      </c>
      <c r="K133" s="105"/>
      <c r="O133" s="105" t="s">
        <v>258</v>
      </c>
      <c r="P133" s="105" t="s">
        <v>380</v>
      </c>
      <c r="Q133" s="39" t="s">
        <v>380</v>
      </c>
      <c r="R133" s="105" t="s">
        <v>380</v>
      </c>
    </row>
    <row r="134" spans="2:18" hidden="1" x14ac:dyDescent="0.25">
      <c r="B134" s="201" t="s">
        <v>381</v>
      </c>
      <c r="C134" s="201"/>
      <c r="J134" s="105" t="s">
        <v>382</v>
      </c>
      <c r="K134" s="105"/>
      <c r="O134" s="105"/>
      <c r="P134" s="105"/>
      <c r="Q134" s="105"/>
      <c r="R134" s="105"/>
    </row>
    <row r="135" spans="2:18" hidden="1" x14ac:dyDescent="0.25">
      <c r="B135" s="201" t="s">
        <v>383</v>
      </c>
      <c r="C135" s="201"/>
      <c r="J135" s="105" t="s">
        <v>384</v>
      </c>
      <c r="K135" s="105"/>
      <c r="O135" s="105"/>
      <c r="P135" s="105"/>
      <c r="Q135" s="105"/>
      <c r="R135" s="105"/>
    </row>
    <row r="136" spans="2:18" hidden="1" x14ac:dyDescent="0.25">
      <c r="B136" s="201" t="s">
        <v>385</v>
      </c>
      <c r="C136" s="201"/>
      <c r="J136" s="105"/>
      <c r="K136" s="105"/>
      <c r="O136" s="105"/>
      <c r="P136" s="105"/>
      <c r="Q136" s="105"/>
      <c r="R136" s="105"/>
    </row>
    <row r="137" spans="2:18" hidden="1" x14ac:dyDescent="0.25">
      <c r="B137" s="201" t="s">
        <v>386</v>
      </c>
      <c r="C137" s="201"/>
      <c r="J137" s="200" t="s">
        <v>387</v>
      </c>
      <c r="K137" s="200"/>
      <c r="O137" s="105"/>
      <c r="P137" s="105"/>
      <c r="Q137" s="105"/>
      <c r="R137" s="105"/>
    </row>
    <row r="138" spans="2:18" hidden="1" x14ac:dyDescent="0.25">
      <c r="B138" s="202" t="s">
        <v>388</v>
      </c>
      <c r="C138" s="202"/>
      <c r="O138" s="105"/>
      <c r="P138" s="105"/>
      <c r="Q138" s="105"/>
      <c r="R138" s="105"/>
    </row>
    <row r="139" spans="2:18" hidden="1" x14ac:dyDescent="0.25">
      <c r="B139" s="201" t="s">
        <v>389</v>
      </c>
      <c r="C139" s="201"/>
      <c r="J139" s="105" t="s">
        <v>246</v>
      </c>
      <c r="K139" s="105"/>
      <c r="O139" s="105"/>
      <c r="P139" s="105"/>
      <c r="Q139" s="105"/>
      <c r="R139" s="105"/>
    </row>
    <row r="140" spans="2:18" hidden="1" x14ac:dyDescent="0.25">
      <c r="B140" s="201" t="s">
        <v>390</v>
      </c>
      <c r="C140" s="201"/>
      <c r="J140" s="105" t="s">
        <v>183</v>
      </c>
      <c r="K140" s="105"/>
      <c r="O140" s="105"/>
      <c r="P140" s="105"/>
      <c r="Q140" s="105"/>
      <c r="R140" s="105"/>
    </row>
    <row r="141" spans="2:18" hidden="1" x14ac:dyDescent="0.25">
      <c r="B141" s="202" t="s">
        <v>391</v>
      </c>
      <c r="C141" s="202"/>
      <c r="J141" s="105" t="s">
        <v>392</v>
      </c>
      <c r="K141" s="105"/>
      <c r="O141" s="105"/>
      <c r="P141" s="105"/>
      <c r="Q141" s="105"/>
      <c r="R141" s="105"/>
    </row>
    <row r="142" spans="2:18" hidden="1" x14ac:dyDescent="0.25">
      <c r="B142" s="201" t="s">
        <v>393</v>
      </c>
      <c r="C142" s="201"/>
      <c r="O142" s="105"/>
      <c r="P142" s="105"/>
      <c r="Q142" s="105"/>
      <c r="R142" s="105"/>
    </row>
    <row r="143" spans="2:18" ht="409.5" hidden="1" x14ac:dyDescent="0.25">
      <c r="B143" s="201" t="s">
        <v>394</v>
      </c>
      <c r="C143" s="201"/>
      <c r="J143" s="205" t="s">
        <v>395</v>
      </c>
      <c r="K143" s="205"/>
      <c r="O143" s="105"/>
      <c r="P143" s="105"/>
      <c r="Q143" s="105"/>
      <c r="R143" s="105"/>
    </row>
    <row r="144" spans="2:18" hidden="1" x14ac:dyDescent="0.25">
      <c r="B144" s="201" t="s">
        <v>396</v>
      </c>
      <c r="C144" s="201"/>
      <c r="O144" s="105"/>
      <c r="P144" s="105"/>
      <c r="Q144" s="105"/>
      <c r="R144" s="105"/>
    </row>
    <row r="145" spans="2:18" hidden="1" x14ac:dyDescent="0.25">
      <c r="B145" s="201" t="s">
        <v>397</v>
      </c>
      <c r="C145" s="201"/>
      <c r="O145" s="105"/>
      <c r="P145" s="105"/>
      <c r="Q145" s="105"/>
      <c r="R145" s="105"/>
    </row>
    <row r="146" spans="2:18" hidden="1" x14ac:dyDescent="0.25">
      <c r="B146" s="201" t="s">
        <v>398</v>
      </c>
      <c r="C146" s="201"/>
      <c r="O146" s="105"/>
      <c r="P146" s="105"/>
      <c r="Q146" s="105"/>
      <c r="R146" s="105"/>
    </row>
    <row r="147" spans="2:18" hidden="1" x14ac:dyDescent="0.25">
      <c r="B147" s="201" t="s">
        <v>399</v>
      </c>
      <c r="C147" s="201"/>
      <c r="O147" s="105"/>
      <c r="P147" s="105"/>
      <c r="Q147" s="105"/>
      <c r="R147" s="105"/>
    </row>
    <row r="148" spans="2:18" hidden="1" x14ac:dyDescent="0.25">
      <c r="B148" s="201" t="s">
        <v>400</v>
      </c>
      <c r="C148" s="201"/>
      <c r="O148" s="105"/>
      <c r="P148" s="105"/>
      <c r="Q148" s="105"/>
      <c r="R148" s="105"/>
    </row>
    <row r="149" spans="2:18" hidden="1" x14ac:dyDescent="0.25">
      <c r="B149" s="201" t="s">
        <v>401</v>
      </c>
      <c r="C149" s="201"/>
      <c r="O149" s="105"/>
      <c r="P149" s="105"/>
      <c r="Q149" s="105"/>
      <c r="R149" s="105"/>
    </row>
    <row r="150" spans="2:18" hidden="1" x14ac:dyDescent="0.25">
      <c r="B150" s="202" t="s">
        <v>402</v>
      </c>
      <c r="C150" s="202"/>
      <c r="O150" s="105"/>
      <c r="P150" s="105"/>
      <c r="Q150" s="105"/>
      <c r="R150" s="105"/>
    </row>
    <row r="151" spans="2:18" hidden="1" x14ac:dyDescent="0.25">
      <c r="B151" s="201" t="s">
        <v>403</v>
      </c>
      <c r="C151" s="201"/>
      <c r="O151" s="105"/>
      <c r="P151" s="105"/>
      <c r="Q151" s="105"/>
      <c r="R151" s="105"/>
    </row>
    <row r="152" spans="2:18" hidden="1" x14ac:dyDescent="0.25">
      <c r="B152" s="201" t="s">
        <v>404</v>
      </c>
      <c r="C152" s="201"/>
      <c r="O152" s="105"/>
      <c r="P152" s="105"/>
      <c r="Q152" s="105"/>
      <c r="R152" s="105"/>
    </row>
    <row r="153" spans="2:18" hidden="1" x14ac:dyDescent="0.25">
      <c r="B153" s="202" t="s">
        <v>405</v>
      </c>
      <c r="C153" s="202"/>
      <c r="O153" s="105"/>
      <c r="P153" s="105"/>
      <c r="Q153" s="105"/>
      <c r="R153" s="105"/>
    </row>
    <row r="154" spans="2:18" hidden="1" x14ac:dyDescent="0.25">
      <c r="B154" s="201" t="s">
        <v>406</v>
      </c>
      <c r="C154" s="201"/>
      <c r="O154" s="105"/>
      <c r="P154" s="105"/>
      <c r="Q154" s="105"/>
      <c r="R154" s="105"/>
    </row>
    <row r="155" spans="2:18" hidden="1" x14ac:dyDescent="0.25">
      <c r="B155" s="202" t="s">
        <v>407</v>
      </c>
      <c r="C155" s="202"/>
      <c r="O155" s="105"/>
      <c r="P155" s="105"/>
      <c r="Q155" s="105"/>
      <c r="R155" s="105"/>
    </row>
    <row r="156" spans="2:18" hidden="1" x14ac:dyDescent="0.25">
      <c r="B156" s="201" t="s">
        <v>408</v>
      </c>
      <c r="C156" s="201"/>
      <c r="O156" s="105"/>
      <c r="P156" s="105"/>
      <c r="Q156" s="105"/>
      <c r="R156" s="105"/>
    </row>
    <row r="157" spans="2:18" hidden="1" x14ac:dyDescent="0.25">
      <c r="B157" s="201" t="s">
        <v>409</v>
      </c>
      <c r="C157" s="201"/>
      <c r="O157" s="105"/>
      <c r="P157" s="105"/>
      <c r="Q157" s="105"/>
      <c r="R157" s="105"/>
    </row>
    <row r="158" spans="2:18" hidden="1" x14ac:dyDescent="0.25">
      <c r="B158" s="201" t="s">
        <v>410</v>
      </c>
      <c r="C158" s="201"/>
      <c r="O158" s="105"/>
      <c r="P158" s="105"/>
      <c r="Q158" s="105"/>
      <c r="R158" s="105"/>
    </row>
    <row r="159" spans="2:18" hidden="1" x14ac:dyDescent="0.25">
      <c r="B159" s="201" t="s">
        <v>411</v>
      </c>
      <c r="C159" s="201"/>
      <c r="O159" s="105"/>
      <c r="P159" s="105"/>
      <c r="Q159" s="105"/>
      <c r="R159" s="105"/>
    </row>
    <row r="160" spans="2:18" hidden="1" x14ac:dyDescent="0.25">
      <c r="B160" s="201" t="s">
        <v>412</v>
      </c>
      <c r="C160" s="201"/>
      <c r="O160" s="105"/>
      <c r="P160" s="105"/>
      <c r="Q160" s="105"/>
      <c r="R160" s="105"/>
    </row>
    <row r="161" spans="2:18" hidden="1" x14ac:dyDescent="0.25">
      <c r="B161" s="202" t="s">
        <v>413</v>
      </c>
      <c r="C161" s="202"/>
      <c r="O161" s="105"/>
      <c r="P161" s="105"/>
      <c r="Q161" s="105"/>
      <c r="R161" s="105"/>
    </row>
    <row r="162" spans="2:18" hidden="1" x14ac:dyDescent="0.25">
      <c r="B162" s="201" t="s">
        <v>414</v>
      </c>
      <c r="C162" s="201"/>
      <c r="O162" s="105"/>
      <c r="P162" s="105"/>
      <c r="Q162" s="105"/>
      <c r="R162" s="105"/>
    </row>
    <row r="163" spans="2:18" hidden="1" x14ac:dyDescent="0.25">
      <c r="B163" s="201" t="s">
        <v>415</v>
      </c>
      <c r="C163" s="201"/>
      <c r="O163" s="105"/>
      <c r="P163" s="105"/>
      <c r="Q163" s="105"/>
      <c r="R163" s="105"/>
    </row>
    <row r="164" spans="2:18" hidden="1" x14ac:dyDescent="0.25">
      <c r="B164" s="201" t="s">
        <v>416</v>
      </c>
      <c r="C164" s="201"/>
      <c r="O164" s="105"/>
      <c r="P164" s="105"/>
      <c r="Q164" s="105"/>
      <c r="R164" s="105"/>
    </row>
    <row r="165" spans="2:18" hidden="1" x14ac:dyDescent="0.25">
      <c r="B165" s="201" t="s">
        <v>417</v>
      </c>
      <c r="C165" s="201"/>
      <c r="O165" s="105"/>
      <c r="P165" s="105"/>
      <c r="Q165" s="105"/>
      <c r="R165" s="105"/>
    </row>
    <row r="166" spans="2:18" hidden="1" x14ac:dyDescent="0.25">
      <c r="B166" s="201" t="s">
        <v>418</v>
      </c>
      <c r="C166" s="201"/>
    </row>
    <row r="167" spans="2:18" hidden="1" x14ac:dyDescent="0.25">
      <c r="B167" s="201" t="s">
        <v>419</v>
      </c>
      <c r="C167" s="201"/>
    </row>
    <row r="168" spans="2:18" hidden="1" x14ac:dyDescent="0.25">
      <c r="B168" s="201" t="s">
        <v>420</v>
      </c>
      <c r="C168" s="201"/>
    </row>
    <row r="169" spans="2:18" hidden="1" x14ac:dyDescent="0.25">
      <c r="B169" s="201" t="s">
        <v>421</v>
      </c>
      <c r="C169" s="201"/>
    </row>
    <row r="170" spans="2:18" hidden="1" x14ac:dyDescent="0.25">
      <c r="B170" s="201" t="s">
        <v>422</v>
      </c>
      <c r="C170" s="201"/>
    </row>
    <row r="171" spans="2:18" hidden="1" x14ac:dyDescent="0.25">
      <c r="B171" s="201" t="s">
        <v>423</v>
      </c>
      <c r="C171" s="201"/>
    </row>
    <row r="172" spans="2:18" hidden="1" x14ac:dyDescent="0.25">
      <c r="B172" s="201" t="s">
        <v>424</v>
      </c>
      <c r="C172" s="201"/>
    </row>
    <row r="173" spans="2:18" hidden="1" x14ac:dyDescent="0.25">
      <c r="B173" s="201" t="s">
        <v>425</v>
      </c>
      <c r="C173" s="201"/>
    </row>
    <row r="174" spans="2:18" hidden="1" x14ac:dyDescent="0.25">
      <c r="B174" s="201" t="s">
        <v>426</v>
      </c>
      <c r="C174" s="201"/>
    </row>
    <row r="175" spans="2:18" hidden="1" x14ac:dyDescent="0.25">
      <c r="B175" s="201" t="s">
        <v>427</v>
      </c>
      <c r="C175" s="201"/>
    </row>
    <row r="176" spans="2:18" hidden="1" x14ac:dyDescent="0.25">
      <c r="B176" s="201" t="s">
        <v>428</v>
      </c>
      <c r="C176" s="201"/>
    </row>
    <row r="177" spans="2:3" hidden="1" x14ac:dyDescent="0.25">
      <c r="B177" s="201" t="s">
        <v>429</v>
      </c>
      <c r="C177" s="201"/>
    </row>
    <row r="178" spans="2:3" hidden="1" x14ac:dyDescent="0.25">
      <c r="B178" s="201" t="s">
        <v>430</v>
      </c>
      <c r="C178" s="201"/>
    </row>
    <row r="179" spans="2:3" hidden="1" x14ac:dyDescent="0.25">
      <c r="B179" s="201" t="s">
        <v>431</v>
      </c>
      <c r="C179" s="201"/>
    </row>
    <row r="180" spans="2:3" hidden="1" x14ac:dyDescent="0.25">
      <c r="B180" s="201" t="s">
        <v>432</v>
      </c>
      <c r="C180" s="201"/>
    </row>
    <row r="181" spans="2:3" hidden="1" x14ac:dyDescent="0.25">
      <c r="B181" s="201" t="s">
        <v>433</v>
      </c>
      <c r="C181" s="201"/>
    </row>
    <row r="182" spans="2:3" hidden="1" x14ac:dyDescent="0.25">
      <c r="B182" s="201" t="s">
        <v>434</v>
      </c>
      <c r="C182" s="201"/>
    </row>
    <row r="183" spans="2:3" hidden="1" x14ac:dyDescent="0.25">
      <c r="B183" s="201" t="s">
        <v>435</v>
      </c>
      <c r="C183" s="201"/>
    </row>
    <row r="184" spans="2:3" hidden="1" x14ac:dyDescent="0.25">
      <c r="B184" s="202" t="s">
        <v>436</v>
      </c>
      <c r="C184" s="202"/>
    </row>
    <row r="185" spans="2:3" hidden="1" x14ac:dyDescent="0.25">
      <c r="B185" s="201" t="s">
        <v>437</v>
      </c>
      <c r="C185" s="201"/>
    </row>
    <row r="186" spans="2:3" hidden="1" x14ac:dyDescent="0.25">
      <c r="B186" s="202" t="s">
        <v>438</v>
      </c>
      <c r="C186" s="202"/>
    </row>
    <row r="187" spans="2:3" hidden="1" x14ac:dyDescent="0.25">
      <c r="B187" s="201" t="s">
        <v>439</v>
      </c>
      <c r="C187" s="201"/>
    </row>
    <row r="188" spans="2:3" hidden="1" x14ac:dyDescent="0.25">
      <c r="B188" s="201" t="s">
        <v>440</v>
      </c>
      <c r="C188" s="201"/>
    </row>
    <row r="189" spans="2:3" hidden="1" x14ac:dyDescent="0.25">
      <c r="B189" s="201" t="s">
        <v>441</v>
      </c>
      <c r="C189" s="201"/>
    </row>
    <row r="190" spans="2:3" hidden="1" x14ac:dyDescent="0.25">
      <c r="B190" s="201" t="s">
        <v>442</v>
      </c>
      <c r="C190" s="201"/>
    </row>
    <row r="191" spans="2:3" hidden="1" x14ac:dyDescent="0.25">
      <c r="B191" s="202" t="s">
        <v>443</v>
      </c>
      <c r="C191" s="202"/>
    </row>
    <row r="192" spans="2:3" hidden="1" x14ac:dyDescent="0.25">
      <c r="B192" s="201" t="s">
        <v>444</v>
      </c>
      <c r="C192" s="201"/>
    </row>
    <row r="193" spans="2:3" hidden="1" x14ac:dyDescent="0.25">
      <c r="B193" s="201" t="s">
        <v>445</v>
      </c>
      <c r="C193" s="201"/>
    </row>
    <row r="194" spans="2:3" hidden="1" x14ac:dyDescent="0.25">
      <c r="B194" s="201" t="s">
        <v>446</v>
      </c>
      <c r="C194" s="201"/>
    </row>
    <row r="195" spans="2:3" hidden="1" x14ac:dyDescent="0.25">
      <c r="B195" s="201" t="s">
        <v>447</v>
      </c>
      <c r="C195" s="201"/>
    </row>
    <row r="196" spans="2:3" hidden="1" x14ac:dyDescent="0.25">
      <c r="B196" s="201" t="s">
        <v>448</v>
      </c>
      <c r="C196" s="201"/>
    </row>
    <row r="197" spans="2:3" hidden="1" x14ac:dyDescent="0.25">
      <c r="B197" s="201" t="s">
        <v>449</v>
      </c>
      <c r="C197" s="201"/>
    </row>
    <row r="198" spans="2:3" hidden="1" x14ac:dyDescent="0.25">
      <c r="B198" s="201" t="s">
        <v>450</v>
      </c>
      <c r="C198" s="201"/>
    </row>
    <row r="199" spans="2:3" hidden="1" x14ac:dyDescent="0.25">
      <c r="B199" s="201" t="s">
        <v>451</v>
      </c>
      <c r="C199" s="201"/>
    </row>
    <row r="200" spans="2:3" hidden="1" x14ac:dyDescent="0.25">
      <c r="B200" s="201" t="s">
        <v>452</v>
      </c>
      <c r="C200" s="201"/>
    </row>
    <row r="201" spans="2:3" hidden="1" x14ac:dyDescent="0.25">
      <c r="B201" s="201" t="s">
        <v>453</v>
      </c>
      <c r="C201" s="201"/>
    </row>
    <row r="202" spans="2:3" hidden="1" x14ac:dyDescent="0.25">
      <c r="B202" s="201" t="s">
        <v>454</v>
      </c>
      <c r="C202" s="201"/>
    </row>
    <row r="203" spans="2:3" hidden="1" x14ac:dyDescent="0.25">
      <c r="B203" s="202" t="s">
        <v>455</v>
      </c>
      <c r="C203" s="202"/>
    </row>
    <row r="204" spans="2:3" hidden="1" x14ac:dyDescent="0.25">
      <c r="B204" s="201" t="s">
        <v>456</v>
      </c>
      <c r="C204" s="201"/>
    </row>
    <row r="205" spans="2:3" hidden="1" x14ac:dyDescent="0.25">
      <c r="B205" s="202" t="s">
        <v>457</v>
      </c>
      <c r="C205" s="202"/>
    </row>
    <row r="206" spans="2:3" hidden="1" x14ac:dyDescent="0.25">
      <c r="B206" s="201" t="s">
        <v>458</v>
      </c>
      <c r="C206" s="201"/>
    </row>
    <row r="207" spans="2:3" hidden="1" x14ac:dyDescent="0.25">
      <c r="B207" s="201" t="s">
        <v>459</v>
      </c>
      <c r="C207" s="201"/>
    </row>
    <row r="208" spans="2:3" hidden="1" x14ac:dyDescent="0.25">
      <c r="B208" s="201" t="s">
        <v>460</v>
      </c>
      <c r="C208" s="201"/>
    </row>
    <row r="209" spans="2:3" hidden="1" x14ac:dyDescent="0.25">
      <c r="B209" s="201" t="s">
        <v>461</v>
      </c>
      <c r="C209" s="201"/>
    </row>
    <row r="210" spans="2:3" hidden="1" x14ac:dyDescent="0.25">
      <c r="B210" s="202" t="s">
        <v>462</v>
      </c>
      <c r="C210" s="202"/>
    </row>
    <row r="211" spans="2:3" hidden="1" x14ac:dyDescent="0.25">
      <c r="B211" s="201" t="s">
        <v>463</v>
      </c>
      <c r="C211" s="201"/>
    </row>
    <row r="212" spans="2:3" hidden="1" x14ac:dyDescent="0.25">
      <c r="B212" s="202" t="s">
        <v>464</v>
      </c>
      <c r="C212" s="202"/>
    </row>
    <row r="213" spans="2:3" hidden="1" x14ac:dyDescent="0.25">
      <c r="B213" s="201" t="s">
        <v>465</v>
      </c>
      <c r="C213" s="201"/>
    </row>
    <row r="214" spans="2:3" hidden="1" x14ac:dyDescent="0.25">
      <c r="B214" s="201" t="s">
        <v>466</v>
      </c>
      <c r="C214" s="201"/>
    </row>
    <row r="215" spans="2:3" hidden="1" x14ac:dyDescent="0.25">
      <c r="B215" s="201" t="s">
        <v>467</v>
      </c>
      <c r="C215" s="201"/>
    </row>
    <row r="216" spans="2:3" hidden="1" x14ac:dyDescent="0.25">
      <c r="B216" s="201" t="s">
        <v>563</v>
      </c>
      <c r="C216" s="201"/>
    </row>
    <row r="217" spans="2:3" hidden="1" x14ac:dyDescent="0.25">
      <c r="B217" s="201" t="s">
        <v>468</v>
      </c>
      <c r="C217" s="201"/>
    </row>
    <row r="218" spans="2:3" hidden="1" x14ac:dyDescent="0.25">
      <c r="B218" s="201" t="s">
        <v>469</v>
      </c>
      <c r="C218" s="201"/>
    </row>
    <row r="219" spans="2:3" hidden="1" x14ac:dyDescent="0.25">
      <c r="B219" s="201" t="s">
        <v>470</v>
      </c>
      <c r="C219" s="201"/>
    </row>
    <row r="220" spans="2:3" hidden="1" x14ac:dyDescent="0.25">
      <c r="B220" s="201" t="s">
        <v>471</v>
      </c>
      <c r="C220" s="201"/>
    </row>
    <row r="221" spans="2:3" hidden="1" x14ac:dyDescent="0.25">
      <c r="B221" s="201" t="s">
        <v>472</v>
      </c>
      <c r="C221" s="201"/>
    </row>
    <row r="222" spans="2:3" hidden="1" x14ac:dyDescent="0.25">
      <c r="B222" s="201" t="s">
        <v>473</v>
      </c>
      <c r="C222" s="201"/>
    </row>
    <row r="223" spans="2:3" hidden="1" x14ac:dyDescent="0.25">
      <c r="B223" s="202" t="s">
        <v>474</v>
      </c>
      <c r="C223" s="202"/>
    </row>
    <row r="224" spans="2:3" hidden="1" x14ac:dyDescent="0.25">
      <c r="B224" s="202" t="s">
        <v>475</v>
      </c>
      <c r="C224" s="202"/>
    </row>
    <row r="225" spans="2:3" hidden="1" x14ac:dyDescent="0.25">
      <c r="B225" s="201" t="s">
        <v>476</v>
      </c>
      <c r="C225" s="201"/>
    </row>
    <row r="226" spans="2:3" hidden="1" x14ac:dyDescent="0.25">
      <c r="B226" s="201" t="s">
        <v>477</v>
      </c>
      <c r="C226" s="201"/>
    </row>
    <row r="227" spans="2:3" hidden="1" x14ac:dyDescent="0.25">
      <c r="B227" s="201" t="s">
        <v>478</v>
      </c>
      <c r="C227" s="201"/>
    </row>
    <row r="228" spans="2:3" hidden="1" x14ac:dyDescent="0.25">
      <c r="B228" s="202" t="s">
        <v>479</v>
      </c>
      <c r="C228" s="202"/>
    </row>
    <row r="229" spans="2:3" hidden="1" x14ac:dyDescent="0.25">
      <c r="B229" s="201" t="s">
        <v>480</v>
      </c>
      <c r="C229" s="201"/>
    </row>
    <row r="230" spans="2:3" hidden="1" x14ac:dyDescent="0.25">
      <c r="B230" s="202" t="s">
        <v>481</v>
      </c>
      <c r="C230" s="202"/>
    </row>
    <row r="231" spans="2:3" hidden="1" x14ac:dyDescent="0.25">
      <c r="B231" s="202" t="s">
        <v>482</v>
      </c>
      <c r="C231" s="202"/>
    </row>
    <row r="232" spans="2:3" hidden="1" x14ac:dyDescent="0.25">
      <c r="B232" s="201" t="s">
        <v>483</v>
      </c>
      <c r="C232" s="201"/>
    </row>
    <row r="233" spans="2:3" hidden="1" x14ac:dyDescent="0.25">
      <c r="B233" s="201" t="s">
        <v>484</v>
      </c>
      <c r="C233" s="201"/>
    </row>
    <row r="234" spans="2:3" hidden="1" x14ac:dyDescent="0.25">
      <c r="B234" s="201" t="s">
        <v>485</v>
      </c>
      <c r="C234" s="201"/>
    </row>
    <row r="235" spans="2:3" hidden="1" x14ac:dyDescent="0.25">
      <c r="B235" s="201" t="s">
        <v>486</v>
      </c>
      <c r="C235" s="201"/>
    </row>
    <row r="236" spans="2:3" hidden="1" x14ac:dyDescent="0.25">
      <c r="B236" s="201" t="s">
        <v>487</v>
      </c>
      <c r="C236" s="201"/>
    </row>
    <row r="237" spans="2:3" hidden="1" x14ac:dyDescent="0.25">
      <c r="B237" s="201" t="s">
        <v>488</v>
      </c>
      <c r="C237" s="201"/>
    </row>
    <row r="238" spans="2:3" hidden="1" x14ac:dyDescent="0.25">
      <c r="B238" s="201" t="s">
        <v>489</v>
      </c>
      <c r="C238" s="201"/>
    </row>
    <row r="239" spans="2:3" hidden="1" x14ac:dyDescent="0.25">
      <c r="B239" s="201" t="s">
        <v>490</v>
      </c>
      <c r="C239" s="201"/>
    </row>
    <row r="240" spans="2:3" hidden="1" x14ac:dyDescent="0.25">
      <c r="B240" s="202" t="s">
        <v>491</v>
      </c>
      <c r="C240" s="202"/>
    </row>
    <row r="241" spans="2:3" hidden="1" x14ac:dyDescent="0.25">
      <c r="B241" s="201" t="s">
        <v>492</v>
      </c>
      <c r="C241" s="201"/>
    </row>
    <row r="242" spans="2:3" hidden="1" x14ac:dyDescent="0.25">
      <c r="B242" s="201" t="s">
        <v>493</v>
      </c>
      <c r="C242" s="201"/>
    </row>
    <row r="243" spans="2:3" hidden="1" x14ac:dyDescent="0.25">
      <c r="B243" s="201" t="s">
        <v>494</v>
      </c>
      <c r="C243" s="201"/>
    </row>
    <row r="244" spans="2:3" hidden="1" x14ac:dyDescent="0.25">
      <c r="B244" s="201" t="s">
        <v>495</v>
      </c>
      <c r="C244" s="201"/>
    </row>
    <row r="245" spans="2:3" hidden="1" x14ac:dyDescent="0.25">
      <c r="B245" s="201" t="s">
        <v>496</v>
      </c>
      <c r="C245" s="201"/>
    </row>
    <row r="246" spans="2:3" hidden="1" x14ac:dyDescent="0.25">
      <c r="B246" s="201" t="s">
        <v>497</v>
      </c>
      <c r="C246" s="201"/>
    </row>
    <row r="247" spans="2:3" hidden="1" x14ac:dyDescent="0.25">
      <c r="B247" s="201" t="s">
        <v>498</v>
      </c>
      <c r="C247" s="201"/>
    </row>
    <row r="248" spans="2:3" hidden="1" x14ac:dyDescent="0.25">
      <c r="B248" s="201" t="s">
        <v>499</v>
      </c>
      <c r="C248" s="201"/>
    </row>
    <row r="249" spans="2:3" hidden="1" x14ac:dyDescent="0.25">
      <c r="B249" s="201" t="s">
        <v>500</v>
      </c>
      <c r="C249" s="201"/>
    </row>
    <row r="250" spans="2:3" hidden="1" x14ac:dyDescent="0.25">
      <c r="B250" s="201" t="s">
        <v>501</v>
      </c>
      <c r="C250" s="201"/>
    </row>
    <row r="251" spans="2:3" hidden="1" x14ac:dyDescent="0.25">
      <c r="B251" s="202" t="s">
        <v>502</v>
      </c>
      <c r="C251" s="202"/>
    </row>
    <row r="252" spans="2:3" hidden="1" x14ac:dyDescent="0.25">
      <c r="B252" s="201" t="s">
        <v>503</v>
      </c>
      <c r="C252" s="201"/>
    </row>
  </sheetData>
  <protectedRanges>
    <protectedRange sqref="L21:L24 M23 L27:M27" name="Range4"/>
    <protectedRange sqref="J44:J51" name="Range3"/>
    <protectedRange sqref="L21" name="Range1"/>
    <protectedRange sqref="L22" name="Range2"/>
  </protectedRanges>
  <mergeCells count="10">
    <mergeCell ref="E16:O16"/>
    <mergeCell ref="E17:O17"/>
    <mergeCell ref="D41:E41"/>
    <mergeCell ref="F41:H41"/>
    <mergeCell ref="O3:P3"/>
    <mergeCell ref="D4:O4"/>
    <mergeCell ref="F10:L10"/>
    <mergeCell ref="E11:O11"/>
    <mergeCell ref="E14:O14"/>
    <mergeCell ref="E15:O15"/>
  </mergeCells>
  <dataValidations count="23">
    <dataValidation allowBlank="1" showInputMessage="1" showErrorMessage="1" promptTitle="Crown land adjustment" prompt="Some councils may also wish to claim an adjustment for Crown land. Refer to the Office of Local Government (OLG) for advice on this dollar amount." sqref="L33 JH33 TD33 ACZ33 AMV33 AWR33 BGN33 BQJ33 CAF33 CKB33 CTX33 DDT33 DNP33 DXL33 EHH33 ERD33 FAZ33 FKV33 FUR33 GEN33 GOJ33 GYF33 HIB33 HRX33 IBT33 ILP33 IVL33 JFH33 JPD33 JYZ33 KIV33 KSR33 LCN33 LMJ33 LWF33 MGB33 MPX33 MZT33 NJP33 NTL33 ODH33 OND33 OWZ33 PGV33 PQR33 QAN33 QKJ33 QUF33 REB33 RNX33 RXT33 SHP33 SRL33 TBH33 TLD33 TUZ33 UEV33 UOR33 UYN33 VIJ33 VSF33 WCB33 WLX33 WVT33 L65569 JH65569 TD65569 ACZ65569 AMV65569 AWR65569 BGN65569 BQJ65569 CAF65569 CKB65569 CTX65569 DDT65569 DNP65569 DXL65569 EHH65569 ERD65569 FAZ65569 FKV65569 FUR65569 GEN65569 GOJ65569 GYF65569 HIB65569 HRX65569 IBT65569 ILP65569 IVL65569 JFH65569 JPD65569 JYZ65569 KIV65569 KSR65569 LCN65569 LMJ65569 LWF65569 MGB65569 MPX65569 MZT65569 NJP65569 NTL65569 ODH65569 OND65569 OWZ65569 PGV65569 PQR65569 QAN65569 QKJ65569 QUF65569 REB65569 RNX65569 RXT65569 SHP65569 SRL65569 TBH65569 TLD65569 TUZ65569 UEV65569 UOR65569 UYN65569 VIJ65569 VSF65569 WCB65569 WLX65569 WVT65569 L131105 JH131105 TD131105 ACZ131105 AMV131105 AWR131105 BGN131105 BQJ131105 CAF131105 CKB131105 CTX131105 DDT131105 DNP131105 DXL131105 EHH131105 ERD131105 FAZ131105 FKV131105 FUR131105 GEN131105 GOJ131105 GYF131105 HIB131105 HRX131105 IBT131105 ILP131105 IVL131105 JFH131105 JPD131105 JYZ131105 KIV131105 KSR131105 LCN131105 LMJ131105 LWF131105 MGB131105 MPX131105 MZT131105 NJP131105 NTL131105 ODH131105 OND131105 OWZ131105 PGV131105 PQR131105 QAN131105 QKJ131105 QUF131105 REB131105 RNX131105 RXT131105 SHP131105 SRL131105 TBH131105 TLD131105 TUZ131105 UEV131105 UOR131105 UYN131105 VIJ131105 VSF131105 WCB131105 WLX131105 WVT131105 L196641 JH196641 TD196641 ACZ196641 AMV196641 AWR196641 BGN196641 BQJ196641 CAF196641 CKB196641 CTX196641 DDT196641 DNP196641 DXL196641 EHH196641 ERD196641 FAZ196641 FKV196641 FUR196641 GEN196641 GOJ196641 GYF196641 HIB196641 HRX196641 IBT196641 ILP196641 IVL196641 JFH196641 JPD196641 JYZ196641 KIV196641 KSR196641 LCN196641 LMJ196641 LWF196641 MGB196641 MPX196641 MZT196641 NJP196641 NTL196641 ODH196641 OND196641 OWZ196641 PGV196641 PQR196641 QAN196641 QKJ196641 QUF196641 REB196641 RNX196641 RXT196641 SHP196641 SRL196641 TBH196641 TLD196641 TUZ196641 UEV196641 UOR196641 UYN196641 VIJ196641 VSF196641 WCB196641 WLX196641 WVT196641 L262177 JH262177 TD262177 ACZ262177 AMV262177 AWR262177 BGN262177 BQJ262177 CAF262177 CKB262177 CTX262177 DDT262177 DNP262177 DXL262177 EHH262177 ERD262177 FAZ262177 FKV262177 FUR262177 GEN262177 GOJ262177 GYF262177 HIB262177 HRX262177 IBT262177 ILP262177 IVL262177 JFH262177 JPD262177 JYZ262177 KIV262177 KSR262177 LCN262177 LMJ262177 LWF262177 MGB262177 MPX262177 MZT262177 NJP262177 NTL262177 ODH262177 OND262177 OWZ262177 PGV262177 PQR262177 QAN262177 QKJ262177 QUF262177 REB262177 RNX262177 RXT262177 SHP262177 SRL262177 TBH262177 TLD262177 TUZ262177 UEV262177 UOR262177 UYN262177 VIJ262177 VSF262177 WCB262177 WLX262177 WVT262177 L327713 JH327713 TD327713 ACZ327713 AMV327713 AWR327713 BGN327713 BQJ327713 CAF327713 CKB327713 CTX327713 DDT327713 DNP327713 DXL327713 EHH327713 ERD327713 FAZ327713 FKV327713 FUR327713 GEN327713 GOJ327713 GYF327713 HIB327713 HRX327713 IBT327713 ILP327713 IVL327713 JFH327713 JPD327713 JYZ327713 KIV327713 KSR327713 LCN327713 LMJ327713 LWF327713 MGB327713 MPX327713 MZT327713 NJP327713 NTL327713 ODH327713 OND327713 OWZ327713 PGV327713 PQR327713 QAN327713 QKJ327713 QUF327713 REB327713 RNX327713 RXT327713 SHP327713 SRL327713 TBH327713 TLD327713 TUZ327713 UEV327713 UOR327713 UYN327713 VIJ327713 VSF327713 WCB327713 WLX327713 WVT327713 L393249 JH393249 TD393249 ACZ393249 AMV393249 AWR393249 BGN393249 BQJ393249 CAF393249 CKB393249 CTX393249 DDT393249 DNP393249 DXL393249 EHH393249 ERD393249 FAZ393249 FKV393249 FUR393249 GEN393249 GOJ393249 GYF393249 HIB393249 HRX393249 IBT393249 ILP393249 IVL393249 JFH393249 JPD393249 JYZ393249 KIV393249 KSR393249 LCN393249 LMJ393249 LWF393249 MGB393249 MPX393249 MZT393249 NJP393249 NTL393249 ODH393249 OND393249 OWZ393249 PGV393249 PQR393249 QAN393249 QKJ393249 QUF393249 REB393249 RNX393249 RXT393249 SHP393249 SRL393249 TBH393249 TLD393249 TUZ393249 UEV393249 UOR393249 UYN393249 VIJ393249 VSF393249 WCB393249 WLX393249 WVT393249 L458785 JH458785 TD458785 ACZ458785 AMV458785 AWR458785 BGN458785 BQJ458785 CAF458785 CKB458785 CTX458785 DDT458785 DNP458785 DXL458785 EHH458785 ERD458785 FAZ458785 FKV458785 FUR458785 GEN458785 GOJ458785 GYF458785 HIB458785 HRX458785 IBT458785 ILP458785 IVL458785 JFH458785 JPD458785 JYZ458785 KIV458785 KSR458785 LCN458785 LMJ458785 LWF458785 MGB458785 MPX458785 MZT458785 NJP458785 NTL458785 ODH458785 OND458785 OWZ458785 PGV458785 PQR458785 QAN458785 QKJ458785 QUF458785 REB458785 RNX458785 RXT458785 SHP458785 SRL458785 TBH458785 TLD458785 TUZ458785 UEV458785 UOR458785 UYN458785 VIJ458785 VSF458785 WCB458785 WLX458785 WVT458785 L524321 JH524321 TD524321 ACZ524321 AMV524321 AWR524321 BGN524321 BQJ524321 CAF524321 CKB524321 CTX524321 DDT524321 DNP524321 DXL524321 EHH524321 ERD524321 FAZ524321 FKV524321 FUR524321 GEN524321 GOJ524321 GYF524321 HIB524321 HRX524321 IBT524321 ILP524321 IVL524321 JFH524321 JPD524321 JYZ524321 KIV524321 KSR524321 LCN524321 LMJ524321 LWF524321 MGB524321 MPX524321 MZT524321 NJP524321 NTL524321 ODH524321 OND524321 OWZ524321 PGV524321 PQR524321 QAN524321 QKJ524321 QUF524321 REB524321 RNX524321 RXT524321 SHP524321 SRL524321 TBH524321 TLD524321 TUZ524321 UEV524321 UOR524321 UYN524321 VIJ524321 VSF524321 WCB524321 WLX524321 WVT524321 L589857 JH589857 TD589857 ACZ589857 AMV589857 AWR589857 BGN589857 BQJ589857 CAF589857 CKB589857 CTX589857 DDT589857 DNP589857 DXL589857 EHH589857 ERD589857 FAZ589857 FKV589857 FUR589857 GEN589857 GOJ589857 GYF589857 HIB589857 HRX589857 IBT589857 ILP589857 IVL589857 JFH589857 JPD589857 JYZ589857 KIV589857 KSR589857 LCN589857 LMJ589857 LWF589857 MGB589857 MPX589857 MZT589857 NJP589857 NTL589857 ODH589857 OND589857 OWZ589857 PGV589857 PQR589857 QAN589857 QKJ589857 QUF589857 REB589857 RNX589857 RXT589857 SHP589857 SRL589857 TBH589857 TLD589857 TUZ589857 UEV589857 UOR589857 UYN589857 VIJ589857 VSF589857 WCB589857 WLX589857 WVT589857 L655393 JH655393 TD655393 ACZ655393 AMV655393 AWR655393 BGN655393 BQJ655393 CAF655393 CKB655393 CTX655393 DDT655393 DNP655393 DXL655393 EHH655393 ERD655393 FAZ655393 FKV655393 FUR655393 GEN655393 GOJ655393 GYF655393 HIB655393 HRX655393 IBT655393 ILP655393 IVL655393 JFH655393 JPD655393 JYZ655393 KIV655393 KSR655393 LCN655393 LMJ655393 LWF655393 MGB655393 MPX655393 MZT655393 NJP655393 NTL655393 ODH655393 OND655393 OWZ655393 PGV655393 PQR655393 QAN655393 QKJ655393 QUF655393 REB655393 RNX655393 RXT655393 SHP655393 SRL655393 TBH655393 TLD655393 TUZ655393 UEV655393 UOR655393 UYN655393 VIJ655393 VSF655393 WCB655393 WLX655393 WVT655393 L720929 JH720929 TD720929 ACZ720929 AMV720929 AWR720929 BGN720929 BQJ720929 CAF720929 CKB720929 CTX720929 DDT720929 DNP720929 DXL720929 EHH720929 ERD720929 FAZ720929 FKV720929 FUR720929 GEN720929 GOJ720929 GYF720929 HIB720929 HRX720929 IBT720929 ILP720929 IVL720929 JFH720929 JPD720929 JYZ720929 KIV720929 KSR720929 LCN720929 LMJ720929 LWF720929 MGB720929 MPX720929 MZT720929 NJP720929 NTL720929 ODH720929 OND720929 OWZ720929 PGV720929 PQR720929 QAN720929 QKJ720929 QUF720929 REB720929 RNX720929 RXT720929 SHP720929 SRL720929 TBH720929 TLD720929 TUZ720929 UEV720929 UOR720929 UYN720929 VIJ720929 VSF720929 WCB720929 WLX720929 WVT720929 L786465 JH786465 TD786465 ACZ786465 AMV786465 AWR786465 BGN786465 BQJ786465 CAF786465 CKB786465 CTX786465 DDT786465 DNP786465 DXL786465 EHH786465 ERD786465 FAZ786465 FKV786465 FUR786465 GEN786465 GOJ786465 GYF786465 HIB786465 HRX786465 IBT786465 ILP786465 IVL786465 JFH786465 JPD786465 JYZ786465 KIV786465 KSR786465 LCN786465 LMJ786465 LWF786465 MGB786465 MPX786465 MZT786465 NJP786465 NTL786465 ODH786465 OND786465 OWZ786465 PGV786465 PQR786465 QAN786465 QKJ786465 QUF786465 REB786465 RNX786465 RXT786465 SHP786465 SRL786465 TBH786465 TLD786465 TUZ786465 UEV786465 UOR786465 UYN786465 VIJ786465 VSF786465 WCB786465 WLX786465 WVT786465 L852001 JH852001 TD852001 ACZ852001 AMV852001 AWR852001 BGN852001 BQJ852001 CAF852001 CKB852001 CTX852001 DDT852001 DNP852001 DXL852001 EHH852001 ERD852001 FAZ852001 FKV852001 FUR852001 GEN852001 GOJ852001 GYF852001 HIB852001 HRX852001 IBT852001 ILP852001 IVL852001 JFH852001 JPD852001 JYZ852001 KIV852001 KSR852001 LCN852001 LMJ852001 LWF852001 MGB852001 MPX852001 MZT852001 NJP852001 NTL852001 ODH852001 OND852001 OWZ852001 PGV852001 PQR852001 QAN852001 QKJ852001 QUF852001 REB852001 RNX852001 RXT852001 SHP852001 SRL852001 TBH852001 TLD852001 TUZ852001 UEV852001 UOR852001 UYN852001 VIJ852001 VSF852001 WCB852001 WLX852001 WVT852001 L917537 JH917537 TD917537 ACZ917537 AMV917537 AWR917537 BGN917537 BQJ917537 CAF917537 CKB917537 CTX917537 DDT917537 DNP917537 DXL917537 EHH917537 ERD917537 FAZ917537 FKV917537 FUR917537 GEN917537 GOJ917537 GYF917537 HIB917537 HRX917537 IBT917537 ILP917537 IVL917537 JFH917537 JPD917537 JYZ917537 KIV917537 KSR917537 LCN917537 LMJ917537 LWF917537 MGB917537 MPX917537 MZT917537 NJP917537 NTL917537 ODH917537 OND917537 OWZ917537 PGV917537 PQR917537 QAN917537 QKJ917537 QUF917537 REB917537 RNX917537 RXT917537 SHP917537 SRL917537 TBH917537 TLD917537 TUZ917537 UEV917537 UOR917537 UYN917537 VIJ917537 VSF917537 WCB917537 WLX917537 WVT917537 L983073 JH983073 TD983073 ACZ983073 AMV983073 AWR983073 BGN983073 BQJ983073 CAF983073 CKB983073 CTX983073 DDT983073 DNP983073 DXL983073 EHH983073 ERD983073 FAZ983073 FKV983073 FUR983073 GEN983073 GOJ983073 GYF983073 HIB983073 HRX983073 IBT983073 ILP983073 IVL983073 JFH983073 JPD983073 JYZ983073 KIV983073 KSR983073 LCN983073 LMJ983073 LWF983073 MGB983073 MPX983073 MZT983073 NJP983073 NTL983073 ODH983073 OND983073 OWZ983073 PGV983073 PQR983073 QAN983073 QKJ983073 QUF983073 REB983073 RNX983073 RXT983073 SHP983073 SRL983073 TBH983073 TLD983073 TUZ983073 UEV983073 UOR983073 UYN983073 VIJ983073 VSF983073 WCB983073 WLX983073 WVT983073"/>
    <dataValidation allowBlank="1" showInputMessage="1" showErrorMessage="1" promptTitle="Valuation Objections" prompt="If Council claimed any valuation objections in the previous year, notional general income must be adjusted back to its correct level._x000a__x000a_This adjustment should be verified by OLG before submission to IPART." sqref="L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L65571 JH65571 TD65571 ACZ65571 AMV65571 AWR65571 BGN65571 BQJ65571 CAF65571 CKB65571 CTX65571 DDT65571 DNP65571 DXL65571 EHH65571 ERD65571 FAZ65571 FKV65571 FUR65571 GEN65571 GOJ65571 GYF65571 HIB65571 HRX65571 IBT65571 ILP65571 IVL65571 JFH65571 JPD65571 JYZ65571 KIV65571 KSR65571 LCN65571 LMJ65571 LWF65571 MGB65571 MPX65571 MZT65571 NJP65571 NTL65571 ODH65571 OND65571 OWZ65571 PGV65571 PQR65571 QAN65571 QKJ65571 QUF65571 REB65571 RNX65571 RXT65571 SHP65571 SRL65571 TBH65571 TLD65571 TUZ65571 UEV65571 UOR65571 UYN65571 VIJ65571 VSF65571 WCB65571 WLX65571 WVT65571 L131107 JH131107 TD131107 ACZ131107 AMV131107 AWR131107 BGN131107 BQJ131107 CAF131107 CKB131107 CTX131107 DDT131107 DNP131107 DXL131107 EHH131107 ERD131107 FAZ131107 FKV131107 FUR131107 GEN131107 GOJ131107 GYF131107 HIB131107 HRX131107 IBT131107 ILP131107 IVL131107 JFH131107 JPD131107 JYZ131107 KIV131107 KSR131107 LCN131107 LMJ131107 LWF131107 MGB131107 MPX131107 MZT131107 NJP131107 NTL131107 ODH131107 OND131107 OWZ131107 PGV131107 PQR131107 QAN131107 QKJ131107 QUF131107 REB131107 RNX131107 RXT131107 SHP131107 SRL131107 TBH131107 TLD131107 TUZ131107 UEV131107 UOR131107 UYN131107 VIJ131107 VSF131107 WCB131107 WLX131107 WVT131107 L196643 JH196643 TD196643 ACZ196643 AMV196643 AWR196643 BGN196643 BQJ196643 CAF196643 CKB196643 CTX196643 DDT196643 DNP196643 DXL196643 EHH196643 ERD196643 FAZ196643 FKV196643 FUR196643 GEN196643 GOJ196643 GYF196643 HIB196643 HRX196643 IBT196643 ILP196643 IVL196643 JFH196643 JPD196643 JYZ196643 KIV196643 KSR196643 LCN196643 LMJ196643 LWF196643 MGB196643 MPX196643 MZT196643 NJP196643 NTL196643 ODH196643 OND196643 OWZ196643 PGV196643 PQR196643 QAN196643 QKJ196643 QUF196643 REB196643 RNX196643 RXT196643 SHP196643 SRL196643 TBH196643 TLD196643 TUZ196643 UEV196643 UOR196643 UYN196643 VIJ196643 VSF196643 WCB196643 WLX196643 WVT196643 L262179 JH262179 TD262179 ACZ262179 AMV262179 AWR262179 BGN262179 BQJ262179 CAF262179 CKB262179 CTX262179 DDT262179 DNP262179 DXL262179 EHH262179 ERD262179 FAZ262179 FKV262179 FUR262179 GEN262179 GOJ262179 GYF262179 HIB262179 HRX262179 IBT262179 ILP262179 IVL262179 JFH262179 JPD262179 JYZ262179 KIV262179 KSR262179 LCN262179 LMJ262179 LWF262179 MGB262179 MPX262179 MZT262179 NJP262179 NTL262179 ODH262179 OND262179 OWZ262179 PGV262179 PQR262179 QAN262179 QKJ262179 QUF262179 REB262179 RNX262179 RXT262179 SHP262179 SRL262179 TBH262179 TLD262179 TUZ262179 UEV262179 UOR262179 UYN262179 VIJ262179 VSF262179 WCB262179 WLX262179 WVT262179 L327715 JH327715 TD327715 ACZ327715 AMV327715 AWR327715 BGN327715 BQJ327715 CAF327715 CKB327715 CTX327715 DDT327715 DNP327715 DXL327715 EHH327715 ERD327715 FAZ327715 FKV327715 FUR327715 GEN327715 GOJ327715 GYF327715 HIB327715 HRX327715 IBT327715 ILP327715 IVL327715 JFH327715 JPD327715 JYZ327715 KIV327715 KSR327715 LCN327715 LMJ327715 LWF327715 MGB327715 MPX327715 MZT327715 NJP327715 NTL327715 ODH327715 OND327715 OWZ327715 PGV327715 PQR327715 QAN327715 QKJ327715 QUF327715 REB327715 RNX327715 RXT327715 SHP327715 SRL327715 TBH327715 TLD327715 TUZ327715 UEV327715 UOR327715 UYN327715 VIJ327715 VSF327715 WCB327715 WLX327715 WVT327715 L393251 JH393251 TD393251 ACZ393251 AMV393251 AWR393251 BGN393251 BQJ393251 CAF393251 CKB393251 CTX393251 DDT393251 DNP393251 DXL393251 EHH393251 ERD393251 FAZ393251 FKV393251 FUR393251 GEN393251 GOJ393251 GYF393251 HIB393251 HRX393251 IBT393251 ILP393251 IVL393251 JFH393251 JPD393251 JYZ393251 KIV393251 KSR393251 LCN393251 LMJ393251 LWF393251 MGB393251 MPX393251 MZT393251 NJP393251 NTL393251 ODH393251 OND393251 OWZ393251 PGV393251 PQR393251 QAN393251 QKJ393251 QUF393251 REB393251 RNX393251 RXT393251 SHP393251 SRL393251 TBH393251 TLD393251 TUZ393251 UEV393251 UOR393251 UYN393251 VIJ393251 VSF393251 WCB393251 WLX393251 WVT393251 L458787 JH458787 TD458787 ACZ458787 AMV458787 AWR458787 BGN458787 BQJ458787 CAF458787 CKB458787 CTX458787 DDT458787 DNP458787 DXL458787 EHH458787 ERD458787 FAZ458787 FKV458787 FUR458787 GEN458787 GOJ458787 GYF458787 HIB458787 HRX458787 IBT458787 ILP458787 IVL458787 JFH458787 JPD458787 JYZ458787 KIV458787 KSR458787 LCN458787 LMJ458787 LWF458787 MGB458787 MPX458787 MZT458787 NJP458787 NTL458787 ODH458787 OND458787 OWZ458787 PGV458787 PQR458787 QAN458787 QKJ458787 QUF458787 REB458787 RNX458787 RXT458787 SHP458787 SRL458787 TBH458787 TLD458787 TUZ458787 UEV458787 UOR458787 UYN458787 VIJ458787 VSF458787 WCB458787 WLX458787 WVT458787 L524323 JH524323 TD524323 ACZ524323 AMV524323 AWR524323 BGN524323 BQJ524323 CAF524323 CKB524323 CTX524323 DDT524323 DNP524323 DXL524323 EHH524323 ERD524323 FAZ524323 FKV524323 FUR524323 GEN524323 GOJ524323 GYF524323 HIB524323 HRX524323 IBT524323 ILP524323 IVL524323 JFH524323 JPD524323 JYZ524323 KIV524323 KSR524323 LCN524323 LMJ524323 LWF524323 MGB524323 MPX524323 MZT524323 NJP524323 NTL524323 ODH524323 OND524323 OWZ524323 PGV524323 PQR524323 QAN524323 QKJ524323 QUF524323 REB524323 RNX524323 RXT524323 SHP524323 SRL524323 TBH524323 TLD524323 TUZ524323 UEV524323 UOR524323 UYN524323 VIJ524323 VSF524323 WCB524323 WLX524323 WVT524323 L589859 JH589859 TD589859 ACZ589859 AMV589859 AWR589859 BGN589859 BQJ589859 CAF589859 CKB589859 CTX589859 DDT589859 DNP589859 DXL589859 EHH589859 ERD589859 FAZ589859 FKV589859 FUR589859 GEN589859 GOJ589859 GYF589859 HIB589859 HRX589859 IBT589859 ILP589859 IVL589859 JFH589859 JPD589859 JYZ589859 KIV589859 KSR589859 LCN589859 LMJ589859 LWF589859 MGB589859 MPX589859 MZT589859 NJP589859 NTL589859 ODH589859 OND589859 OWZ589859 PGV589859 PQR589859 QAN589859 QKJ589859 QUF589859 REB589859 RNX589859 RXT589859 SHP589859 SRL589859 TBH589859 TLD589859 TUZ589859 UEV589859 UOR589859 UYN589859 VIJ589859 VSF589859 WCB589859 WLX589859 WVT589859 L655395 JH655395 TD655395 ACZ655395 AMV655395 AWR655395 BGN655395 BQJ655395 CAF655395 CKB655395 CTX655395 DDT655395 DNP655395 DXL655395 EHH655395 ERD655395 FAZ655395 FKV655395 FUR655395 GEN655395 GOJ655395 GYF655395 HIB655395 HRX655395 IBT655395 ILP655395 IVL655395 JFH655395 JPD655395 JYZ655395 KIV655395 KSR655395 LCN655395 LMJ655395 LWF655395 MGB655395 MPX655395 MZT655395 NJP655395 NTL655395 ODH655395 OND655395 OWZ655395 PGV655395 PQR655395 QAN655395 QKJ655395 QUF655395 REB655395 RNX655395 RXT655395 SHP655395 SRL655395 TBH655395 TLD655395 TUZ655395 UEV655395 UOR655395 UYN655395 VIJ655395 VSF655395 WCB655395 WLX655395 WVT655395 L720931 JH720931 TD720931 ACZ720931 AMV720931 AWR720931 BGN720931 BQJ720931 CAF720931 CKB720931 CTX720931 DDT720931 DNP720931 DXL720931 EHH720931 ERD720931 FAZ720931 FKV720931 FUR720931 GEN720931 GOJ720931 GYF720931 HIB720931 HRX720931 IBT720931 ILP720931 IVL720931 JFH720931 JPD720931 JYZ720931 KIV720931 KSR720931 LCN720931 LMJ720931 LWF720931 MGB720931 MPX720931 MZT720931 NJP720931 NTL720931 ODH720931 OND720931 OWZ720931 PGV720931 PQR720931 QAN720931 QKJ720931 QUF720931 REB720931 RNX720931 RXT720931 SHP720931 SRL720931 TBH720931 TLD720931 TUZ720931 UEV720931 UOR720931 UYN720931 VIJ720931 VSF720931 WCB720931 WLX720931 WVT720931 L786467 JH786467 TD786467 ACZ786467 AMV786467 AWR786467 BGN786467 BQJ786467 CAF786467 CKB786467 CTX786467 DDT786467 DNP786467 DXL786467 EHH786467 ERD786467 FAZ786467 FKV786467 FUR786467 GEN786467 GOJ786467 GYF786467 HIB786467 HRX786467 IBT786467 ILP786467 IVL786467 JFH786467 JPD786467 JYZ786467 KIV786467 KSR786467 LCN786467 LMJ786467 LWF786467 MGB786467 MPX786467 MZT786467 NJP786467 NTL786467 ODH786467 OND786467 OWZ786467 PGV786467 PQR786467 QAN786467 QKJ786467 QUF786467 REB786467 RNX786467 RXT786467 SHP786467 SRL786467 TBH786467 TLD786467 TUZ786467 UEV786467 UOR786467 UYN786467 VIJ786467 VSF786467 WCB786467 WLX786467 WVT786467 L852003 JH852003 TD852003 ACZ852003 AMV852003 AWR852003 BGN852003 BQJ852003 CAF852003 CKB852003 CTX852003 DDT852003 DNP852003 DXL852003 EHH852003 ERD852003 FAZ852003 FKV852003 FUR852003 GEN852003 GOJ852003 GYF852003 HIB852003 HRX852003 IBT852003 ILP852003 IVL852003 JFH852003 JPD852003 JYZ852003 KIV852003 KSR852003 LCN852003 LMJ852003 LWF852003 MGB852003 MPX852003 MZT852003 NJP852003 NTL852003 ODH852003 OND852003 OWZ852003 PGV852003 PQR852003 QAN852003 QKJ852003 QUF852003 REB852003 RNX852003 RXT852003 SHP852003 SRL852003 TBH852003 TLD852003 TUZ852003 UEV852003 UOR852003 UYN852003 VIJ852003 VSF852003 WCB852003 WLX852003 WVT852003 L917539 JH917539 TD917539 ACZ917539 AMV917539 AWR917539 BGN917539 BQJ917539 CAF917539 CKB917539 CTX917539 DDT917539 DNP917539 DXL917539 EHH917539 ERD917539 FAZ917539 FKV917539 FUR917539 GEN917539 GOJ917539 GYF917539 HIB917539 HRX917539 IBT917539 ILP917539 IVL917539 JFH917539 JPD917539 JYZ917539 KIV917539 KSR917539 LCN917539 LMJ917539 LWF917539 MGB917539 MPX917539 MZT917539 NJP917539 NTL917539 ODH917539 OND917539 OWZ917539 PGV917539 PQR917539 QAN917539 QKJ917539 QUF917539 REB917539 RNX917539 RXT917539 SHP917539 SRL917539 TBH917539 TLD917539 TUZ917539 UEV917539 UOR917539 UYN917539 VIJ917539 VSF917539 WCB917539 WLX917539 WVT917539 L983075 JH983075 TD983075 ACZ983075 AMV983075 AWR983075 BGN983075 BQJ983075 CAF983075 CKB983075 CTX983075 DDT983075 DNP983075 DXL983075 EHH983075 ERD983075 FAZ983075 FKV983075 FUR983075 GEN983075 GOJ983075 GYF983075 HIB983075 HRX983075 IBT983075 ILP983075 IVL983075 JFH983075 JPD983075 JYZ983075 KIV983075 KSR983075 LCN983075 LMJ983075 LWF983075 MGB983075 MPX983075 MZT983075 NJP983075 NTL983075 ODH983075 OND983075 OWZ983075 PGV983075 PQR983075 QAN983075 QKJ983075 QUF983075 REB983075 RNX983075 RXT983075 SHP983075 SRL983075 TBH983075 TLD983075 TUZ983075 UEV983075 UOR983075 UYN983075 VIJ983075 VSF983075 WCB983075 WLX983075 WVT983075"/>
    <dataValidation allowBlank="1" showInputMessage="1" showErrorMessage="1" promptTitle="Prior year catch up/excess" prompt="Enter the catch-up or excess amount, as advised by the Office of Local Government._x000a__x000a_A catch-up amount should be entered as a positive whole number._x000a__x000a_An excess amount should be entered as a negative whole number." sqref="L34 JH34 TD34 ACZ34 AMV34 AWR34 BGN34 BQJ34 CAF34 CKB34 CTX34 DDT34 DNP34 DXL34 EHH34 ERD34 FAZ34 FKV34 FUR34 GEN34 GOJ34 GYF34 HIB34 HRX34 IBT34 ILP34 IVL34 JFH34 JPD34 JYZ34 KIV34 KSR34 LCN34 LMJ34 LWF34 MGB34 MPX34 MZT34 NJP34 NTL34 ODH34 OND34 OWZ34 PGV34 PQR34 QAN34 QKJ34 QUF34 REB34 RNX34 RXT34 SHP34 SRL34 TBH34 TLD34 TUZ34 UEV34 UOR34 UYN34 VIJ34 VSF34 WCB34 WLX34 WVT34 L65570 JH65570 TD65570 ACZ65570 AMV65570 AWR65570 BGN65570 BQJ65570 CAF65570 CKB65570 CTX65570 DDT65570 DNP65570 DXL65570 EHH65570 ERD65570 FAZ65570 FKV65570 FUR65570 GEN65570 GOJ65570 GYF65570 HIB65570 HRX65570 IBT65570 ILP65570 IVL65570 JFH65570 JPD65570 JYZ65570 KIV65570 KSR65570 LCN65570 LMJ65570 LWF65570 MGB65570 MPX65570 MZT65570 NJP65570 NTL65570 ODH65570 OND65570 OWZ65570 PGV65570 PQR65570 QAN65570 QKJ65570 QUF65570 REB65570 RNX65570 RXT65570 SHP65570 SRL65570 TBH65570 TLD65570 TUZ65570 UEV65570 UOR65570 UYN65570 VIJ65570 VSF65570 WCB65570 WLX65570 WVT65570 L131106 JH131106 TD131106 ACZ131106 AMV131106 AWR131106 BGN131106 BQJ131106 CAF131106 CKB131106 CTX131106 DDT131106 DNP131106 DXL131106 EHH131106 ERD131106 FAZ131106 FKV131106 FUR131106 GEN131106 GOJ131106 GYF131106 HIB131106 HRX131106 IBT131106 ILP131106 IVL131106 JFH131106 JPD131106 JYZ131106 KIV131106 KSR131106 LCN131106 LMJ131106 LWF131106 MGB131106 MPX131106 MZT131106 NJP131106 NTL131106 ODH131106 OND131106 OWZ131106 PGV131106 PQR131106 QAN131106 QKJ131106 QUF131106 REB131106 RNX131106 RXT131106 SHP131106 SRL131106 TBH131106 TLD131106 TUZ131106 UEV131106 UOR131106 UYN131106 VIJ131106 VSF131106 WCB131106 WLX131106 WVT131106 L196642 JH196642 TD196642 ACZ196642 AMV196642 AWR196642 BGN196642 BQJ196642 CAF196642 CKB196642 CTX196642 DDT196642 DNP196642 DXL196642 EHH196642 ERD196642 FAZ196642 FKV196642 FUR196642 GEN196642 GOJ196642 GYF196642 HIB196642 HRX196642 IBT196642 ILP196642 IVL196642 JFH196642 JPD196642 JYZ196642 KIV196642 KSR196642 LCN196642 LMJ196642 LWF196642 MGB196642 MPX196642 MZT196642 NJP196642 NTL196642 ODH196642 OND196642 OWZ196642 PGV196642 PQR196642 QAN196642 QKJ196642 QUF196642 REB196642 RNX196642 RXT196642 SHP196642 SRL196642 TBH196642 TLD196642 TUZ196642 UEV196642 UOR196642 UYN196642 VIJ196642 VSF196642 WCB196642 WLX196642 WVT196642 L262178 JH262178 TD262178 ACZ262178 AMV262178 AWR262178 BGN262178 BQJ262178 CAF262178 CKB262178 CTX262178 DDT262178 DNP262178 DXL262178 EHH262178 ERD262178 FAZ262178 FKV262178 FUR262178 GEN262178 GOJ262178 GYF262178 HIB262178 HRX262178 IBT262178 ILP262178 IVL262178 JFH262178 JPD262178 JYZ262178 KIV262178 KSR262178 LCN262178 LMJ262178 LWF262178 MGB262178 MPX262178 MZT262178 NJP262178 NTL262178 ODH262178 OND262178 OWZ262178 PGV262178 PQR262178 QAN262178 QKJ262178 QUF262178 REB262178 RNX262178 RXT262178 SHP262178 SRL262178 TBH262178 TLD262178 TUZ262178 UEV262178 UOR262178 UYN262178 VIJ262178 VSF262178 WCB262178 WLX262178 WVT262178 L327714 JH327714 TD327714 ACZ327714 AMV327714 AWR327714 BGN327714 BQJ327714 CAF327714 CKB327714 CTX327714 DDT327714 DNP327714 DXL327714 EHH327714 ERD327714 FAZ327714 FKV327714 FUR327714 GEN327714 GOJ327714 GYF327714 HIB327714 HRX327714 IBT327714 ILP327714 IVL327714 JFH327714 JPD327714 JYZ327714 KIV327714 KSR327714 LCN327714 LMJ327714 LWF327714 MGB327714 MPX327714 MZT327714 NJP327714 NTL327714 ODH327714 OND327714 OWZ327714 PGV327714 PQR327714 QAN327714 QKJ327714 QUF327714 REB327714 RNX327714 RXT327714 SHP327714 SRL327714 TBH327714 TLD327714 TUZ327714 UEV327714 UOR327714 UYN327714 VIJ327714 VSF327714 WCB327714 WLX327714 WVT327714 L393250 JH393250 TD393250 ACZ393250 AMV393250 AWR393250 BGN393250 BQJ393250 CAF393250 CKB393250 CTX393250 DDT393250 DNP393250 DXL393250 EHH393250 ERD393250 FAZ393250 FKV393250 FUR393250 GEN393250 GOJ393250 GYF393250 HIB393250 HRX393250 IBT393250 ILP393250 IVL393250 JFH393250 JPD393250 JYZ393250 KIV393250 KSR393250 LCN393250 LMJ393250 LWF393250 MGB393250 MPX393250 MZT393250 NJP393250 NTL393250 ODH393250 OND393250 OWZ393250 PGV393250 PQR393250 QAN393250 QKJ393250 QUF393250 REB393250 RNX393250 RXT393250 SHP393250 SRL393250 TBH393250 TLD393250 TUZ393250 UEV393250 UOR393250 UYN393250 VIJ393250 VSF393250 WCB393250 WLX393250 WVT393250 L458786 JH458786 TD458786 ACZ458786 AMV458786 AWR458786 BGN458786 BQJ458786 CAF458786 CKB458786 CTX458786 DDT458786 DNP458786 DXL458786 EHH458786 ERD458786 FAZ458786 FKV458786 FUR458786 GEN458786 GOJ458786 GYF458786 HIB458786 HRX458786 IBT458786 ILP458786 IVL458786 JFH458786 JPD458786 JYZ458786 KIV458786 KSR458786 LCN458786 LMJ458786 LWF458786 MGB458786 MPX458786 MZT458786 NJP458786 NTL458786 ODH458786 OND458786 OWZ458786 PGV458786 PQR458786 QAN458786 QKJ458786 QUF458786 REB458786 RNX458786 RXT458786 SHP458786 SRL458786 TBH458786 TLD458786 TUZ458786 UEV458786 UOR458786 UYN458786 VIJ458786 VSF458786 WCB458786 WLX458786 WVT458786 L524322 JH524322 TD524322 ACZ524322 AMV524322 AWR524322 BGN524322 BQJ524322 CAF524322 CKB524322 CTX524322 DDT524322 DNP524322 DXL524322 EHH524322 ERD524322 FAZ524322 FKV524322 FUR524322 GEN524322 GOJ524322 GYF524322 HIB524322 HRX524322 IBT524322 ILP524322 IVL524322 JFH524322 JPD524322 JYZ524322 KIV524322 KSR524322 LCN524322 LMJ524322 LWF524322 MGB524322 MPX524322 MZT524322 NJP524322 NTL524322 ODH524322 OND524322 OWZ524322 PGV524322 PQR524322 QAN524322 QKJ524322 QUF524322 REB524322 RNX524322 RXT524322 SHP524322 SRL524322 TBH524322 TLD524322 TUZ524322 UEV524322 UOR524322 UYN524322 VIJ524322 VSF524322 WCB524322 WLX524322 WVT524322 L589858 JH589858 TD589858 ACZ589858 AMV589858 AWR589858 BGN589858 BQJ589858 CAF589858 CKB589858 CTX589858 DDT589858 DNP589858 DXL589858 EHH589858 ERD589858 FAZ589858 FKV589858 FUR589858 GEN589858 GOJ589858 GYF589858 HIB589858 HRX589858 IBT589858 ILP589858 IVL589858 JFH589858 JPD589858 JYZ589858 KIV589858 KSR589858 LCN589858 LMJ589858 LWF589858 MGB589858 MPX589858 MZT589858 NJP589858 NTL589858 ODH589858 OND589858 OWZ589858 PGV589858 PQR589858 QAN589858 QKJ589858 QUF589858 REB589858 RNX589858 RXT589858 SHP589858 SRL589858 TBH589858 TLD589858 TUZ589858 UEV589858 UOR589858 UYN589858 VIJ589858 VSF589858 WCB589858 WLX589858 WVT589858 L655394 JH655394 TD655394 ACZ655394 AMV655394 AWR655394 BGN655394 BQJ655394 CAF655394 CKB655394 CTX655394 DDT655394 DNP655394 DXL655394 EHH655394 ERD655394 FAZ655394 FKV655394 FUR655394 GEN655394 GOJ655394 GYF655394 HIB655394 HRX655394 IBT655394 ILP655394 IVL655394 JFH655394 JPD655394 JYZ655394 KIV655394 KSR655394 LCN655394 LMJ655394 LWF655394 MGB655394 MPX655394 MZT655394 NJP655394 NTL655394 ODH655394 OND655394 OWZ655394 PGV655394 PQR655394 QAN655394 QKJ655394 QUF655394 REB655394 RNX655394 RXT655394 SHP655394 SRL655394 TBH655394 TLD655394 TUZ655394 UEV655394 UOR655394 UYN655394 VIJ655394 VSF655394 WCB655394 WLX655394 WVT655394 L720930 JH720930 TD720930 ACZ720930 AMV720930 AWR720930 BGN720930 BQJ720930 CAF720930 CKB720930 CTX720930 DDT720930 DNP720930 DXL720930 EHH720930 ERD720930 FAZ720930 FKV720930 FUR720930 GEN720930 GOJ720930 GYF720930 HIB720930 HRX720930 IBT720930 ILP720930 IVL720930 JFH720930 JPD720930 JYZ720930 KIV720930 KSR720930 LCN720930 LMJ720930 LWF720930 MGB720930 MPX720930 MZT720930 NJP720930 NTL720930 ODH720930 OND720930 OWZ720930 PGV720930 PQR720930 QAN720930 QKJ720930 QUF720930 REB720930 RNX720930 RXT720930 SHP720930 SRL720930 TBH720930 TLD720930 TUZ720930 UEV720930 UOR720930 UYN720930 VIJ720930 VSF720930 WCB720930 WLX720930 WVT720930 L786466 JH786466 TD786466 ACZ786466 AMV786466 AWR786466 BGN786466 BQJ786466 CAF786466 CKB786466 CTX786466 DDT786466 DNP786466 DXL786466 EHH786466 ERD786466 FAZ786466 FKV786466 FUR786466 GEN786466 GOJ786466 GYF786466 HIB786466 HRX786466 IBT786466 ILP786466 IVL786466 JFH786466 JPD786466 JYZ786466 KIV786466 KSR786466 LCN786466 LMJ786466 LWF786466 MGB786466 MPX786466 MZT786466 NJP786466 NTL786466 ODH786466 OND786466 OWZ786466 PGV786466 PQR786466 QAN786466 QKJ786466 QUF786466 REB786466 RNX786466 RXT786466 SHP786466 SRL786466 TBH786466 TLD786466 TUZ786466 UEV786466 UOR786466 UYN786466 VIJ786466 VSF786466 WCB786466 WLX786466 WVT786466 L852002 JH852002 TD852002 ACZ852002 AMV852002 AWR852002 BGN852002 BQJ852002 CAF852002 CKB852002 CTX852002 DDT852002 DNP852002 DXL852002 EHH852002 ERD852002 FAZ852002 FKV852002 FUR852002 GEN852002 GOJ852002 GYF852002 HIB852002 HRX852002 IBT852002 ILP852002 IVL852002 JFH852002 JPD852002 JYZ852002 KIV852002 KSR852002 LCN852002 LMJ852002 LWF852002 MGB852002 MPX852002 MZT852002 NJP852002 NTL852002 ODH852002 OND852002 OWZ852002 PGV852002 PQR852002 QAN852002 QKJ852002 QUF852002 REB852002 RNX852002 RXT852002 SHP852002 SRL852002 TBH852002 TLD852002 TUZ852002 UEV852002 UOR852002 UYN852002 VIJ852002 VSF852002 WCB852002 WLX852002 WVT852002 L917538 JH917538 TD917538 ACZ917538 AMV917538 AWR917538 BGN917538 BQJ917538 CAF917538 CKB917538 CTX917538 DDT917538 DNP917538 DXL917538 EHH917538 ERD917538 FAZ917538 FKV917538 FUR917538 GEN917538 GOJ917538 GYF917538 HIB917538 HRX917538 IBT917538 ILP917538 IVL917538 JFH917538 JPD917538 JYZ917538 KIV917538 KSR917538 LCN917538 LMJ917538 LWF917538 MGB917538 MPX917538 MZT917538 NJP917538 NTL917538 ODH917538 OND917538 OWZ917538 PGV917538 PQR917538 QAN917538 QKJ917538 QUF917538 REB917538 RNX917538 RXT917538 SHP917538 SRL917538 TBH917538 TLD917538 TUZ917538 UEV917538 UOR917538 UYN917538 VIJ917538 VSF917538 WCB917538 WLX917538 WVT917538 L983074 JH983074 TD983074 ACZ983074 AMV983074 AWR983074 BGN983074 BQJ983074 CAF983074 CKB983074 CTX983074 DDT983074 DNP983074 DXL983074 EHH983074 ERD983074 FAZ983074 FKV983074 FUR983074 GEN983074 GOJ983074 GYF983074 HIB983074 HRX983074 IBT983074 ILP983074 IVL983074 JFH983074 JPD983074 JYZ983074 KIV983074 KSR983074 LCN983074 LMJ983074 LWF983074 MGB983074 MPX983074 MZT983074 NJP983074 NTL983074 ODH983074 OND983074 OWZ983074 PGV983074 PQR983074 QAN983074 QKJ983074 QUF983074 REB983074 RNX983074 RXT983074 SHP983074 SRL983074 TBH983074 TLD983074 TUZ983074 UEV983074 UOR983074 UYN983074 VIJ983074 VSF983074 WCB983074 WLX983074 WVT983074"/>
    <dataValidation errorStyle="warning" allowBlank="1" showInputMessage="1" showErrorMessage="1" errorTitle="Expiring variation amount" error="The expiring variation amount must be entered as a whole negative number." promptTitle="Expiring SV" prompt="Enter the amount of the expiring special variation as a negative whole number._x000a__x000a_Council must consult with the Office of Local Government about the correct amount of the expiring special variation, before submitting its application to IPART." sqref="J44:J51 JF44:JF51 TB44:TB51 ACX44:ACX51 AMT44:AMT51 AWP44:AWP51 BGL44:BGL51 BQH44:BQH51 CAD44:CAD51 CJZ44:CJZ51 CTV44:CTV51 DDR44:DDR51 DNN44:DNN51 DXJ44:DXJ51 EHF44:EHF51 ERB44:ERB51 FAX44:FAX51 FKT44:FKT51 FUP44:FUP51 GEL44:GEL51 GOH44:GOH51 GYD44:GYD51 HHZ44:HHZ51 HRV44:HRV51 IBR44:IBR51 ILN44:ILN51 IVJ44:IVJ51 JFF44:JFF51 JPB44:JPB51 JYX44:JYX51 KIT44:KIT51 KSP44:KSP51 LCL44:LCL51 LMH44:LMH51 LWD44:LWD51 MFZ44:MFZ51 MPV44:MPV51 MZR44:MZR51 NJN44:NJN51 NTJ44:NTJ51 ODF44:ODF51 ONB44:ONB51 OWX44:OWX51 PGT44:PGT51 PQP44:PQP51 QAL44:QAL51 QKH44:QKH51 QUD44:QUD51 RDZ44:RDZ51 RNV44:RNV51 RXR44:RXR51 SHN44:SHN51 SRJ44:SRJ51 TBF44:TBF51 TLB44:TLB51 TUX44:TUX51 UET44:UET51 UOP44:UOP51 UYL44:UYL51 VIH44:VIH51 VSD44:VSD51 WBZ44:WBZ51 WLV44:WLV51 WVR44:WVR51 J65580:J65587 JF65580:JF65587 TB65580:TB65587 ACX65580:ACX65587 AMT65580:AMT65587 AWP65580:AWP65587 BGL65580:BGL65587 BQH65580:BQH65587 CAD65580:CAD65587 CJZ65580:CJZ65587 CTV65580:CTV65587 DDR65580:DDR65587 DNN65580:DNN65587 DXJ65580:DXJ65587 EHF65580:EHF65587 ERB65580:ERB65587 FAX65580:FAX65587 FKT65580:FKT65587 FUP65580:FUP65587 GEL65580:GEL65587 GOH65580:GOH65587 GYD65580:GYD65587 HHZ65580:HHZ65587 HRV65580:HRV65587 IBR65580:IBR65587 ILN65580:ILN65587 IVJ65580:IVJ65587 JFF65580:JFF65587 JPB65580:JPB65587 JYX65580:JYX65587 KIT65580:KIT65587 KSP65580:KSP65587 LCL65580:LCL65587 LMH65580:LMH65587 LWD65580:LWD65587 MFZ65580:MFZ65587 MPV65580:MPV65587 MZR65580:MZR65587 NJN65580:NJN65587 NTJ65580:NTJ65587 ODF65580:ODF65587 ONB65580:ONB65587 OWX65580:OWX65587 PGT65580:PGT65587 PQP65580:PQP65587 QAL65580:QAL65587 QKH65580:QKH65587 QUD65580:QUD65587 RDZ65580:RDZ65587 RNV65580:RNV65587 RXR65580:RXR65587 SHN65580:SHN65587 SRJ65580:SRJ65587 TBF65580:TBF65587 TLB65580:TLB65587 TUX65580:TUX65587 UET65580:UET65587 UOP65580:UOP65587 UYL65580:UYL65587 VIH65580:VIH65587 VSD65580:VSD65587 WBZ65580:WBZ65587 WLV65580:WLV65587 WVR65580:WVR65587 J131116:J131123 JF131116:JF131123 TB131116:TB131123 ACX131116:ACX131123 AMT131116:AMT131123 AWP131116:AWP131123 BGL131116:BGL131123 BQH131116:BQH131123 CAD131116:CAD131123 CJZ131116:CJZ131123 CTV131116:CTV131123 DDR131116:DDR131123 DNN131116:DNN131123 DXJ131116:DXJ131123 EHF131116:EHF131123 ERB131116:ERB131123 FAX131116:FAX131123 FKT131116:FKT131123 FUP131116:FUP131123 GEL131116:GEL131123 GOH131116:GOH131123 GYD131116:GYD131123 HHZ131116:HHZ131123 HRV131116:HRV131123 IBR131116:IBR131123 ILN131116:ILN131123 IVJ131116:IVJ131123 JFF131116:JFF131123 JPB131116:JPB131123 JYX131116:JYX131123 KIT131116:KIT131123 KSP131116:KSP131123 LCL131116:LCL131123 LMH131116:LMH131123 LWD131116:LWD131123 MFZ131116:MFZ131123 MPV131116:MPV131123 MZR131116:MZR131123 NJN131116:NJN131123 NTJ131116:NTJ131123 ODF131116:ODF131123 ONB131116:ONB131123 OWX131116:OWX131123 PGT131116:PGT131123 PQP131116:PQP131123 QAL131116:QAL131123 QKH131116:QKH131123 QUD131116:QUD131123 RDZ131116:RDZ131123 RNV131116:RNV131123 RXR131116:RXR131123 SHN131116:SHN131123 SRJ131116:SRJ131123 TBF131116:TBF131123 TLB131116:TLB131123 TUX131116:TUX131123 UET131116:UET131123 UOP131116:UOP131123 UYL131116:UYL131123 VIH131116:VIH131123 VSD131116:VSD131123 WBZ131116:WBZ131123 WLV131116:WLV131123 WVR131116:WVR131123 J196652:J196659 JF196652:JF196659 TB196652:TB196659 ACX196652:ACX196659 AMT196652:AMT196659 AWP196652:AWP196659 BGL196652:BGL196659 BQH196652:BQH196659 CAD196652:CAD196659 CJZ196652:CJZ196659 CTV196652:CTV196659 DDR196652:DDR196659 DNN196652:DNN196659 DXJ196652:DXJ196659 EHF196652:EHF196659 ERB196652:ERB196659 FAX196652:FAX196659 FKT196652:FKT196659 FUP196652:FUP196659 GEL196652:GEL196659 GOH196652:GOH196659 GYD196652:GYD196659 HHZ196652:HHZ196659 HRV196652:HRV196659 IBR196652:IBR196659 ILN196652:ILN196659 IVJ196652:IVJ196659 JFF196652:JFF196659 JPB196652:JPB196659 JYX196652:JYX196659 KIT196652:KIT196659 KSP196652:KSP196659 LCL196652:LCL196659 LMH196652:LMH196659 LWD196652:LWD196659 MFZ196652:MFZ196659 MPV196652:MPV196659 MZR196652:MZR196659 NJN196652:NJN196659 NTJ196652:NTJ196659 ODF196652:ODF196659 ONB196652:ONB196659 OWX196652:OWX196659 PGT196652:PGT196659 PQP196652:PQP196659 QAL196652:QAL196659 QKH196652:QKH196659 QUD196652:QUD196659 RDZ196652:RDZ196659 RNV196652:RNV196659 RXR196652:RXR196659 SHN196652:SHN196659 SRJ196652:SRJ196659 TBF196652:TBF196659 TLB196652:TLB196659 TUX196652:TUX196659 UET196652:UET196659 UOP196652:UOP196659 UYL196652:UYL196659 VIH196652:VIH196659 VSD196652:VSD196659 WBZ196652:WBZ196659 WLV196652:WLV196659 WVR196652:WVR196659 J262188:J262195 JF262188:JF262195 TB262188:TB262195 ACX262188:ACX262195 AMT262188:AMT262195 AWP262188:AWP262195 BGL262188:BGL262195 BQH262188:BQH262195 CAD262188:CAD262195 CJZ262188:CJZ262195 CTV262188:CTV262195 DDR262188:DDR262195 DNN262188:DNN262195 DXJ262188:DXJ262195 EHF262188:EHF262195 ERB262188:ERB262195 FAX262188:FAX262195 FKT262188:FKT262195 FUP262188:FUP262195 GEL262188:GEL262195 GOH262188:GOH262195 GYD262188:GYD262195 HHZ262188:HHZ262195 HRV262188:HRV262195 IBR262188:IBR262195 ILN262188:ILN262195 IVJ262188:IVJ262195 JFF262188:JFF262195 JPB262188:JPB262195 JYX262188:JYX262195 KIT262188:KIT262195 KSP262188:KSP262195 LCL262188:LCL262195 LMH262188:LMH262195 LWD262188:LWD262195 MFZ262188:MFZ262195 MPV262188:MPV262195 MZR262188:MZR262195 NJN262188:NJN262195 NTJ262188:NTJ262195 ODF262188:ODF262195 ONB262188:ONB262195 OWX262188:OWX262195 PGT262188:PGT262195 PQP262188:PQP262195 QAL262188:QAL262195 QKH262188:QKH262195 QUD262188:QUD262195 RDZ262188:RDZ262195 RNV262188:RNV262195 RXR262188:RXR262195 SHN262188:SHN262195 SRJ262188:SRJ262195 TBF262188:TBF262195 TLB262188:TLB262195 TUX262188:TUX262195 UET262188:UET262195 UOP262188:UOP262195 UYL262188:UYL262195 VIH262188:VIH262195 VSD262188:VSD262195 WBZ262188:WBZ262195 WLV262188:WLV262195 WVR262188:WVR262195 J327724:J327731 JF327724:JF327731 TB327724:TB327731 ACX327724:ACX327731 AMT327724:AMT327731 AWP327724:AWP327731 BGL327724:BGL327731 BQH327724:BQH327731 CAD327724:CAD327731 CJZ327724:CJZ327731 CTV327724:CTV327731 DDR327724:DDR327731 DNN327724:DNN327731 DXJ327724:DXJ327731 EHF327724:EHF327731 ERB327724:ERB327731 FAX327724:FAX327731 FKT327724:FKT327731 FUP327724:FUP327731 GEL327724:GEL327731 GOH327724:GOH327731 GYD327724:GYD327731 HHZ327724:HHZ327731 HRV327724:HRV327731 IBR327724:IBR327731 ILN327724:ILN327731 IVJ327724:IVJ327731 JFF327724:JFF327731 JPB327724:JPB327731 JYX327724:JYX327731 KIT327724:KIT327731 KSP327724:KSP327731 LCL327724:LCL327731 LMH327724:LMH327731 LWD327724:LWD327731 MFZ327724:MFZ327731 MPV327724:MPV327731 MZR327724:MZR327731 NJN327724:NJN327731 NTJ327724:NTJ327731 ODF327724:ODF327731 ONB327724:ONB327731 OWX327724:OWX327731 PGT327724:PGT327731 PQP327724:PQP327731 QAL327724:QAL327731 QKH327724:QKH327731 QUD327724:QUD327731 RDZ327724:RDZ327731 RNV327724:RNV327731 RXR327724:RXR327731 SHN327724:SHN327731 SRJ327724:SRJ327731 TBF327724:TBF327731 TLB327724:TLB327731 TUX327724:TUX327731 UET327724:UET327731 UOP327724:UOP327731 UYL327724:UYL327731 VIH327724:VIH327731 VSD327724:VSD327731 WBZ327724:WBZ327731 WLV327724:WLV327731 WVR327724:WVR327731 J393260:J393267 JF393260:JF393267 TB393260:TB393267 ACX393260:ACX393267 AMT393260:AMT393267 AWP393260:AWP393267 BGL393260:BGL393267 BQH393260:BQH393267 CAD393260:CAD393267 CJZ393260:CJZ393267 CTV393260:CTV393267 DDR393260:DDR393267 DNN393260:DNN393267 DXJ393260:DXJ393267 EHF393260:EHF393267 ERB393260:ERB393267 FAX393260:FAX393267 FKT393260:FKT393267 FUP393260:FUP393267 GEL393260:GEL393267 GOH393260:GOH393267 GYD393260:GYD393267 HHZ393260:HHZ393267 HRV393260:HRV393267 IBR393260:IBR393267 ILN393260:ILN393267 IVJ393260:IVJ393267 JFF393260:JFF393267 JPB393260:JPB393267 JYX393260:JYX393267 KIT393260:KIT393267 KSP393260:KSP393267 LCL393260:LCL393267 LMH393260:LMH393267 LWD393260:LWD393267 MFZ393260:MFZ393267 MPV393260:MPV393267 MZR393260:MZR393267 NJN393260:NJN393267 NTJ393260:NTJ393267 ODF393260:ODF393267 ONB393260:ONB393267 OWX393260:OWX393267 PGT393260:PGT393267 PQP393260:PQP393267 QAL393260:QAL393267 QKH393260:QKH393267 QUD393260:QUD393267 RDZ393260:RDZ393267 RNV393260:RNV393267 RXR393260:RXR393267 SHN393260:SHN393267 SRJ393260:SRJ393267 TBF393260:TBF393267 TLB393260:TLB393267 TUX393260:TUX393267 UET393260:UET393267 UOP393260:UOP393267 UYL393260:UYL393267 VIH393260:VIH393267 VSD393260:VSD393267 WBZ393260:WBZ393267 WLV393260:WLV393267 WVR393260:WVR393267 J458796:J458803 JF458796:JF458803 TB458796:TB458803 ACX458796:ACX458803 AMT458796:AMT458803 AWP458796:AWP458803 BGL458796:BGL458803 BQH458796:BQH458803 CAD458796:CAD458803 CJZ458796:CJZ458803 CTV458796:CTV458803 DDR458796:DDR458803 DNN458796:DNN458803 DXJ458796:DXJ458803 EHF458796:EHF458803 ERB458796:ERB458803 FAX458796:FAX458803 FKT458796:FKT458803 FUP458796:FUP458803 GEL458796:GEL458803 GOH458796:GOH458803 GYD458796:GYD458803 HHZ458796:HHZ458803 HRV458796:HRV458803 IBR458796:IBR458803 ILN458796:ILN458803 IVJ458796:IVJ458803 JFF458796:JFF458803 JPB458796:JPB458803 JYX458796:JYX458803 KIT458796:KIT458803 KSP458796:KSP458803 LCL458796:LCL458803 LMH458796:LMH458803 LWD458796:LWD458803 MFZ458796:MFZ458803 MPV458796:MPV458803 MZR458796:MZR458803 NJN458796:NJN458803 NTJ458796:NTJ458803 ODF458796:ODF458803 ONB458796:ONB458803 OWX458796:OWX458803 PGT458796:PGT458803 PQP458796:PQP458803 QAL458796:QAL458803 QKH458796:QKH458803 QUD458796:QUD458803 RDZ458796:RDZ458803 RNV458796:RNV458803 RXR458796:RXR458803 SHN458796:SHN458803 SRJ458796:SRJ458803 TBF458796:TBF458803 TLB458796:TLB458803 TUX458796:TUX458803 UET458796:UET458803 UOP458796:UOP458803 UYL458796:UYL458803 VIH458796:VIH458803 VSD458796:VSD458803 WBZ458796:WBZ458803 WLV458796:WLV458803 WVR458796:WVR458803 J524332:J524339 JF524332:JF524339 TB524332:TB524339 ACX524332:ACX524339 AMT524332:AMT524339 AWP524332:AWP524339 BGL524332:BGL524339 BQH524332:BQH524339 CAD524332:CAD524339 CJZ524332:CJZ524339 CTV524332:CTV524339 DDR524332:DDR524339 DNN524332:DNN524339 DXJ524332:DXJ524339 EHF524332:EHF524339 ERB524332:ERB524339 FAX524332:FAX524339 FKT524332:FKT524339 FUP524332:FUP524339 GEL524332:GEL524339 GOH524332:GOH524339 GYD524332:GYD524339 HHZ524332:HHZ524339 HRV524332:HRV524339 IBR524332:IBR524339 ILN524332:ILN524339 IVJ524332:IVJ524339 JFF524332:JFF524339 JPB524332:JPB524339 JYX524332:JYX524339 KIT524332:KIT524339 KSP524332:KSP524339 LCL524332:LCL524339 LMH524332:LMH524339 LWD524332:LWD524339 MFZ524332:MFZ524339 MPV524332:MPV524339 MZR524332:MZR524339 NJN524332:NJN524339 NTJ524332:NTJ524339 ODF524332:ODF524339 ONB524332:ONB524339 OWX524332:OWX524339 PGT524332:PGT524339 PQP524332:PQP524339 QAL524332:QAL524339 QKH524332:QKH524339 QUD524332:QUD524339 RDZ524332:RDZ524339 RNV524332:RNV524339 RXR524332:RXR524339 SHN524332:SHN524339 SRJ524332:SRJ524339 TBF524332:TBF524339 TLB524332:TLB524339 TUX524332:TUX524339 UET524332:UET524339 UOP524332:UOP524339 UYL524332:UYL524339 VIH524332:VIH524339 VSD524332:VSD524339 WBZ524332:WBZ524339 WLV524332:WLV524339 WVR524332:WVR524339 J589868:J589875 JF589868:JF589875 TB589868:TB589875 ACX589868:ACX589875 AMT589868:AMT589875 AWP589868:AWP589875 BGL589868:BGL589875 BQH589868:BQH589875 CAD589868:CAD589875 CJZ589868:CJZ589875 CTV589868:CTV589875 DDR589868:DDR589875 DNN589868:DNN589875 DXJ589868:DXJ589875 EHF589868:EHF589875 ERB589868:ERB589875 FAX589868:FAX589875 FKT589868:FKT589875 FUP589868:FUP589875 GEL589868:GEL589875 GOH589868:GOH589875 GYD589868:GYD589875 HHZ589868:HHZ589875 HRV589868:HRV589875 IBR589868:IBR589875 ILN589868:ILN589875 IVJ589868:IVJ589875 JFF589868:JFF589875 JPB589868:JPB589875 JYX589868:JYX589875 KIT589868:KIT589875 KSP589868:KSP589875 LCL589868:LCL589875 LMH589868:LMH589875 LWD589868:LWD589875 MFZ589868:MFZ589875 MPV589868:MPV589875 MZR589868:MZR589875 NJN589868:NJN589875 NTJ589868:NTJ589875 ODF589868:ODF589875 ONB589868:ONB589875 OWX589868:OWX589875 PGT589868:PGT589875 PQP589868:PQP589875 QAL589868:QAL589875 QKH589868:QKH589875 QUD589868:QUD589875 RDZ589868:RDZ589875 RNV589868:RNV589875 RXR589868:RXR589875 SHN589868:SHN589875 SRJ589868:SRJ589875 TBF589868:TBF589875 TLB589868:TLB589875 TUX589868:TUX589875 UET589868:UET589875 UOP589868:UOP589875 UYL589868:UYL589875 VIH589868:VIH589875 VSD589868:VSD589875 WBZ589868:WBZ589875 WLV589868:WLV589875 WVR589868:WVR589875 J655404:J655411 JF655404:JF655411 TB655404:TB655411 ACX655404:ACX655411 AMT655404:AMT655411 AWP655404:AWP655411 BGL655404:BGL655411 BQH655404:BQH655411 CAD655404:CAD655411 CJZ655404:CJZ655411 CTV655404:CTV655411 DDR655404:DDR655411 DNN655404:DNN655411 DXJ655404:DXJ655411 EHF655404:EHF655411 ERB655404:ERB655411 FAX655404:FAX655411 FKT655404:FKT655411 FUP655404:FUP655411 GEL655404:GEL655411 GOH655404:GOH655411 GYD655404:GYD655411 HHZ655404:HHZ655411 HRV655404:HRV655411 IBR655404:IBR655411 ILN655404:ILN655411 IVJ655404:IVJ655411 JFF655404:JFF655411 JPB655404:JPB655411 JYX655404:JYX655411 KIT655404:KIT655411 KSP655404:KSP655411 LCL655404:LCL655411 LMH655404:LMH655411 LWD655404:LWD655411 MFZ655404:MFZ655411 MPV655404:MPV655411 MZR655404:MZR655411 NJN655404:NJN655411 NTJ655404:NTJ655411 ODF655404:ODF655411 ONB655404:ONB655411 OWX655404:OWX655411 PGT655404:PGT655411 PQP655404:PQP655411 QAL655404:QAL655411 QKH655404:QKH655411 QUD655404:QUD655411 RDZ655404:RDZ655411 RNV655404:RNV655411 RXR655404:RXR655411 SHN655404:SHN655411 SRJ655404:SRJ655411 TBF655404:TBF655411 TLB655404:TLB655411 TUX655404:TUX655411 UET655404:UET655411 UOP655404:UOP655411 UYL655404:UYL655411 VIH655404:VIH655411 VSD655404:VSD655411 WBZ655404:WBZ655411 WLV655404:WLV655411 WVR655404:WVR655411 J720940:J720947 JF720940:JF720947 TB720940:TB720947 ACX720940:ACX720947 AMT720940:AMT720947 AWP720940:AWP720947 BGL720940:BGL720947 BQH720940:BQH720947 CAD720940:CAD720947 CJZ720940:CJZ720947 CTV720940:CTV720947 DDR720940:DDR720947 DNN720940:DNN720947 DXJ720940:DXJ720947 EHF720940:EHF720947 ERB720940:ERB720947 FAX720940:FAX720947 FKT720940:FKT720947 FUP720940:FUP720947 GEL720940:GEL720947 GOH720940:GOH720947 GYD720940:GYD720947 HHZ720940:HHZ720947 HRV720940:HRV720947 IBR720940:IBR720947 ILN720940:ILN720947 IVJ720940:IVJ720947 JFF720940:JFF720947 JPB720940:JPB720947 JYX720940:JYX720947 KIT720940:KIT720947 KSP720940:KSP720947 LCL720940:LCL720947 LMH720940:LMH720947 LWD720940:LWD720947 MFZ720940:MFZ720947 MPV720940:MPV720947 MZR720940:MZR720947 NJN720940:NJN720947 NTJ720940:NTJ720947 ODF720940:ODF720947 ONB720940:ONB720947 OWX720940:OWX720947 PGT720940:PGT720947 PQP720940:PQP720947 QAL720940:QAL720947 QKH720940:QKH720947 QUD720940:QUD720947 RDZ720940:RDZ720947 RNV720940:RNV720947 RXR720940:RXR720947 SHN720940:SHN720947 SRJ720940:SRJ720947 TBF720940:TBF720947 TLB720940:TLB720947 TUX720940:TUX720947 UET720940:UET720947 UOP720940:UOP720947 UYL720940:UYL720947 VIH720940:VIH720947 VSD720940:VSD720947 WBZ720940:WBZ720947 WLV720940:WLV720947 WVR720940:WVR720947 J786476:J786483 JF786476:JF786483 TB786476:TB786483 ACX786476:ACX786483 AMT786476:AMT786483 AWP786476:AWP786483 BGL786476:BGL786483 BQH786476:BQH786483 CAD786476:CAD786483 CJZ786476:CJZ786483 CTV786476:CTV786483 DDR786476:DDR786483 DNN786476:DNN786483 DXJ786476:DXJ786483 EHF786476:EHF786483 ERB786476:ERB786483 FAX786476:FAX786483 FKT786476:FKT786483 FUP786476:FUP786483 GEL786476:GEL786483 GOH786476:GOH786483 GYD786476:GYD786483 HHZ786476:HHZ786483 HRV786476:HRV786483 IBR786476:IBR786483 ILN786476:ILN786483 IVJ786476:IVJ786483 JFF786476:JFF786483 JPB786476:JPB786483 JYX786476:JYX786483 KIT786476:KIT786483 KSP786476:KSP786483 LCL786476:LCL786483 LMH786476:LMH786483 LWD786476:LWD786483 MFZ786476:MFZ786483 MPV786476:MPV786483 MZR786476:MZR786483 NJN786476:NJN786483 NTJ786476:NTJ786483 ODF786476:ODF786483 ONB786476:ONB786483 OWX786476:OWX786483 PGT786476:PGT786483 PQP786476:PQP786483 QAL786476:QAL786483 QKH786476:QKH786483 QUD786476:QUD786483 RDZ786476:RDZ786483 RNV786476:RNV786483 RXR786476:RXR786483 SHN786476:SHN786483 SRJ786476:SRJ786483 TBF786476:TBF786483 TLB786476:TLB786483 TUX786476:TUX786483 UET786476:UET786483 UOP786476:UOP786483 UYL786476:UYL786483 VIH786476:VIH786483 VSD786476:VSD786483 WBZ786476:WBZ786483 WLV786476:WLV786483 WVR786476:WVR786483 J852012:J852019 JF852012:JF852019 TB852012:TB852019 ACX852012:ACX852019 AMT852012:AMT852019 AWP852012:AWP852019 BGL852012:BGL852019 BQH852012:BQH852019 CAD852012:CAD852019 CJZ852012:CJZ852019 CTV852012:CTV852019 DDR852012:DDR852019 DNN852012:DNN852019 DXJ852012:DXJ852019 EHF852012:EHF852019 ERB852012:ERB852019 FAX852012:FAX852019 FKT852012:FKT852019 FUP852012:FUP852019 GEL852012:GEL852019 GOH852012:GOH852019 GYD852012:GYD852019 HHZ852012:HHZ852019 HRV852012:HRV852019 IBR852012:IBR852019 ILN852012:ILN852019 IVJ852012:IVJ852019 JFF852012:JFF852019 JPB852012:JPB852019 JYX852012:JYX852019 KIT852012:KIT852019 KSP852012:KSP852019 LCL852012:LCL852019 LMH852012:LMH852019 LWD852012:LWD852019 MFZ852012:MFZ852019 MPV852012:MPV852019 MZR852012:MZR852019 NJN852012:NJN852019 NTJ852012:NTJ852019 ODF852012:ODF852019 ONB852012:ONB852019 OWX852012:OWX852019 PGT852012:PGT852019 PQP852012:PQP852019 QAL852012:QAL852019 QKH852012:QKH852019 QUD852012:QUD852019 RDZ852012:RDZ852019 RNV852012:RNV852019 RXR852012:RXR852019 SHN852012:SHN852019 SRJ852012:SRJ852019 TBF852012:TBF852019 TLB852012:TLB852019 TUX852012:TUX852019 UET852012:UET852019 UOP852012:UOP852019 UYL852012:UYL852019 VIH852012:VIH852019 VSD852012:VSD852019 WBZ852012:WBZ852019 WLV852012:WLV852019 WVR852012:WVR852019 J917548:J917555 JF917548:JF917555 TB917548:TB917555 ACX917548:ACX917555 AMT917548:AMT917555 AWP917548:AWP917555 BGL917548:BGL917555 BQH917548:BQH917555 CAD917548:CAD917555 CJZ917548:CJZ917555 CTV917548:CTV917555 DDR917548:DDR917555 DNN917548:DNN917555 DXJ917548:DXJ917555 EHF917548:EHF917555 ERB917548:ERB917555 FAX917548:FAX917555 FKT917548:FKT917555 FUP917548:FUP917555 GEL917548:GEL917555 GOH917548:GOH917555 GYD917548:GYD917555 HHZ917548:HHZ917555 HRV917548:HRV917555 IBR917548:IBR917555 ILN917548:ILN917555 IVJ917548:IVJ917555 JFF917548:JFF917555 JPB917548:JPB917555 JYX917548:JYX917555 KIT917548:KIT917555 KSP917548:KSP917555 LCL917548:LCL917555 LMH917548:LMH917555 LWD917548:LWD917555 MFZ917548:MFZ917555 MPV917548:MPV917555 MZR917548:MZR917555 NJN917548:NJN917555 NTJ917548:NTJ917555 ODF917548:ODF917555 ONB917548:ONB917555 OWX917548:OWX917555 PGT917548:PGT917555 PQP917548:PQP917555 QAL917548:QAL917555 QKH917548:QKH917555 QUD917548:QUD917555 RDZ917548:RDZ917555 RNV917548:RNV917555 RXR917548:RXR917555 SHN917548:SHN917555 SRJ917548:SRJ917555 TBF917548:TBF917555 TLB917548:TLB917555 TUX917548:TUX917555 UET917548:UET917555 UOP917548:UOP917555 UYL917548:UYL917555 VIH917548:VIH917555 VSD917548:VSD917555 WBZ917548:WBZ917555 WLV917548:WLV917555 WVR917548:WVR917555 J983084:J983091 JF983084:JF983091 TB983084:TB983091 ACX983084:ACX983091 AMT983084:AMT983091 AWP983084:AWP983091 BGL983084:BGL983091 BQH983084:BQH983091 CAD983084:CAD983091 CJZ983084:CJZ983091 CTV983084:CTV983091 DDR983084:DDR983091 DNN983084:DNN983091 DXJ983084:DXJ983091 EHF983084:EHF983091 ERB983084:ERB983091 FAX983084:FAX983091 FKT983084:FKT983091 FUP983084:FUP983091 GEL983084:GEL983091 GOH983084:GOH983091 GYD983084:GYD983091 HHZ983084:HHZ983091 HRV983084:HRV983091 IBR983084:IBR983091 ILN983084:ILN983091 IVJ983084:IVJ983091 JFF983084:JFF983091 JPB983084:JPB983091 JYX983084:JYX983091 KIT983084:KIT983091 KSP983084:KSP983091 LCL983084:LCL983091 LMH983084:LMH983091 LWD983084:LWD983091 MFZ983084:MFZ983091 MPV983084:MPV983091 MZR983084:MZR983091 NJN983084:NJN983091 NTJ983084:NTJ983091 ODF983084:ODF983091 ONB983084:ONB983091 OWX983084:OWX983091 PGT983084:PGT983091 PQP983084:PQP983091 QAL983084:QAL983091 QKH983084:QKH983091 QUD983084:QUD983091 RDZ983084:RDZ983091 RNV983084:RNV983091 RXR983084:RXR983091 SHN983084:SHN983091 SRJ983084:SRJ983091 TBF983084:TBF983091 TLB983084:TLB983091 TUX983084:TUX983091 UET983084:UET983091 UOP983084:UOP983091 UYL983084:UYL983091 VIH983084:VIH983091 VSD983084:VSD983091 WBZ983084:WBZ983091 WLV983084:WLV983091 WVR983084:WVR983091"/>
    <dataValidation errorStyle="warning" allowBlank="1" showInputMessage="1" showErrorMessage="1" errorTitle="Expiring variation amount" error="The expiring variation amount must be entered as a whole negative number." promptTitle="Previous yr SV % increase" prompt="Enter in the total percentage increase to general income for the original special variation approved (i.e. including the rate peg)_x000a__x000a_" sqref="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M65565 JI65565 TE65565 ADA65565 AMW65565 AWS65565 BGO65565 BQK65565 CAG65565 CKC65565 CTY65565 DDU65565 DNQ65565 DXM65565 EHI65565 ERE65565 FBA65565 FKW65565 FUS65565 GEO65565 GOK65565 GYG65565 HIC65565 HRY65565 IBU65565 ILQ65565 IVM65565 JFI65565 JPE65565 JZA65565 KIW65565 KSS65565 LCO65565 LMK65565 LWG65565 MGC65565 MPY65565 MZU65565 NJQ65565 NTM65565 ODI65565 ONE65565 OXA65565 PGW65565 PQS65565 QAO65565 QKK65565 QUG65565 REC65565 RNY65565 RXU65565 SHQ65565 SRM65565 TBI65565 TLE65565 TVA65565 UEW65565 UOS65565 UYO65565 VIK65565 VSG65565 WCC65565 WLY65565 WVU65565 M131101 JI131101 TE131101 ADA131101 AMW131101 AWS131101 BGO131101 BQK131101 CAG131101 CKC131101 CTY131101 DDU131101 DNQ131101 DXM131101 EHI131101 ERE131101 FBA131101 FKW131101 FUS131101 GEO131101 GOK131101 GYG131101 HIC131101 HRY131101 IBU131101 ILQ131101 IVM131101 JFI131101 JPE131101 JZA131101 KIW131101 KSS131101 LCO131101 LMK131101 LWG131101 MGC131101 MPY131101 MZU131101 NJQ131101 NTM131101 ODI131101 ONE131101 OXA131101 PGW131101 PQS131101 QAO131101 QKK131101 QUG131101 REC131101 RNY131101 RXU131101 SHQ131101 SRM131101 TBI131101 TLE131101 TVA131101 UEW131101 UOS131101 UYO131101 VIK131101 VSG131101 WCC131101 WLY131101 WVU131101 M196637 JI196637 TE196637 ADA196637 AMW196637 AWS196637 BGO196637 BQK196637 CAG196637 CKC196637 CTY196637 DDU196637 DNQ196637 DXM196637 EHI196637 ERE196637 FBA196637 FKW196637 FUS196637 GEO196637 GOK196637 GYG196637 HIC196637 HRY196637 IBU196637 ILQ196637 IVM196637 JFI196637 JPE196637 JZA196637 KIW196637 KSS196637 LCO196637 LMK196637 LWG196637 MGC196637 MPY196637 MZU196637 NJQ196637 NTM196637 ODI196637 ONE196637 OXA196637 PGW196637 PQS196637 QAO196637 QKK196637 QUG196637 REC196637 RNY196637 RXU196637 SHQ196637 SRM196637 TBI196637 TLE196637 TVA196637 UEW196637 UOS196637 UYO196637 VIK196637 VSG196637 WCC196637 WLY196637 WVU196637 M262173 JI262173 TE262173 ADA262173 AMW262173 AWS262173 BGO262173 BQK262173 CAG262173 CKC262173 CTY262173 DDU262173 DNQ262173 DXM262173 EHI262173 ERE262173 FBA262173 FKW262173 FUS262173 GEO262173 GOK262173 GYG262173 HIC262173 HRY262173 IBU262173 ILQ262173 IVM262173 JFI262173 JPE262173 JZA262173 KIW262173 KSS262173 LCO262173 LMK262173 LWG262173 MGC262173 MPY262173 MZU262173 NJQ262173 NTM262173 ODI262173 ONE262173 OXA262173 PGW262173 PQS262173 QAO262173 QKK262173 QUG262173 REC262173 RNY262173 RXU262173 SHQ262173 SRM262173 TBI262173 TLE262173 TVA262173 UEW262173 UOS262173 UYO262173 VIK262173 VSG262173 WCC262173 WLY262173 WVU262173 M327709 JI327709 TE327709 ADA327709 AMW327709 AWS327709 BGO327709 BQK327709 CAG327709 CKC327709 CTY327709 DDU327709 DNQ327709 DXM327709 EHI327709 ERE327709 FBA327709 FKW327709 FUS327709 GEO327709 GOK327709 GYG327709 HIC327709 HRY327709 IBU327709 ILQ327709 IVM327709 JFI327709 JPE327709 JZA327709 KIW327709 KSS327709 LCO327709 LMK327709 LWG327709 MGC327709 MPY327709 MZU327709 NJQ327709 NTM327709 ODI327709 ONE327709 OXA327709 PGW327709 PQS327709 QAO327709 QKK327709 QUG327709 REC327709 RNY327709 RXU327709 SHQ327709 SRM327709 TBI327709 TLE327709 TVA327709 UEW327709 UOS327709 UYO327709 VIK327709 VSG327709 WCC327709 WLY327709 WVU327709 M393245 JI393245 TE393245 ADA393245 AMW393245 AWS393245 BGO393245 BQK393245 CAG393245 CKC393245 CTY393245 DDU393245 DNQ393245 DXM393245 EHI393245 ERE393245 FBA393245 FKW393245 FUS393245 GEO393245 GOK393245 GYG393245 HIC393245 HRY393245 IBU393245 ILQ393245 IVM393245 JFI393245 JPE393245 JZA393245 KIW393245 KSS393245 LCO393245 LMK393245 LWG393245 MGC393245 MPY393245 MZU393245 NJQ393245 NTM393245 ODI393245 ONE393245 OXA393245 PGW393245 PQS393245 QAO393245 QKK393245 QUG393245 REC393245 RNY393245 RXU393245 SHQ393245 SRM393245 TBI393245 TLE393245 TVA393245 UEW393245 UOS393245 UYO393245 VIK393245 VSG393245 WCC393245 WLY393245 WVU393245 M458781 JI458781 TE458781 ADA458781 AMW458781 AWS458781 BGO458781 BQK458781 CAG458781 CKC458781 CTY458781 DDU458781 DNQ458781 DXM458781 EHI458781 ERE458781 FBA458781 FKW458781 FUS458781 GEO458781 GOK458781 GYG458781 HIC458781 HRY458781 IBU458781 ILQ458781 IVM458781 JFI458781 JPE458781 JZA458781 KIW458781 KSS458781 LCO458781 LMK458781 LWG458781 MGC458781 MPY458781 MZU458781 NJQ458781 NTM458781 ODI458781 ONE458781 OXA458781 PGW458781 PQS458781 QAO458781 QKK458781 QUG458781 REC458781 RNY458781 RXU458781 SHQ458781 SRM458781 TBI458781 TLE458781 TVA458781 UEW458781 UOS458781 UYO458781 VIK458781 VSG458781 WCC458781 WLY458781 WVU458781 M524317 JI524317 TE524317 ADA524317 AMW524317 AWS524317 BGO524317 BQK524317 CAG524317 CKC524317 CTY524317 DDU524317 DNQ524317 DXM524317 EHI524317 ERE524317 FBA524317 FKW524317 FUS524317 GEO524317 GOK524317 GYG524317 HIC524317 HRY524317 IBU524317 ILQ524317 IVM524317 JFI524317 JPE524317 JZA524317 KIW524317 KSS524317 LCO524317 LMK524317 LWG524317 MGC524317 MPY524317 MZU524317 NJQ524317 NTM524317 ODI524317 ONE524317 OXA524317 PGW524317 PQS524317 QAO524317 QKK524317 QUG524317 REC524317 RNY524317 RXU524317 SHQ524317 SRM524317 TBI524317 TLE524317 TVA524317 UEW524317 UOS524317 UYO524317 VIK524317 VSG524317 WCC524317 WLY524317 WVU524317 M589853 JI589853 TE589853 ADA589853 AMW589853 AWS589853 BGO589853 BQK589853 CAG589853 CKC589853 CTY589853 DDU589853 DNQ589853 DXM589853 EHI589853 ERE589853 FBA589853 FKW589853 FUS589853 GEO589853 GOK589853 GYG589853 HIC589853 HRY589853 IBU589853 ILQ589853 IVM589853 JFI589853 JPE589853 JZA589853 KIW589853 KSS589853 LCO589853 LMK589853 LWG589853 MGC589853 MPY589853 MZU589853 NJQ589853 NTM589853 ODI589853 ONE589853 OXA589853 PGW589853 PQS589853 QAO589853 QKK589853 QUG589853 REC589853 RNY589853 RXU589853 SHQ589853 SRM589853 TBI589853 TLE589853 TVA589853 UEW589853 UOS589853 UYO589853 VIK589853 VSG589853 WCC589853 WLY589853 WVU589853 M655389 JI655389 TE655389 ADA655389 AMW655389 AWS655389 BGO655389 BQK655389 CAG655389 CKC655389 CTY655389 DDU655389 DNQ655389 DXM655389 EHI655389 ERE655389 FBA655389 FKW655389 FUS655389 GEO655389 GOK655389 GYG655389 HIC655389 HRY655389 IBU655389 ILQ655389 IVM655389 JFI655389 JPE655389 JZA655389 KIW655389 KSS655389 LCO655389 LMK655389 LWG655389 MGC655389 MPY655389 MZU655389 NJQ655389 NTM655389 ODI655389 ONE655389 OXA655389 PGW655389 PQS655389 QAO655389 QKK655389 QUG655389 REC655389 RNY655389 RXU655389 SHQ655389 SRM655389 TBI655389 TLE655389 TVA655389 UEW655389 UOS655389 UYO655389 VIK655389 VSG655389 WCC655389 WLY655389 WVU655389 M720925 JI720925 TE720925 ADA720925 AMW720925 AWS720925 BGO720925 BQK720925 CAG720925 CKC720925 CTY720925 DDU720925 DNQ720925 DXM720925 EHI720925 ERE720925 FBA720925 FKW720925 FUS720925 GEO720925 GOK720925 GYG720925 HIC720925 HRY720925 IBU720925 ILQ720925 IVM720925 JFI720925 JPE720925 JZA720925 KIW720925 KSS720925 LCO720925 LMK720925 LWG720925 MGC720925 MPY720925 MZU720925 NJQ720925 NTM720925 ODI720925 ONE720925 OXA720925 PGW720925 PQS720925 QAO720925 QKK720925 QUG720925 REC720925 RNY720925 RXU720925 SHQ720925 SRM720925 TBI720925 TLE720925 TVA720925 UEW720925 UOS720925 UYO720925 VIK720925 VSG720925 WCC720925 WLY720925 WVU720925 M786461 JI786461 TE786461 ADA786461 AMW786461 AWS786461 BGO786461 BQK786461 CAG786461 CKC786461 CTY786461 DDU786461 DNQ786461 DXM786461 EHI786461 ERE786461 FBA786461 FKW786461 FUS786461 GEO786461 GOK786461 GYG786461 HIC786461 HRY786461 IBU786461 ILQ786461 IVM786461 JFI786461 JPE786461 JZA786461 KIW786461 KSS786461 LCO786461 LMK786461 LWG786461 MGC786461 MPY786461 MZU786461 NJQ786461 NTM786461 ODI786461 ONE786461 OXA786461 PGW786461 PQS786461 QAO786461 QKK786461 QUG786461 REC786461 RNY786461 RXU786461 SHQ786461 SRM786461 TBI786461 TLE786461 TVA786461 UEW786461 UOS786461 UYO786461 VIK786461 VSG786461 WCC786461 WLY786461 WVU786461 M851997 JI851997 TE851997 ADA851997 AMW851997 AWS851997 BGO851997 BQK851997 CAG851997 CKC851997 CTY851997 DDU851997 DNQ851997 DXM851997 EHI851997 ERE851997 FBA851997 FKW851997 FUS851997 GEO851997 GOK851997 GYG851997 HIC851997 HRY851997 IBU851997 ILQ851997 IVM851997 JFI851997 JPE851997 JZA851997 KIW851997 KSS851997 LCO851997 LMK851997 LWG851997 MGC851997 MPY851997 MZU851997 NJQ851997 NTM851997 ODI851997 ONE851997 OXA851997 PGW851997 PQS851997 QAO851997 QKK851997 QUG851997 REC851997 RNY851997 RXU851997 SHQ851997 SRM851997 TBI851997 TLE851997 TVA851997 UEW851997 UOS851997 UYO851997 VIK851997 VSG851997 WCC851997 WLY851997 WVU851997 M917533 JI917533 TE917533 ADA917533 AMW917533 AWS917533 BGO917533 BQK917533 CAG917533 CKC917533 CTY917533 DDU917533 DNQ917533 DXM917533 EHI917533 ERE917533 FBA917533 FKW917533 FUS917533 GEO917533 GOK917533 GYG917533 HIC917533 HRY917533 IBU917533 ILQ917533 IVM917533 JFI917533 JPE917533 JZA917533 KIW917533 KSS917533 LCO917533 LMK917533 LWG917533 MGC917533 MPY917533 MZU917533 NJQ917533 NTM917533 ODI917533 ONE917533 OXA917533 PGW917533 PQS917533 QAO917533 QKK917533 QUG917533 REC917533 RNY917533 RXU917533 SHQ917533 SRM917533 TBI917533 TLE917533 TVA917533 UEW917533 UOS917533 UYO917533 VIK917533 VSG917533 WCC917533 WLY917533 WVU917533 M983069 JI983069 TE983069 ADA983069 AMW983069 AWS983069 BGO983069 BQK983069 CAG983069 CKC983069 CTY983069 DDU983069 DNQ983069 DXM983069 EHI983069 ERE983069 FBA983069 FKW983069 FUS983069 GEO983069 GOK983069 GYG983069 HIC983069 HRY983069 IBU983069 ILQ983069 IVM983069 JFI983069 JPE983069 JZA983069 KIW983069 KSS983069 LCO983069 LMK983069 LWG983069 MGC983069 MPY983069 MZU983069 NJQ983069 NTM983069 ODI983069 ONE983069 OXA983069 PGW983069 PQS983069 QAO983069 QKK983069 QUG983069 REC983069 RNY983069 RXU983069 SHQ983069 SRM983069 TBI983069 TLE983069 TVA983069 UEW983069 UOS983069 UYO983069 VIK983069 VSG983069 WCC983069 WLY983069 WVU983069"/>
    <dataValidation errorStyle="warning" allowBlank="1" showInputMessage="1" showErrorMessage="1" errorTitle="Expiring variation amount" error="The expiring variation amount must be entered as a whole negative number." promptTitle="Previous year SV % increase" prompt="Enter in the total percentage increase to general income for the original special variation approved (i.e. including the rate peg)_x000a_" sqref="L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dataValidation errorStyle="warning" allowBlank="1" showInputMessage="1" showErrorMessage="1" errorTitle="Expiring variation amount" error="The expiring variation amount must be entered as a whole negative number." promptTitle="Percentage value of expiring SV" prompt="This cell calculates the percentage value of the expiring variation relative to the current year's general income" sqref="K44 JG44 TC44 ACY44 AMU44 AWQ44 BGM44 BQI44 CAE44 CKA44 CTW44 DDS44 DNO44 DXK44 EHG44 ERC44 FAY44 FKU44 FUQ44 GEM44 GOI44 GYE44 HIA44 HRW44 IBS44 ILO44 IVK44 JFG44 JPC44 JYY44 KIU44 KSQ44 LCM44 LMI44 LWE44 MGA44 MPW44 MZS44 NJO44 NTK44 ODG44 ONC44 OWY44 PGU44 PQQ44 QAM44 QKI44 QUE44 REA44 RNW44 RXS44 SHO44 SRK44 TBG44 TLC44 TUY44 UEU44 UOQ44 UYM44 VII44 VSE44 WCA44 WLW44 WVS44 K65580 JG65580 TC65580 ACY65580 AMU65580 AWQ65580 BGM65580 BQI65580 CAE65580 CKA65580 CTW65580 DDS65580 DNO65580 DXK65580 EHG65580 ERC65580 FAY65580 FKU65580 FUQ65580 GEM65580 GOI65580 GYE65580 HIA65580 HRW65580 IBS65580 ILO65580 IVK65580 JFG65580 JPC65580 JYY65580 KIU65580 KSQ65580 LCM65580 LMI65580 LWE65580 MGA65580 MPW65580 MZS65580 NJO65580 NTK65580 ODG65580 ONC65580 OWY65580 PGU65580 PQQ65580 QAM65580 QKI65580 QUE65580 REA65580 RNW65580 RXS65580 SHO65580 SRK65580 TBG65580 TLC65580 TUY65580 UEU65580 UOQ65580 UYM65580 VII65580 VSE65580 WCA65580 WLW65580 WVS65580 K131116 JG131116 TC131116 ACY131116 AMU131116 AWQ131116 BGM131116 BQI131116 CAE131116 CKA131116 CTW131116 DDS131116 DNO131116 DXK131116 EHG131116 ERC131116 FAY131116 FKU131116 FUQ131116 GEM131116 GOI131116 GYE131116 HIA131116 HRW131116 IBS131116 ILO131116 IVK131116 JFG131116 JPC131116 JYY131116 KIU131116 KSQ131116 LCM131116 LMI131116 LWE131116 MGA131116 MPW131116 MZS131116 NJO131116 NTK131116 ODG131116 ONC131116 OWY131116 PGU131116 PQQ131116 QAM131116 QKI131116 QUE131116 REA131116 RNW131116 RXS131116 SHO131116 SRK131116 TBG131116 TLC131116 TUY131116 UEU131116 UOQ131116 UYM131116 VII131116 VSE131116 WCA131116 WLW131116 WVS131116 K196652 JG196652 TC196652 ACY196652 AMU196652 AWQ196652 BGM196652 BQI196652 CAE196652 CKA196652 CTW196652 DDS196652 DNO196652 DXK196652 EHG196652 ERC196652 FAY196652 FKU196652 FUQ196652 GEM196652 GOI196652 GYE196652 HIA196652 HRW196652 IBS196652 ILO196652 IVK196652 JFG196652 JPC196652 JYY196652 KIU196652 KSQ196652 LCM196652 LMI196652 LWE196652 MGA196652 MPW196652 MZS196652 NJO196652 NTK196652 ODG196652 ONC196652 OWY196652 PGU196652 PQQ196652 QAM196652 QKI196652 QUE196652 REA196652 RNW196652 RXS196652 SHO196652 SRK196652 TBG196652 TLC196652 TUY196652 UEU196652 UOQ196652 UYM196652 VII196652 VSE196652 WCA196652 WLW196652 WVS196652 K262188 JG262188 TC262188 ACY262188 AMU262188 AWQ262188 BGM262188 BQI262188 CAE262188 CKA262188 CTW262188 DDS262188 DNO262188 DXK262188 EHG262188 ERC262188 FAY262188 FKU262188 FUQ262188 GEM262188 GOI262188 GYE262188 HIA262188 HRW262188 IBS262188 ILO262188 IVK262188 JFG262188 JPC262188 JYY262188 KIU262188 KSQ262188 LCM262188 LMI262188 LWE262188 MGA262188 MPW262188 MZS262188 NJO262188 NTK262188 ODG262188 ONC262188 OWY262188 PGU262188 PQQ262188 QAM262188 QKI262188 QUE262188 REA262188 RNW262188 RXS262188 SHO262188 SRK262188 TBG262188 TLC262188 TUY262188 UEU262188 UOQ262188 UYM262188 VII262188 VSE262188 WCA262188 WLW262188 WVS262188 K327724 JG327724 TC327724 ACY327724 AMU327724 AWQ327724 BGM327724 BQI327724 CAE327724 CKA327724 CTW327724 DDS327724 DNO327724 DXK327724 EHG327724 ERC327724 FAY327724 FKU327724 FUQ327724 GEM327724 GOI327724 GYE327724 HIA327724 HRW327724 IBS327724 ILO327724 IVK327724 JFG327724 JPC327724 JYY327724 KIU327724 KSQ327724 LCM327724 LMI327724 LWE327724 MGA327724 MPW327724 MZS327724 NJO327724 NTK327724 ODG327724 ONC327724 OWY327724 PGU327724 PQQ327724 QAM327724 QKI327724 QUE327724 REA327724 RNW327724 RXS327724 SHO327724 SRK327724 TBG327724 TLC327724 TUY327724 UEU327724 UOQ327724 UYM327724 VII327724 VSE327724 WCA327724 WLW327724 WVS327724 K393260 JG393260 TC393260 ACY393260 AMU393260 AWQ393260 BGM393260 BQI393260 CAE393260 CKA393260 CTW393260 DDS393260 DNO393260 DXK393260 EHG393260 ERC393260 FAY393260 FKU393260 FUQ393260 GEM393260 GOI393260 GYE393260 HIA393260 HRW393260 IBS393260 ILO393260 IVK393260 JFG393260 JPC393260 JYY393260 KIU393260 KSQ393260 LCM393260 LMI393260 LWE393260 MGA393260 MPW393260 MZS393260 NJO393260 NTK393260 ODG393260 ONC393260 OWY393260 PGU393260 PQQ393260 QAM393260 QKI393260 QUE393260 REA393260 RNW393260 RXS393260 SHO393260 SRK393260 TBG393260 TLC393260 TUY393260 UEU393260 UOQ393260 UYM393260 VII393260 VSE393260 WCA393260 WLW393260 WVS393260 K458796 JG458796 TC458796 ACY458796 AMU458796 AWQ458796 BGM458796 BQI458796 CAE458796 CKA458796 CTW458796 DDS458796 DNO458796 DXK458796 EHG458796 ERC458796 FAY458796 FKU458796 FUQ458796 GEM458796 GOI458796 GYE458796 HIA458796 HRW458796 IBS458796 ILO458796 IVK458796 JFG458796 JPC458796 JYY458796 KIU458796 KSQ458796 LCM458796 LMI458796 LWE458796 MGA458796 MPW458796 MZS458796 NJO458796 NTK458796 ODG458796 ONC458796 OWY458796 PGU458796 PQQ458796 QAM458796 QKI458796 QUE458796 REA458796 RNW458796 RXS458796 SHO458796 SRK458796 TBG458796 TLC458796 TUY458796 UEU458796 UOQ458796 UYM458796 VII458796 VSE458796 WCA458796 WLW458796 WVS458796 K524332 JG524332 TC524332 ACY524332 AMU524332 AWQ524332 BGM524332 BQI524332 CAE524332 CKA524332 CTW524332 DDS524332 DNO524332 DXK524332 EHG524332 ERC524332 FAY524332 FKU524332 FUQ524332 GEM524332 GOI524332 GYE524332 HIA524332 HRW524332 IBS524332 ILO524332 IVK524332 JFG524332 JPC524332 JYY524332 KIU524332 KSQ524332 LCM524332 LMI524332 LWE524332 MGA524332 MPW524332 MZS524332 NJO524332 NTK524332 ODG524332 ONC524332 OWY524332 PGU524332 PQQ524332 QAM524332 QKI524332 QUE524332 REA524332 RNW524332 RXS524332 SHO524332 SRK524332 TBG524332 TLC524332 TUY524332 UEU524332 UOQ524332 UYM524332 VII524332 VSE524332 WCA524332 WLW524332 WVS524332 K589868 JG589868 TC589868 ACY589868 AMU589868 AWQ589868 BGM589868 BQI589868 CAE589868 CKA589868 CTW589868 DDS589868 DNO589868 DXK589868 EHG589868 ERC589868 FAY589868 FKU589868 FUQ589868 GEM589868 GOI589868 GYE589868 HIA589868 HRW589868 IBS589868 ILO589868 IVK589868 JFG589868 JPC589868 JYY589868 KIU589868 KSQ589868 LCM589868 LMI589868 LWE589868 MGA589868 MPW589868 MZS589868 NJO589868 NTK589868 ODG589868 ONC589868 OWY589868 PGU589868 PQQ589868 QAM589868 QKI589868 QUE589868 REA589868 RNW589868 RXS589868 SHO589868 SRK589868 TBG589868 TLC589868 TUY589868 UEU589868 UOQ589868 UYM589868 VII589868 VSE589868 WCA589868 WLW589868 WVS589868 K655404 JG655404 TC655404 ACY655404 AMU655404 AWQ655404 BGM655404 BQI655404 CAE655404 CKA655404 CTW655404 DDS655404 DNO655404 DXK655404 EHG655404 ERC655404 FAY655404 FKU655404 FUQ655404 GEM655404 GOI655404 GYE655404 HIA655404 HRW655404 IBS655404 ILO655404 IVK655404 JFG655404 JPC655404 JYY655404 KIU655404 KSQ655404 LCM655404 LMI655404 LWE655404 MGA655404 MPW655404 MZS655404 NJO655404 NTK655404 ODG655404 ONC655404 OWY655404 PGU655404 PQQ655404 QAM655404 QKI655404 QUE655404 REA655404 RNW655404 RXS655404 SHO655404 SRK655404 TBG655404 TLC655404 TUY655404 UEU655404 UOQ655404 UYM655404 VII655404 VSE655404 WCA655404 WLW655404 WVS655404 K720940 JG720940 TC720940 ACY720940 AMU720940 AWQ720940 BGM720940 BQI720940 CAE720940 CKA720940 CTW720940 DDS720940 DNO720940 DXK720940 EHG720940 ERC720940 FAY720940 FKU720940 FUQ720940 GEM720940 GOI720940 GYE720940 HIA720940 HRW720940 IBS720940 ILO720940 IVK720940 JFG720940 JPC720940 JYY720940 KIU720940 KSQ720940 LCM720940 LMI720940 LWE720940 MGA720940 MPW720940 MZS720940 NJO720940 NTK720940 ODG720940 ONC720940 OWY720940 PGU720940 PQQ720940 QAM720940 QKI720940 QUE720940 REA720940 RNW720940 RXS720940 SHO720940 SRK720940 TBG720940 TLC720940 TUY720940 UEU720940 UOQ720940 UYM720940 VII720940 VSE720940 WCA720940 WLW720940 WVS720940 K786476 JG786476 TC786476 ACY786476 AMU786476 AWQ786476 BGM786476 BQI786476 CAE786476 CKA786476 CTW786476 DDS786476 DNO786476 DXK786476 EHG786476 ERC786476 FAY786476 FKU786476 FUQ786476 GEM786476 GOI786476 GYE786476 HIA786476 HRW786476 IBS786476 ILO786476 IVK786476 JFG786476 JPC786476 JYY786476 KIU786476 KSQ786476 LCM786476 LMI786476 LWE786476 MGA786476 MPW786476 MZS786476 NJO786476 NTK786476 ODG786476 ONC786476 OWY786476 PGU786476 PQQ786476 QAM786476 QKI786476 QUE786476 REA786476 RNW786476 RXS786476 SHO786476 SRK786476 TBG786476 TLC786476 TUY786476 UEU786476 UOQ786476 UYM786476 VII786476 VSE786476 WCA786476 WLW786476 WVS786476 K852012 JG852012 TC852012 ACY852012 AMU852012 AWQ852012 BGM852012 BQI852012 CAE852012 CKA852012 CTW852012 DDS852012 DNO852012 DXK852012 EHG852012 ERC852012 FAY852012 FKU852012 FUQ852012 GEM852012 GOI852012 GYE852012 HIA852012 HRW852012 IBS852012 ILO852012 IVK852012 JFG852012 JPC852012 JYY852012 KIU852012 KSQ852012 LCM852012 LMI852012 LWE852012 MGA852012 MPW852012 MZS852012 NJO852012 NTK852012 ODG852012 ONC852012 OWY852012 PGU852012 PQQ852012 QAM852012 QKI852012 QUE852012 REA852012 RNW852012 RXS852012 SHO852012 SRK852012 TBG852012 TLC852012 TUY852012 UEU852012 UOQ852012 UYM852012 VII852012 VSE852012 WCA852012 WLW852012 WVS852012 K917548 JG917548 TC917548 ACY917548 AMU917548 AWQ917548 BGM917548 BQI917548 CAE917548 CKA917548 CTW917548 DDS917548 DNO917548 DXK917548 EHG917548 ERC917548 FAY917548 FKU917548 FUQ917548 GEM917548 GOI917548 GYE917548 HIA917548 HRW917548 IBS917548 ILO917548 IVK917548 JFG917548 JPC917548 JYY917548 KIU917548 KSQ917548 LCM917548 LMI917548 LWE917548 MGA917548 MPW917548 MZS917548 NJO917548 NTK917548 ODG917548 ONC917548 OWY917548 PGU917548 PQQ917548 QAM917548 QKI917548 QUE917548 REA917548 RNW917548 RXS917548 SHO917548 SRK917548 TBG917548 TLC917548 TUY917548 UEU917548 UOQ917548 UYM917548 VII917548 VSE917548 WCA917548 WLW917548 WVS917548 K983084 JG983084 TC983084 ACY983084 AMU983084 AWQ983084 BGM983084 BQI983084 CAE983084 CKA983084 CTW983084 DDS983084 DNO983084 DXK983084 EHG983084 ERC983084 FAY983084 FKU983084 FUQ983084 GEM983084 GOI983084 GYE983084 HIA983084 HRW983084 IBS983084 ILO983084 IVK983084 JFG983084 JPC983084 JYY983084 KIU983084 KSQ983084 LCM983084 LMI983084 LWE983084 MGA983084 MPW983084 MZS983084 NJO983084 NTK983084 ODG983084 ONC983084 OWY983084 PGU983084 PQQ983084 QAM983084 QKI983084 QUE983084 REA983084 RNW983084 RXS983084 SHO983084 SRK983084 TBG983084 TLC983084 TUY983084 UEU983084 UOQ983084 UYM983084 VII983084 VSE983084 WCA983084 WLW983084 WVS983084"/>
    <dataValidation errorStyle="warning" allowBlank="1" showInputMessage="1" showErrorMessage="1" errorTitle="Expiring variation amount" error="The expiring variation amount must be entered as a whole negative number." promptTitle="Number of years before expiry" prompt="Enter in the total number of years before the special variation is due to expire i.e. 5, 10, 20." sqref="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5559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M131095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M196631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M262167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M327703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M393239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M458775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M524311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M589847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M655383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M720919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M786455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M851991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M917527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M983063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dataValidation errorStyle="warning" allowBlank="1" showInputMessage="1" showErrorMessage="1" errorTitle="Expiring variation amount" error="The expiring variation amount must be entered as a whole negative number." promptTitle="Forward yr SV % increase" prompt="Enter the the total percentage increase to general income being sought in the first year of the special vari, excluding the rate peg increase and excluding other income adjustments due to catch ups/excesses, valuation objections and Crown Land adjustments" sqref="L24 JH24 TD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L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L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L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L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L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L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L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L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L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L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L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L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L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L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L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dataValidation errorStyle="warning" allowBlank="1" showInputMessage="1" showErrorMessage="1" errorTitle="Expiring variation amount" error="The expiring variation amount must be entered as a whole negative number." promptTitle="Previous yr SV % increase" prompt="Enter in the percentage increase to general income for the original special variation that is now expiring (i.e.the original increase excluding the rate peg and any other permanent components)_x000a_" sqref="M30 JI30 TE30 ADA30 AMW30 AWS30 BGO30 BQK30 CAG30 CKC30 CTY30 DDU30 DNQ30 DXM30 EHI30 ERE30 FBA30 FKW30 FUS30 GEO30 GOK30 GYG30 HIC30 HRY30 IBU30 ILQ30 IVM30 JFI30 JPE30 JZA30 KIW30 KSS30 LCO30 LMK30 LWG30 MGC30 MPY30 MZU30 NJQ30 NTM30 ODI30 ONE30 OXA30 PGW30 PQS30 QAO30 QKK30 QUG30 REC30 RNY30 RXU30 SHQ30 SRM30 TBI30 TLE30 TVA30 UEW30 UOS30 UYO30 VIK30 VSG30 WCC30 WLY30 WVU30 M65566 JI65566 TE65566 ADA65566 AMW65566 AWS65566 BGO65566 BQK65566 CAG65566 CKC65566 CTY65566 DDU65566 DNQ65566 DXM65566 EHI65566 ERE65566 FBA65566 FKW65566 FUS65566 GEO65566 GOK65566 GYG65566 HIC65566 HRY65566 IBU65566 ILQ65566 IVM65566 JFI65566 JPE65566 JZA65566 KIW65566 KSS65566 LCO65566 LMK65566 LWG65566 MGC65566 MPY65566 MZU65566 NJQ65566 NTM65566 ODI65566 ONE65566 OXA65566 PGW65566 PQS65566 QAO65566 QKK65566 QUG65566 REC65566 RNY65566 RXU65566 SHQ65566 SRM65566 TBI65566 TLE65566 TVA65566 UEW65566 UOS65566 UYO65566 VIK65566 VSG65566 WCC65566 WLY65566 WVU65566 M131102 JI131102 TE131102 ADA131102 AMW131102 AWS131102 BGO131102 BQK131102 CAG131102 CKC131102 CTY131102 DDU131102 DNQ131102 DXM131102 EHI131102 ERE131102 FBA131102 FKW131102 FUS131102 GEO131102 GOK131102 GYG131102 HIC131102 HRY131102 IBU131102 ILQ131102 IVM131102 JFI131102 JPE131102 JZA131102 KIW131102 KSS131102 LCO131102 LMK131102 LWG131102 MGC131102 MPY131102 MZU131102 NJQ131102 NTM131102 ODI131102 ONE131102 OXA131102 PGW131102 PQS131102 QAO131102 QKK131102 QUG131102 REC131102 RNY131102 RXU131102 SHQ131102 SRM131102 TBI131102 TLE131102 TVA131102 UEW131102 UOS131102 UYO131102 VIK131102 VSG131102 WCC131102 WLY131102 WVU131102 M196638 JI196638 TE196638 ADA196638 AMW196638 AWS196638 BGO196638 BQK196638 CAG196638 CKC196638 CTY196638 DDU196638 DNQ196638 DXM196638 EHI196638 ERE196638 FBA196638 FKW196638 FUS196638 GEO196638 GOK196638 GYG196638 HIC196638 HRY196638 IBU196638 ILQ196638 IVM196638 JFI196638 JPE196638 JZA196638 KIW196638 KSS196638 LCO196638 LMK196638 LWG196638 MGC196638 MPY196638 MZU196638 NJQ196638 NTM196638 ODI196638 ONE196638 OXA196638 PGW196638 PQS196638 QAO196638 QKK196638 QUG196638 REC196638 RNY196638 RXU196638 SHQ196638 SRM196638 TBI196638 TLE196638 TVA196638 UEW196638 UOS196638 UYO196638 VIK196638 VSG196638 WCC196638 WLY196638 WVU196638 M262174 JI262174 TE262174 ADA262174 AMW262174 AWS262174 BGO262174 BQK262174 CAG262174 CKC262174 CTY262174 DDU262174 DNQ262174 DXM262174 EHI262174 ERE262174 FBA262174 FKW262174 FUS262174 GEO262174 GOK262174 GYG262174 HIC262174 HRY262174 IBU262174 ILQ262174 IVM262174 JFI262174 JPE262174 JZA262174 KIW262174 KSS262174 LCO262174 LMK262174 LWG262174 MGC262174 MPY262174 MZU262174 NJQ262174 NTM262174 ODI262174 ONE262174 OXA262174 PGW262174 PQS262174 QAO262174 QKK262174 QUG262174 REC262174 RNY262174 RXU262174 SHQ262174 SRM262174 TBI262174 TLE262174 TVA262174 UEW262174 UOS262174 UYO262174 VIK262174 VSG262174 WCC262174 WLY262174 WVU262174 M327710 JI327710 TE327710 ADA327710 AMW327710 AWS327710 BGO327710 BQK327710 CAG327710 CKC327710 CTY327710 DDU327710 DNQ327710 DXM327710 EHI327710 ERE327710 FBA327710 FKW327710 FUS327710 GEO327710 GOK327710 GYG327710 HIC327710 HRY327710 IBU327710 ILQ327710 IVM327710 JFI327710 JPE327710 JZA327710 KIW327710 KSS327710 LCO327710 LMK327710 LWG327710 MGC327710 MPY327710 MZU327710 NJQ327710 NTM327710 ODI327710 ONE327710 OXA327710 PGW327710 PQS327710 QAO327710 QKK327710 QUG327710 REC327710 RNY327710 RXU327710 SHQ327710 SRM327710 TBI327710 TLE327710 TVA327710 UEW327710 UOS327710 UYO327710 VIK327710 VSG327710 WCC327710 WLY327710 WVU327710 M393246 JI393246 TE393246 ADA393246 AMW393246 AWS393246 BGO393246 BQK393246 CAG393246 CKC393246 CTY393246 DDU393246 DNQ393246 DXM393246 EHI393246 ERE393246 FBA393246 FKW393246 FUS393246 GEO393246 GOK393246 GYG393246 HIC393246 HRY393246 IBU393246 ILQ393246 IVM393246 JFI393246 JPE393246 JZA393246 KIW393246 KSS393246 LCO393246 LMK393246 LWG393246 MGC393246 MPY393246 MZU393246 NJQ393246 NTM393246 ODI393246 ONE393246 OXA393246 PGW393246 PQS393246 QAO393246 QKK393246 QUG393246 REC393246 RNY393246 RXU393246 SHQ393246 SRM393246 TBI393246 TLE393246 TVA393246 UEW393246 UOS393246 UYO393246 VIK393246 VSG393246 WCC393246 WLY393246 WVU393246 M458782 JI458782 TE458782 ADA458782 AMW458782 AWS458782 BGO458782 BQK458782 CAG458782 CKC458782 CTY458782 DDU458782 DNQ458782 DXM458782 EHI458782 ERE458782 FBA458782 FKW458782 FUS458782 GEO458782 GOK458782 GYG458782 HIC458782 HRY458782 IBU458782 ILQ458782 IVM458782 JFI458782 JPE458782 JZA458782 KIW458782 KSS458782 LCO458782 LMK458782 LWG458782 MGC458782 MPY458782 MZU458782 NJQ458782 NTM458782 ODI458782 ONE458782 OXA458782 PGW458782 PQS458782 QAO458782 QKK458782 QUG458782 REC458782 RNY458782 RXU458782 SHQ458782 SRM458782 TBI458782 TLE458782 TVA458782 UEW458782 UOS458782 UYO458782 VIK458782 VSG458782 WCC458782 WLY458782 WVU458782 M524318 JI524318 TE524318 ADA524318 AMW524318 AWS524318 BGO524318 BQK524318 CAG524318 CKC524318 CTY524318 DDU524318 DNQ524318 DXM524318 EHI524318 ERE524318 FBA524318 FKW524318 FUS524318 GEO524318 GOK524318 GYG524318 HIC524318 HRY524318 IBU524318 ILQ524318 IVM524318 JFI524318 JPE524318 JZA524318 KIW524318 KSS524318 LCO524318 LMK524318 LWG524318 MGC524318 MPY524318 MZU524318 NJQ524318 NTM524318 ODI524318 ONE524318 OXA524318 PGW524318 PQS524318 QAO524318 QKK524318 QUG524318 REC524318 RNY524318 RXU524318 SHQ524318 SRM524318 TBI524318 TLE524318 TVA524318 UEW524318 UOS524318 UYO524318 VIK524318 VSG524318 WCC524318 WLY524318 WVU524318 M589854 JI589854 TE589854 ADA589854 AMW589854 AWS589854 BGO589854 BQK589854 CAG589854 CKC589854 CTY589854 DDU589854 DNQ589854 DXM589854 EHI589854 ERE589854 FBA589854 FKW589854 FUS589854 GEO589854 GOK589854 GYG589854 HIC589854 HRY589854 IBU589854 ILQ589854 IVM589854 JFI589854 JPE589854 JZA589854 KIW589854 KSS589854 LCO589854 LMK589854 LWG589854 MGC589854 MPY589854 MZU589854 NJQ589854 NTM589854 ODI589854 ONE589854 OXA589854 PGW589854 PQS589854 QAO589854 QKK589854 QUG589854 REC589854 RNY589854 RXU589854 SHQ589854 SRM589854 TBI589854 TLE589854 TVA589854 UEW589854 UOS589854 UYO589854 VIK589854 VSG589854 WCC589854 WLY589854 WVU589854 M655390 JI655390 TE655390 ADA655390 AMW655390 AWS655390 BGO655390 BQK655390 CAG655390 CKC655390 CTY655390 DDU655390 DNQ655390 DXM655390 EHI655390 ERE655390 FBA655390 FKW655390 FUS655390 GEO655390 GOK655390 GYG655390 HIC655390 HRY655390 IBU655390 ILQ655390 IVM655390 JFI655390 JPE655390 JZA655390 KIW655390 KSS655390 LCO655390 LMK655390 LWG655390 MGC655390 MPY655390 MZU655390 NJQ655390 NTM655390 ODI655390 ONE655390 OXA655390 PGW655390 PQS655390 QAO655390 QKK655390 QUG655390 REC655390 RNY655390 RXU655390 SHQ655390 SRM655390 TBI655390 TLE655390 TVA655390 UEW655390 UOS655390 UYO655390 VIK655390 VSG655390 WCC655390 WLY655390 WVU655390 M720926 JI720926 TE720926 ADA720926 AMW720926 AWS720926 BGO720926 BQK720926 CAG720926 CKC720926 CTY720926 DDU720926 DNQ720926 DXM720926 EHI720926 ERE720926 FBA720926 FKW720926 FUS720926 GEO720926 GOK720926 GYG720926 HIC720926 HRY720926 IBU720926 ILQ720926 IVM720926 JFI720926 JPE720926 JZA720926 KIW720926 KSS720926 LCO720926 LMK720926 LWG720926 MGC720926 MPY720926 MZU720926 NJQ720926 NTM720926 ODI720926 ONE720926 OXA720926 PGW720926 PQS720926 QAO720926 QKK720926 QUG720926 REC720926 RNY720926 RXU720926 SHQ720926 SRM720926 TBI720926 TLE720926 TVA720926 UEW720926 UOS720926 UYO720926 VIK720926 VSG720926 WCC720926 WLY720926 WVU720926 M786462 JI786462 TE786462 ADA786462 AMW786462 AWS786462 BGO786462 BQK786462 CAG786462 CKC786462 CTY786462 DDU786462 DNQ786462 DXM786462 EHI786462 ERE786462 FBA786462 FKW786462 FUS786462 GEO786462 GOK786462 GYG786462 HIC786462 HRY786462 IBU786462 ILQ786462 IVM786462 JFI786462 JPE786462 JZA786462 KIW786462 KSS786462 LCO786462 LMK786462 LWG786462 MGC786462 MPY786462 MZU786462 NJQ786462 NTM786462 ODI786462 ONE786462 OXA786462 PGW786462 PQS786462 QAO786462 QKK786462 QUG786462 REC786462 RNY786462 RXU786462 SHQ786462 SRM786462 TBI786462 TLE786462 TVA786462 UEW786462 UOS786462 UYO786462 VIK786462 VSG786462 WCC786462 WLY786462 WVU786462 M851998 JI851998 TE851998 ADA851998 AMW851998 AWS851998 BGO851998 BQK851998 CAG851998 CKC851998 CTY851998 DDU851998 DNQ851998 DXM851998 EHI851998 ERE851998 FBA851998 FKW851998 FUS851998 GEO851998 GOK851998 GYG851998 HIC851998 HRY851998 IBU851998 ILQ851998 IVM851998 JFI851998 JPE851998 JZA851998 KIW851998 KSS851998 LCO851998 LMK851998 LWG851998 MGC851998 MPY851998 MZU851998 NJQ851998 NTM851998 ODI851998 ONE851998 OXA851998 PGW851998 PQS851998 QAO851998 QKK851998 QUG851998 REC851998 RNY851998 RXU851998 SHQ851998 SRM851998 TBI851998 TLE851998 TVA851998 UEW851998 UOS851998 UYO851998 VIK851998 VSG851998 WCC851998 WLY851998 WVU851998 M917534 JI917534 TE917534 ADA917534 AMW917534 AWS917534 BGO917534 BQK917534 CAG917534 CKC917534 CTY917534 DDU917534 DNQ917534 DXM917534 EHI917534 ERE917534 FBA917534 FKW917534 FUS917534 GEO917534 GOK917534 GYG917534 HIC917534 HRY917534 IBU917534 ILQ917534 IVM917534 JFI917534 JPE917534 JZA917534 KIW917534 KSS917534 LCO917534 LMK917534 LWG917534 MGC917534 MPY917534 MZU917534 NJQ917534 NTM917534 ODI917534 ONE917534 OXA917534 PGW917534 PQS917534 QAO917534 QKK917534 QUG917534 REC917534 RNY917534 RXU917534 SHQ917534 SRM917534 TBI917534 TLE917534 TVA917534 UEW917534 UOS917534 UYO917534 VIK917534 VSG917534 WCC917534 WLY917534 WVU917534 M983070 JI983070 TE983070 ADA983070 AMW983070 AWS983070 BGO983070 BQK983070 CAG983070 CKC983070 CTY983070 DDU983070 DNQ983070 DXM983070 EHI983070 ERE983070 FBA983070 FKW983070 FUS983070 GEO983070 GOK983070 GYG983070 HIC983070 HRY983070 IBU983070 ILQ983070 IVM983070 JFI983070 JPE983070 JZA983070 KIW983070 KSS983070 LCO983070 LMK983070 LWG983070 MGC983070 MPY983070 MZU983070 NJQ983070 NTM983070 ODI983070 ONE983070 OXA983070 PGW983070 PQS983070 QAO983070 QKK983070 QUG983070 REC983070 RNY983070 RXU983070 SHQ983070 SRM983070 TBI983070 TLE983070 TVA983070 UEW983070 UOS983070 UYO983070 VIK983070 VSG983070 WCC983070 WLY983070 WVU983070"/>
    <dataValidation errorStyle="warning" allowBlank="1" showInputMessage="1" showErrorMessage="1" errorTitle="Expiring variation amount" error="The expiring variation amount must be entered as a whole negative number." promptTitle="Previous year SV % increase" prompt="Enter in the percentage increase to general income for the original special variation that is now expiring (i.e.the original increase excluding the rate peg and any other permanent components)" sqref="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dataValidation type="list" allowBlank="1" showInputMessage="1" showErrorMessage="1" sqref="L21 JH21 TD21 ACZ21 AMV21 AWR21 BGN21 BQJ21 CAF21 CKB21 CTX21 DDT21 DNP21 DXL21 EHH21 ERD21 FAZ21 FKV21 FUR21 GEN21 GOJ21 GYF21 HIB21 HRX21 IBT21 ILP21 IVL21 JFH21 JPD21 JYZ21 KIV21 KSR21 LCN21 LMJ21 LWF21 MGB21 MPX21 MZT21 NJP21 NTL21 ODH21 OND21 OWZ21 PGV21 PQR21 QAN21 QKJ21 QUF21 REB21 RNX21 RXT21 SHP21 SRL21 TBH21 TLD21 TUZ21 UEV21 UOR21 UYN21 VIJ21 VSF21 WCB21 WLX21 WVT21 L65557 JH65557 TD65557 ACZ65557 AMV65557 AWR65557 BGN65557 BQJ65557 CAF65557 CKB65557 CTX65557 DDT65557 DNP65557 DXL65557 EHH65557 ERD65557 FAZ65557 FKV65557 FUR65557 GEN65557 GOJ65557 GYF65557 HIB65557 HRX65557 IBT65557 ILP65557 IVL65557 JFH65557 JPD65557 JYZ65557 KIV65557 KSR65557 LCN65557 LMJ65557 LWF65557 MGB65557 MPX65557 MZT65557 NJP65557 NTL65557 ODH65557 OND65557 OWZ65557 PGV65557 PQR65557 QAN65557 QKJ65557 QUF65557 REB65557 RNX65557 RXT65557 SHP65557 SRL65557 TBH65557 TLD65557 TUZ65557 UEV65557 UOR65557 UYN65557 VIJ65557 VSF65557 WCB65557 WLX65557 WVT65557 L131093 JH131093 TD131093 ACZ131093 AMV131093 AWR131093 BGN131093 BQJ131093 CAF131093 CKB131093 CTX131093 DDT131093 DNP131093 DXL131093 EHH131093 ERD131093 FAZ131093 FKV131093 FUR131093 GEN131093 GOJ131093 GYF131093 HIB131093 HRX131093 IBT131093 ILP131093 IVL131093 JFH131093 JPD131093 JYZ131093 KIV131093 KSR131093 LCN131093 LMJ131093 LWF131093 MGB131093 MPX131093 MZT131093 NJP131093 NTL131093 ODH131093 OND131093 OWZ131093 PGV131093 PQR131093 QAN131093 QKJ131093 QUF131093 REB131093 RNX131093 RXT131093 SHP131093 SRL131093 TBH131093 TLD131093 TUZ131093 UEV131093 UOR131093 UYN131093 VIJ131093 VSF131093 WCB131093 WLX131093 WVT131093 L196629 JH196629 TD196629 ACZ196629 AMV196629 AWR196629 BGN196629 BQJ196629 CAF196629 CKB196629 CTX196629 DDT196629 DNP196629 DXL196629 EHH196629 ERD196629 FAZ196629 FKV196629 FUR196629 GEN196629 GOJ196629 GYF196629 HIB196629 HRX196629 IBT196629 ILP196629 IVL196629 JFH196629 JPD196629 JYZ196629 KIV196629 KSR196629 LCN196629 LMJ196629 LWF196629 MGB196629 MPX196629 MZT196629 NJP196629 NTL196629 ODH196629 OND196629 OWZ196629 PGV196629 PQR196629 QAN196629 QKJ196629 QUF196629 REB196629 RNX196629 RXT196629 SHP196629 SRL196629 TBH196629 TLD196629 TUZ196629 UEV196629 UOR196629 UYN196629 VIJ196629 VSF196629 WCB196629 WLX196629 WVT196629 L262165 JH262165 TD262165 ACZ262165 AMV262165 AWR262165 BGN262165 BQJ262165 CAF262165 CKB262165 CTX262165 DDT262165 DNP262165 DXL262165 EHH262165 ERD262165 FAZ262165 FKV262165 FUR262165 GEN262165 GOJ262165 GYF262165 HIB262165 HRX262165 IBT262165 ILP262165 IVL262165 JFH262165 JPD262165 JYZ262165 KIV262165 KSR262165 LCN262165 LMJ262165 LWF262165 MGB262165 MPX262165 MZT262165 NJP262165 NTL262165 ODH262165 OND262165 OWZ262165 PGV262165 PQR262165 QAN262165 QKJ262165 QUF262165 REB262165 RNX262165 RXT262165 SHP262165 SRL262165 TBH262165 TLD262165 TUZ262165 UEV262165 UOR262165 UYN262165 VIJ262165 VSF262165 WCB262165 WLX262165 WVT262165 L327701 JH327701 TD327701 ACZ327701 AMV327701 AWR327701 BGN327701 BQJ327701 CAF327701 CKB327701 CTX327701 DDT327701 DNP327701 DXL327701 EHH327701 ERD327701 FAZ327701 FKV327701 FUR327701 GEN327701 GOJ327701 GYF327701 HIB327701 HRX327701 IBT327701 ILP327701 IVL327701 JFH327701 JPD327701 JYZ327701 KIV327701 KSR327701 LCN327701 LMJ327701 LWF327701 MGB327701 MPX327701 MZT327701 NJP327701 NTL327701 ODH327701 OND327701 OWZ327701 PGV327701 PQR327701 QAN327701 QKJ327701 QUF327701 REB327701 RNX327701 RXT327701 SHP327701 SRL327701 TBH327701 TLD327701 TUZ327701 UEV327701 UOR327701 UYN327701 VIJ327701 VSF327701 WCB327701 WLX327701 WVT327701 L393237 JH393237 TD393237 ACZ393237 AMV393237 AWR393237 BGN393237 BQJ393237 CAF393237 CKB393237 CTX393237 DDT393237 DNP393237 DXL393237 EHH393237 ERD393237 FAZ393237 FKV393237 FUR393237 GEN393237 GOJ393237 GYF393237 HIB393237 HRX393237 IBT393237 ILP393237 IVL393237 JFH393237 JPD393237 JYZ393237 KIV393237 KSR393237 LCN393237 LMJ393237 LWF393237 MGB393237 MPX393237 MZT393237 NJP393237 NTL393237 ODH393237 OND393237 OWZ393237 PGV393237 PQR393237 QAN393237 QKJ393237 QUF393237 REB393237 RNX393237 RXT393237 SHP393237 SRL393237 TBH393237 TLD393237 TUZ393237 UEV393237 UOR393237 UYN393237 VIJ393237 VSF393237 WCB393237 WLX393237 WVT393237 L458773 JH458773 TD458773 ACZ458773 AMV458773 AWR458773 BGN458773 BQJ458773 CAF458773 CKB458773 CTX458773 DDT458773 DNP458773 DXL458773 EHH458773 ERD458773 FAZ458773 FKV458773 FUR458773 GEN458773 GOJ458773 GYF458773 HIB458773 HRX458773 IBT458773 ILP458773 IVL458773 JFH458773 JPD458773 JYZ458773 KIV458773 KSR458773 LCN458773 LMJ458773 LWF458773 MGB458773 MPX458773 MZT458773 NJP458773 NTL458773 ODH458773 OND458773 OWZ458773 PGV458773 PQR458773 QAN458773 QKJ458773 QUF458773 REB458773 RNX458773 RXT458773 SHP458773 SRL458773 TBH458773 TLD458773 TUZ458773 UEV458773 UOR458773 UYN458773 VIJ458773 VSF458773 WCB458773 WLX458773 WVT458773 L524309 JH524309 TD524309 ACZ524309 AMV524309 AWR524309 BGN524309 BQJ524309 CAF524309 CKB524309 CTX524309 DDT524309 DNP524309 DXL524309 EHH524309 ERD524309 FAZ524309 FKV524309 FUR524309 GEN524309 GOJ524309 GYF524309 HIB524309 HRX524309 IBT524309 ILP524309 IVL524309 JFH524309 JPD524309 JYZ524309 KIV524309 KSR524309 LCN524309 LMJ524309 LWF524309 MGB524309 MPX524309 MZT524309 NJP524309 NTL524309 ODH524309 OND524309 OWZ524309 PGV524309 PQR524309 QAN524309 QKJ524309 QUF524309 REB524309 RNX524309 RXT524309 SHP524309 SRL524309 TBH524309 TLD524309 TUZ524309 UEV524309 UOR524309 UYN524309 VIJ524309 VSF524309 WCB524309 WLX524309 WVT524309 L589845 JH589845 TD589845 ACZ589845 AMV589845 AWR589845 BGN589845 BQJ589845 CAF589845 CKB589845 CTX589845 DDT589845 DNP589845 DXL589845 EHH589845 ERD589845 FAZ589845 FKV589845 FUR589845 GEN589845 GOJ589845 GYF589845 HIB589845 HRX589845 IBT589845 ILP589845 IVL589845 JFH589845 JPD589845 JYZ589845 KIV589845 KSR589845 LCN589845 LMJ589845 LWF589845 MGB589845 MPX589845 MZT589845 NJP589845 NTL589845 ODH589845 OND589845 OWZ589845 PGV589845 PQR589845 QAN589845 QKJ589845 QUF589845 REB589845 RNX589845 RXT589845 SHP589845 SRL589845 TBH589845 TLD589845 TUZ589845 UEV589845 UOR589845 UYN589845 VIJ589845 VSF589845 WCB589845 WLX589845 WVT589845 L655381 JH655381 TD655381 ACZ655381 AMV655381 AWR655381 BGN655381 BQJ655381 CAF655381 CKB655381 CTX655381 DDT655381 DNP655381 DXL655381 EHH655381 ERD655381 FAZ655381 FKV655381 FUR655381 GEN655381 GOJ655381 GYF655381 HIB655381 HRX655381 IBT655381 ILP655381 IVL655381 JFH655381 JPD655381 JYZ655381 KIV655381 KSR655381 LCN655381 LMJ655381 LWF655381 MGB655381 MPX655381 MZT655381 NJP655381 NTL655381 ODH655381 OND655381 OWZ655381 PGV655381 PQR655381 QAN655381 QKJ655381 QUF655381 REB655381 RNX655381 RXT655381 SHP655381 SRL655381 TBH655381 TLD655381 TUZ655381 UEV655381 UOR655381 UYN655381 VIJ655381 VSF655381 WCB655381 WLX655381 WVT655381 L720917 JH720917 TD720917 ACZ720917 AMV720917 AWR720917 BGN720917 BQJ720917 CAF720917 CKB720917 CTX720917 DDT720917 DNP720917 DXL720917 EHH720917 ERD720917 FAZ720917 FKV720917 FUR720917 GEN720917 GOJ720917 GYF720917 HIB720917 HRX720917 IBT720917 ILP720917 IVL720917 JFH720917 JPD720917 JYZ720917 KIV720917 KSR720917 LCN720917 LMJ720917 LWF720917 MGB720917 MPX720917 MZT720917 NJP720917 NTL720917 ODH720917 OND720917 OWZ720917 PGV720917 PQR720917 QAN720917 QKJ720917 QUF720917 REB720917 RNX720917 RXT720917 SHP720917 SRL720917 TBH720917 TLD720917 TUZ720917 UEV720917 UOR720917 UYN720917 VIJ720917 VSF720917 WCB720917 WLX720917 WVT720917 L786453 JH786453 TD786453 ACZ786453 AMV786453 AWR786453 BGN786453 BQJ786453 CAF786453 CKB786453 CTX786453 DDT786453 DNP786453 DXL786453 EHH786453 ERD786453 FAZ786453 FKV786453 FUR786453 GEN786453 GOJ786453 GYF786453 HIB786453 HRX786453 IBT786453 ILP786453 IVL786453 JFH786453 JPD786453 JYZ786453 KIV786453 KSR786453 LCN786453 LMJ786453 LWF786453 MGB786453 MPX786453 MZT786453 NJP786453 NTL786453 ODH786453 OND786453 OWZ786453 PGV786453 PQR786453 QAN786453 QKJ786453 QUF786453 REB786453 RNX786453 RXT786453 SHP786453 SRL786453 TBH786453 TLD786453 TUZ786453 UEV786453 UOR786453 UYN786453 VIJ786453 VSF786453 WCB786453 WLX786453 WVT786453 L851989 JH851989 TD851989 ACZ851989 AMV851989 AWR851989 BGN851989 BQJ851989 CAF851989 CKB851989 CTX851989 DDT851989 DNP851989 DXL851989 EHH851989 ERD851989 FAZ851989 FKV851989 FUR851989 GEN851989 GOJ851989 GYF851989 HIB851989 HRX851989 IBT851989 ILP851989 IVL851989 JFH851989 JPD851989 JYZ851989 KIV851989 KSR851989 LCN851989 LMJ851989 LWF851989 MGB851989 MPX851989 MZT851989 NJP851989 NTL851989 ODH851989 OND851989 OWZ851989 PGV851989 PQR851989 QAN851989 QKJ851989 QUF851989 REB851989 RNX851989 RXT851989 SHP851989 SRL851989 TBH851989 TLD851989 TUZ851989 UEV851989 UOR851989 UYN851989 VIJ851989 VSF851989 WCB851989 WLX851989 WVT851989 L917525 JH917525 TD917525 ACZ917525 AMV917525 AWR917525 BGN917525 BQJ917525 CAF917525 CKB917525 CTX917525 DDT917525 DNP917525 DXL917525 EHH917525 ERD917525 FAZ917525 FKV917525 FUR917525 GEN917525 GOJ917525 GYF917525 HIB917525 HRX917525 IBT917525 ILP917525 IVL917525 JFH917525 JPD917525 JYZ917525 KIV917525 KSR917525 LCN917525 LMJ917525 LWF917525 MGB917525 MPX917525 MZT917525 NJP917525 NTL917525 ODH917525 OND917525 OWZ917525 PGV917525 PQR917525 QAN917525 QKJ917525 QUF917525 REB917525 RNX917525 RXT917525 SHP917525 SRL917525 TBH917525 TLD917525 TUZ917525 UEV917525 UOR917525 UYN917525 VIJ917525 VSF917525 WCB917525 WLX917525 WVT917525 L983061 JH983061 TD983061 ACZ983061 AMV983061 AWR983061 BGN983061 BQJ983061 CAF983061 CKB983061 CTX983061 DDT983061 DNP983061 DXL983061 EHH983061 ERD983061 FAZ983061 FKV983061 FUR983061 GEN983061 GOJ983061 GYF983061 HIB983061 HRX983061 IBT983061 ILP983061 IVL983061 JFH983061 JPD983061 JYZ983061 KIV983061 KSR983061 LCN983061 LMJ983061 LWF983061 MGB983061 MPX983061 MZT983061 NJP983061 NTL983061 ODH983061 OND983061 OWZ983061 PGV983061 PQR983061 QAN983061 QKJ983061 QUF983061 REB983061 RNX983061 RXT983061 SHP983061 SRL983061 TBH983061 TLD983061 TUZ983061 UEV983061 UOR983061 UYN983061 VIJ983061 VSF983061 WCB983061 WLX983061 WVT983061">
      <formula1>$H$99:$H$101</formula1>
    </dataValidation>
    <dataValidation type="list" showInputMessage="1" showErrorMessage="1" sqref="P29:P30 JL29:JL30 TH29:TH30 ADD29:ADD30 AMZ29:AMZ30 AWV29:AWV30 BGR29:BGR30 BQN29:BQN30 CAJ29:CAJ30 CKF29:CKF30 CUB29:CUB30 DDX29:DDX30 DNT29:DNT30 DXP29:DXP30 EHL29:EHL30 ERH29:ERH30 FBD29:FBD30 FKZ29:FKZ30 FUV29:FUV30 GER29:GER30 GON29:GON30 GYJ29:GYJ30 HIF29:HIF30 HSB29:HSB30 IBX29:IBX30 ILT29:ILT30 IVP29:IVP30 JFL29:JFL30 JPH29:JPH30 JZD29:JZD30 KIZ29:KIZ30 KSV29:KSV30 LCR29:LCR30 LMN29:LMN30 LWJ29:LWJ30 MGF29:MGF30 MQB29:MQB30 MZX29:MZX30 NJT29:NJT30 NTP29:NTP30 ODL29:ODL30 ONH29:ONH30 OXD29:OXD30 PGZ29:PGZ30 PQV29:PQV30 QAR29:QAR30 QKN29:QKN30 QUJ29:QUJ30 REF29:REF30 ROB29:ROB30 RXX29:RXX30 SHT29:SHT30 SRP29:SRP30 TBL29:TBL30 TLH29:TLH30 TVD29:TVD30 UEZ29:UEZ30 UOV29:UOV30 UYR29:UYR30 VIN29:VIN30 VSJ29:VSJ30 WCF29:WCF30 WMB29:WMB30 WVX29:WVX30 P65565:P65566 JL65565:JL65566 TH65565:TH65566 ADD65565:ADD65566 AMZ65565:AMZ65566 AWV65565:AWV65566 BGR65565:BGR65566 BQN65565:BQN65566 CAJ65565:CAJ65566 CKF65565:CKF65566 CUB65565:CUB65566 DDX65565:DDX65566 DNT65565:DNT65566 DXP65565:DXP65566 EHL65565:EHL65566 ERH65565:ERH65566 FBD65565:FBD65566 FKZ65565:FKZ65566 FUV65565:FUV65566 GER65565:GER65566 GON65565:GON65566 GYJ65565:GYJ65566 HIF65565:HIF65566 HSB65565:HSB65566 IBX65565:IBX65566 ILT65565:ILT65566 IVP65565:IVP65566 JFL65565:JFL65566 JPH65565:JPH65566 JZD65565:JZD65566 KIZ65565:KIZ65566 KSV65565:KSV65566 LCR65565:LCR65566 LMN65565:LMN65566 LWJ65565:LWJ65566 MGF65565:MGF65566 MQB65565:MQB65566 MZX65565:MZX65566 NJT65565:NJT65566 NTP65565:NTP65566 ODL65565:ODL65566 ONH65565:ONH65566 OXD65565:OXD65566 PGZ65565:PGZ65566 PQV65565:PQV65566 QAR65565:QAR65566 QKN65565:QKN65566 QUJ65565:QUJ65566 REF65565:REF65566 ROB65565:ROB65566 RXX65565:RXX65566 SHT65565:SHT65566 SRP65565:SRP65566 TBL65565:TBL65566 TLH65565:TLH65566 TVD65565:TVD65566 UEZ65565:UEZ65566 UOV65565:UOV65566 UYR65565:UYR65566 VIN65565:VIN65566 VSJ65565:VSJ65566 WCF65565:WCF65566 WMB65565:WMB65566 WVX65565:WVX65566 P131101:P131102 JL131101:JL131102 TH131101:TH131102 ADD131101:ADD131102 AMZ131101:AMZ131102 AWV131101:AWV131102 BGR131101:BGR131102 BQN131101:BQN131102 CAJ131101:CAJ131102 CKF131101:CKF131102 CUB131101:CUB131102 DDX131101:DDX131102 DNT131101:DNT131102 DXP131101:DXP131102 EHL131101:EHL131102 ERH131101:ERH131102 FBD131101:FBD131102 FKZ131101:FKZ131102 FUV131101:FUV131102 GER131101:GER131102 GON131101:GON131102 GYJ131101:GYJ131102 HIF131101:HIF131102 HSB131101:HSB131102 IBX131101:IBX131102 ILT131101:ILT131102 IVP131101:IVP131102 JFL131101:JFL131102 JPH131101:JPH131102 JZD131101:JZD131102 KIZ131101:KIZ131102 KSV131101:KSV131102 LCR131101:LCR131102 LMN131101:LMN131102 LWJ131101:LWJ131102 MGF131101:MGF131102 MQB131101:MQB131102 MZX131101:MZX131102 NJT131101:NJT131102 NTP131101:NTP131102 ODL131101:ODL131102 ONH131101:ONH131102 OXD131101:OXD131102 PGZ131101:PGZ131102 PQV131101:PQV131102 QAR131101:QAR131102 QKN131101:QKN131102 QUJ131101:QUJ131102 REF131101:REF131102 ROB131101:ROB131102 RXX131101:RXX131102 SHT131101:SHT131102 SRP131101:SRP131102 TBL131101:TBL131102 TLH131101:TLH131102 TVD131101:TVD131102 UEZ131101:UEZ131102 UOV131101:UOV131102 UYR131101:UYR131102 VIN131101:VIN131102 VSJ131101:VSJ131102 WCF131101:WCF131102 WMB131101:WMB131102 WVX131101:WVX131102 P196637:P196638 JL196637:JL196638 TH196637:TH196638 ADD196637:ADD196638 AMZ196637:AMZ196638 AWV196637:AWV196638 BGR196637:BGR196638 BQN196637:BQN196638 CAJ196637:CAJ196638 CKF196637:CKF196638 CUB196637:CUB196638 DDX196637:DDX196638 DNT196637:DNT196638 DXP196637:DXP196638 EHL196637:EHL196638 ERH196637:ERH196638 FBD196637:FBD196638 FKZ196637:FKZ196638 FUV196637:FUV196638 GER196637:GER196638 GON196637:GON196638 GYJ196637:GYJ196638 HIF196637:HIF196638 HSB196637:HSB196638 IBX196637:IBX196638 ILT196637:ILT196638 IVP196637:IVP196638 JFL196637:JFL196638 JPH196637:JPH196638 JZD196637:JZD196638 KIZ196637:KIZ196638 KSV196637:KSV196638 LCR196637:LCR196638 LMN196637:LMN196638 LWJ196637:LWJ196638 MGF196637:MGF196638 MQB196637:MQB196638 MZX196637:MZX196638 NJT196637:NJT196638 NTP196637:NTP196638 ODL196637:ODL196638 ONH196637:ONH196638 OXD196637:OXD196638 PGZ196637:PGZ196638 PQV196637:PQV196638 QAR196637:QAR196638 QKN196637:QKN196638 QUJ196637:QUJ196638 REF196637:REF196638 ROB196637:ROB196638 RXX196637:RXX196638 SHT196637:SHT196638 SRP196637:SRP196638 TBL196637:TBL196638 TLH196637:TLH196638 TVD196637:TVD196638 UEZ196637:UEZ196638 UOV196637:UOV196638 UYR196637:UYR196638 VIN196637:VIN196638 VSJ196637:VSJ196638 WCF196637:WCF196638 WMB196637:WMB196638 WVX196637:WVX196638 P262173:P262174 JL262173:JL262174 TH262173:TH262174 ADD262173:ADD262174 AMZ262173:AMZ262174 AWV262173:AWV262174 BGR262173:BGR262174 BQN262173:BQN262174 CAJ262173:CAJ262174 CKF262173:CKF262174 CUB262173:CUB262174 DDX262173:DDX262174 DNT262173:DNT262174 DXP262173:DXP262174 EHL262173:EHL262174 ERH262173:ERH262174 FBD262173:FBD262174 FKZ262173:FKZ262174 FUV262173:FUV262174 GER262173:GER262174 GON262173:GON262174 GYJ262173:GYJ262174 HIF262173:HIF262174 HSB262173:HSB262174 IBX262173:IBX262174 ILT262173:ILT262174 IVP262173:IVP262174 JFL262173:JFL262174 JPH262173:JPH262174 JZD262173:JZD262174 KIZ262173:KIZ262174 KSV262173:KSV262174 LCR262173:LCR262174 LMN262173:LMN262174 LWJ262173:LWJ262174 MGF262173:MGF262174 MQB262173:MQB262174 MZX262173:MZX262174 NJT262173:NJT262174 NTP262173:NTP262174 ODL262173:ODL262174 ONH262173:ONH262174 OXD262173:OXD262174 PGZ262173:PGZ262174 PQV262173:PQV262174 QAR262173:QAR262174 QKN262173:QKN262174 QUJ262173:QUJ262174 REF262173:REF262174 ROB262173:ROB262174 RXX262173:RXX262174 SHT262173:SHT262174 SRP262173:SRP262174 TBL262173:TBL262174 TLH262173:TLH262174 TVD262173:TVD262174 UEZ262173:UEZ262174 UOV262173:UOV262174 UYR262173:UYR262174 VIN262173:VIN262174 VSJ262173:VSJ262174 WCF262173:WCF262174 WMB262173:WMB262174 WVX262173:WVX262174 P327709:P327710 JL327709:JL327710 TH327709:TH327710 ADD327709:ADD327710 AMZ327709:AMZ327710 AWV327709:AWV327710 BGR327709:BGR327710 BQN327709:BQN327710 CAJ327709:CAJ327710 CKF327709:CKF327710 CUB327709:CUB327710 DDX327709:DDX327710 DNT327709:DNT327710 DXP327709:DXP327710 EHL327709:EHL327710 ERH327709:ERH327710 FBD327709:FBD327710 FKZ327709:FKZ327710 FUV327709:FUV327710 GER327709:GER327710 GON327709:GON327710 GYJ327709:GYJ327710 HIF327709:HIF327710 HSB327709:HSB327710 IBX327709:IBX327710 ILT327709:ILT327710 IVP327709:IVP327710 JFL327709:JFL327710 JPH327709:JPH327710 JZD327709:JZD327710 KIZ327709:KIZ327710 KSV327709:KSV327710 LCR327709:LCR327710 LMN327709:LMN327710 LWJ327709:LWJ327710 MGF327709:MGF327710 MQB327709:MQB327710 MZX327709:MZX327710 NJT327709:NJT327710 NTP327709:NTP327710 ODL327709:ODL327710 ONH327709:ONH327710 OXD327709:OXD327710 PGZ327709:PGZ327710 PQV327709:PQV327710 QAR327709:QAR327710 QKN327709:QKN327710 QUJ327709:QUJ327710 REF327709:REF327710 ROB327709:ROB327710 RXX327709:RXX327710 SHT327709:SHT327710 SRP327709:SRP327710 TBL327709:TBL327710 TLH327709:TLH327710 TVD327709:TVD327710 UEZ327709:UEZ327710 UOV327709:UOV327710 UYR327709:UYR327710 VIN327709:VIN327710 VSJ327709:VSJ327710 WCF327709:WCF327710 WMB327709:WMB327710 WVX327709:WVX327710 P393245:P393246 JL393245:JL393246 TH393245:TH393246 ADD393245:ADD393246 AMZ393245:AMZ393246 AWV393245:AWV393246 BGR393245:BGR393246 BQN393245:BQN393246 CAJ393245:CAJ393246 CKF393245:CKF393246 CUB393245:CUB393246 DDX393245:DDX393246 DNT393245:DNT393246 DXP393245:DXP393246 EHL393245:EHL393246 ERH393245:ERH393246 FBD393245:FBD393246 FKZ393245:FKZ393246 FUV393245:FUV393246 GER393245:GER393246 GON393245:GON393246 GYJ393245:GYJ393246 HIF393245:HIF393246 HSB393245:HSB393246 IBX393245:IBX393246 ILT393245:ILT393246 IVP393245:IVP393246 JFL393245:JFL393246 JPH393245:JPH393246 JZD393245:JZD393246 KIZ393245:KIZ393246 KSV393245:KSV393246 LCR393245:LCR393246 LMN393245:LMN393246 LWJ393245:LWJ393246 MGF393245:MGF393246 MQB393245:MQB393246 MZX393245:MZX393246 NJT393245:NJT393246 NTP393245:NTP393246 ODL393245:ODL393246 ONH393245:ONH393246 OXD393245:OXD393246 PGZ393245:PGZ393246 PQV393245:PQV393246 QAR393245:QAR393246 QKN393245:QKN393246 QUJ393245:QUJ393246 REF393245:REF393246 ROB393245:ROB393246 RXX393245:RXX393246 SHT393245:SHT393246 SRP393245:SRP393246 TBL393245:TBL393246 TLH393245:TLH393246 TVD393245:TVD393246 UEZ393245:UEZ393246 UOV393245:UOV393246 UYR393245:UYR393246 VIN393245:VIN393246 VSJ393245:VSJ393246 WCF393245:WCF393246 WMB393245:WMB393246 WVX393245:WVX393246 P458781:P458782 JL458781:JL458782 TH458781:TH458782 ADD458781:ADD458782 AMZ458781:AMZ458782 AWV458781:AWV458782 BGR458781:BGR458782 BQN458781:BQN458782 CAJ458781:CAJ458782 CKF458781:CKF458782 CUB458781:CUB458782 DDX458781:DDX458782 DNT458781:DNT458782 DXP458781:DXP458782 EHL458781:EHL458782 ERH458781:ERH458782 FBD458781:FBD458782 FKZ458781:FKZ458782 FUV458781:FUV458782 GER458781:GER458782 GON458781:GON458782 GYJ458781:GYJ458782 HIF458781:HIF458782 HSB458781:HSB458782 IBX458781:IBX458782 ILT458781:ILT458782 IVP458781:IVP458782 JFL458781:JFL458782 JPH458781:JPH458782 JZD458781:JZD458782 KIZ458781:KIZ458782 KSV458781:KSV458782 LCR458781:LCR458782 LMN458781:LMN458782 LWJ458781:LWJ458782 MGF458781:MGF458782 MQB458781:MQB458782 MZX458781:MZX458782 NJT458781:NJT458782 NTP458781:NTP458782 ODL458781:ODL458782 ONH458781:ONH458782 OXD458781:OXD458782 PGZ458781:PGZ458782 PQV458781:PQV458782 QAR458781:QAR458782 QKN458781:QKN458782 QUJ458781:QUJ458782 REF458781:REF458782 ROB458781:ROB458782 RXX458781:RXX458782 SHT458781:SHT458782 SRP458781:SRP458782 TBL458781:TBL458782 TLH458781:TLH458782 TVD458781:TVD458782 UEZ458781:UEZ458782 UOV458781:UOV458782 UYR458781:UYR458782 VIN458781:VIN458782 VSJ458781:VSJ458782 WCF458781:WCF458782 WMB458781:WMB458782 WVX458781:WVX458782 P524317:P524318 JL524317:JL524318 TH524317:TH524318 ADD524317:ADD524318 AMZ524317:AMZ524318 AWV524317:AWV524318 BGR524317:BGR524318 BQN524317:BQN524318 CAJ524317:CAJ524318 CKF524317:CKF524318 CUB524317:CUB524318 DDX524317:DDX524318 DNT524317:DNT524318 DXP524317:DXP524318 EHL524317:EHL524318 ERH524317:ERH524318 FBD524317:FBD524318 FKZ524317:FKZ524318 FUV524317:FUV524318 GER524317:GER524318 GON524317:GON524318 GYJ524317:GYJ524318 HIF524317:HIF524318 HSB524317:HSB524318 IBX524317:IBX524318 ILT524317:ILT524318 IVP524317:IVP524318 JFL524317:JFL524318 JPH524317:JPH524318 JZD524317:JZD524318 KIZ524317:KIZ524318 KSV524317:KSV524318 LCR524317:LCR524318 LMN524317:LMN524318 LWJ524317:LWJ524318 MGF524317:MGF524318 MQB524317:MQB524318 MZX524317:MZX524318 NJT524317:NJT524318 NTP524317:NTP524318 ODL524317:ODL524318 ONH524317:ONH524318 OXD524317:OXD524318 PGZ524317:PGZ524318 PQV524317:PQV524318 QAR524317:QAR524318 QKN524317:QKN524318 QUJ524317:QUJ524318 REF524317:REF524318 ROB524317:ROB524318 RXX524317:RXX524318 SHT524317:SHT524318 SRP524317:SRP524318 TBL524317:TBL524318 TLH524317:TLH524318 TVD524317:TVD524318 UEZ524317:UEZ524318 UOV524317:UOV524318 UYR524317:UYR524318 VIN524317:VIN524318 VSJ524317:VSJ524318 WCF524317:WCF524318 WMB524317:WMB524318 WVX524317:WVX524318 P589853:P589854 JL589853:JL589854 TH589853:TH589854 ADD589853:ADD589854 AMZ589853:AMZ589854 AWV589853:AWV589854 BGR589853:BGR589854 BQN589853:BQN589854 CAJ589853:CAJ589854 CKF589853:CKF589854 CUB589853:CUB589854 DDX589853:DDX589854 DNT589853:DNT589854 DXP589853:DXP589854 EHL589853:EHL589854 ERH589853:ERH589854 FBD589853:FBD589854 FKZ589853:FKZ589854 FUV589853:FUV589854 GER589853:GER589854 GON589853:GON589854 GYJ589853:GYJ589854 HIF589853:HIF589854 HSB589853:HSB589854 IBX589853:IBX589854 ILT589853:ILT589854 IVP589853:IVP589854 JFL589853:JFL589854 JPH589853:JPH589854 JZD589853:JZD589854 KIZ589853:KIZ589854 KSV589853:KSV589854 LCR589853:LCR589854 LMN589853:LMN589854 LWJ589853:LWJ589854 MGF589853:MGF589854 MQB589853:MQB589854 MZX589853:MZX589854 NJT589853:NJT589854 NTP589853:NTP589854 ODL589853:ODL589854 ONH589853:ONH589854 OXD589853:OXD589854 PGZ589853:PGZ589854 PQV589853:PQV589854 QAR589853:QAR589854 QKN589853:QKN589854 QUJ589853:QUJ589854 REF589853:REF589854 ROB589853:ROB589854 RXX589853:RXX589854 SHT589853:SHT589854 SRP589853:SRP589854 TBL589853:TBL589854 TLH589853:TLH589854 TVD589853:TVD589854 UEZ589853:UEZ589854 UOV589853:UOV589854 UYR589853:UYR589854 VIN589853:VIN589854 VSJ589853:VSJ589854 WCF589853:WCF589854 WMB589853:WMB589854 WVX589853:WVX589854 P655389:P655390 JL655389:JL655390 TH655389:TH655390 ADD655389:ADD655390 AMZ655389:AMZ655390 AWV655389:AWV655390 BGR655389:BGR655390 BQN655389:BQN655390 CAJ655389:CAJ655390 CKF655389:CKF655390 CUB655389:CUB655390 DDX655389:DDX655390 DNT655389:DNT655390 DXP655389:DXP655390 EHL655389:EHL655390 ERH655389:ERH655390 FBD655389:FBD655390 FKZ655389:FKZ655390 FUV655389:FUV655390 GER655389:GER655390 GON655389:GON655390 GYJ655389:GYJ655390 HIF655389:HIF655390 HSB655389:HSB655390 IBX655389:IBX655390 ILT655389:ILT655390 IVP655389:IVP655390 JFL655389:JFL655390 JPH655389:JPH655390 JZD655389:JZD655390 KIZ655389:KIZ655390 KSV655389:KSV655390 LCR655389:LCR655390 LMN655389:LMN655390 LWJ655389:LWJ655390 MGF655389:MGF655390 MQB655389:MQB655390 MZX655389:MZX655390 NJT655389:NJT655390 NTP655389:NTP655390 ODL655389:ODL655390 ONH655389:ONH655390 OXD655389:OXD655390 PGZ655389:PGZ655390 PQV655389:PQV655390 QAR655389:QAR655390 QKN655389:QKN655390 QUJ655389:QUJ655390 REF655389:REF655390 ROB655389:ROB655390 RXX655389:RXX655390 SHT655389:SHT655390 SRP655389:SRP655390 TBL655389:TBL655390 TLH655389:TLH655390 TVD655389:TVD655390 UEZ655389:UEZ655390 UOV655389:UOV655390 UYR655389:UYR655390 VIN655389:VIN655390 VSJ655389:VSJ655390 WCF655389:WCF655390 WMB655389:WMB655390 WVX655389:WVX655390 P720925:P720926 JL720925:JL720926 TH720925:TH720926 ADD720925:ADD720926 AMZ720925:AMZ720926 AWV720925:AWV720926 BGR720925:BGR720926 BQN720925:BQN720926 CAJ720925:CAJ720926 CKF720925:CKF720926 CUB720925:CUB720926 DDX720925:DDX720926 DNT720925:DNT720926 DXP720925:DXP720926 EHL720925:EHL720926 ERH720925:ERH720926 FBD720925:FBD720926 FKZ720925:FKZ720926 FUV720925:FUV720926 GER720925:GER720926 GON720925:GON720926 GYJ720925:GYJ720926 HIF720925:HIF720926 HSB720925:HSB720926 IBX720925:IBX720926 ILT720925:ILT720926 IVP720925:IVP720926 JFL720925:JFL720926 JPH720925:JPH720926 JZD720925:JZD720926 KIZ720925:KIZ720926 KSV720925:KSV720926 LCR720925:LCR720926 LMN720925:LMN720926 LWJ720925:LWJ720926 MGF720925:MGF720926 MQB720925:MQB720926 MZX720925:MZX720926 NJT720925:NJT720926 NTP720925:NTP720926 ODL720925:ODL720926 ONH720925:ONH720926 OXD720925:OXD720926 PGZ720925:PGZ720926 PQV720925:PQV720926 QAR720925:QAR720926 QKN720925:QKN720926 QUJ720925:QUJ720926 REF720925:REF720926 ROB720925:ROB720926 RXX720925:RXX720926 SHT720925:SHT720926 SRP720925:SRP720926 TBL720925:TBL720926 TLH720925:TLH720926 TVD720925:TVD720926 UEZ720925:UEZ720926 UOV720925:UOV720926 UYR720925:UYR720926 VIN720925:VIN720926 VSJ720925:VSJ720926 WCF720925:WCF720926 WMB720925:WMB720926 WVX720925:WVX720926 P786461:P786462 JL786461:JL786462 TH786461:TH786462 ADD786461:ADD786462 AMZ786461:AMZ786462 AWV786461:AWV786462 BGR786461:BGR786462 BQN786461:BQN786462 CAJ786461:CAJ786462 CKF786461:CKF786462 CUB786461:CUB786462 DDX786461:DDX786462 DNT786461:DNT786462 DXP786461:DXP786462 EHL786461:EHL786462 ERH786461:ERH786462 FBD786461:FBD786462 FKZ786461:FKZ786462 FUV786461:FUV786462 GER786461:GER786462 GON786461:GON786462 GYJ786461:GYJ786462 HIF786461:HIF786462 HSB786461:HSB786462 IBX786461:IBX786462 ILT786461:ILT786462 IVP786461:IVP786462 JFL786461:JFL786462 JPH786461:JPH786462 JZD786461:JZD786462 KIZ786461:KIZ786462 KSV786461:KSV786462 LCR786461:LCR786462 LMN786461:LMN786462 LWJ786461:LWJ786462 MGF786461:MGF786462 MQB786461:MQB786462 MZX786461:MZX786462 NJT786461:NJT786462 NTP786461:NTP786462 ODL786461:ODL786462 ONH786461:ONH786462 OXD786461:OXD786462 PGZ786461:PGZ786462 PQV786461:PQV786462 QAR786461:QAR786462 QKN786461:QKN786462 QUJ786461:QUJ786462 REF786461:REF786462 ROB786461:ROB786462 RXX786461:RXX786462 SHT786461:SHT786462 SRP786461:SRP786462 TBL786461:TBL786462 TLH786461:TLH786462 TVD786461:TVD786462 UEZ786461:UEZ786462 UOV786461:UOV786462 UYR786461:UYR786462 VIN786461:VIN786462 VSJ786461:VSJ786462 WCF786461:WCF786462 WMB786461:WMB786462 WVX786461:WVX786462 P851997:P851998 JL851997:JL851998 TH851997:TH851998 ADD851997:ADD851998 AMZ851997:AMZ851998 AWV851997:AWV851998 BGR851997:BGR851998 BQN851997:BQN851998 CAJ851997:CAJ851998 CKF851997:CKF851998 CUB851997:CUB851998 DDX851997:DDX851998 DNT851997:DNT851998 DXP851997:DXP851998 EHL851997:EHL851998 ERH851997:ERH851998 FBD851997:FBD851998 FKZ851997:FKZ851998 FUV851997:FUV851998 GER851997:GER851998 GON851997:GON851998 GYJ851997:GYJ851998 HIF851997:HIF851998 HSB851997:HSB851998 IBX851997:IBX851998 ILT851997:ILT851998 IVP851997:IVP851998 JFL851997:JFL851998 JPH851997:JPH851998 JZD851997:JZD851998 KIZ851997:KIZ851998 KSV851997:KSV851998 LCR851997:LCR851998 LMN851997:LMN851998 LWJ851997:LWJ851998 MGF851997:MGF851998 MQB851997:MQB851998 MZX851997:MZX851998 NJT851997:NJT851998 NTP851997:NTP851998 ODL851997:ODL851998 ONH851997:ONH851998 OXD851997:OXD851998 PGZ851997:PGZ851998 PQV851997:PQV851998 QAR851997:QAR851998 QKN851997:QKN851998 QUJ851997:QUJ851998 REF851997:REF851998 ROB851997:ROB851998 RXX851997:RXX851998 SHT851997:SHT851998 SRP851997:SRP851998 TBL851997:TBL851998 TLH851997:TLH851998 TVD851997:TVD851998 UEZ851997:UEZ851998 UOV851997:UOV851998 UYR851997:UYR851998 VIN851997:VIN851998 VSJ851997:VSJ851998 WCF851997:WCF851998 WMB851997:WMB851998 WVX851997:WVX851998 P917533:P917534 JL917533:JL917534 TH917533:TH917534 ADD917533:ADD917534 AMZ917533:AMZ917534 AWV917533:AWV917534 BGR917533:BGR917534 BQN917533:BQN917534 CAJ917533:CAJ917534 CKF917533:CKF917534 CUB917533:CUB917534 DDX917533:DDX917534 DNT917533:DNT917534 DXP917533:DXP917534 EHL917533:EHL917534 ERH917533:ERH917534 FBD917533:FBD917534 FKZ917533:FKZ917534 FUV917533:FUV917534 GER917533:GER917534 GON917533:GON917534 GYJ917533:GYJ917534 HIF917533:HIF917534 HSB917533:HSB917534 IBX917533:IBX917534 ILT917533:ILT917534 IVP917533:IVP917534 JFL917533:JFL917534 JPH917533:JPH917534 JZD917533:JZD917534 KIZ917533:KIZ917534 KSV917533:KSV917534 LCR917533:LCR917534 LMN917533:LMN917534 LWJ917533:LWJ917534 MGF917533:MGF917534 MQB917533:MQB917534 MZX917533:MZX917534 NJT917533:NJT917534 NTP917533:NTP917534 ODL917533:ODL917534 ONH917533:ONH917534 OXD917533:OXD917534 PGZ917533:PGZ917534 PQV917533:PQV917534 QAR917533:QAR917534 QKN917533:QKN917534 QUJ917533:QUJ917534 REF917533:REF917534 ROB917533:ROB917534 RXX917533:RXX917534 SHT917533:SHT917534 SRP917533:SRP917534 TBL917533:TBL917534 TLH917533:TLH917534 TVD917533:TVD917534 UEZ917533:UEZ917534 UOV917533:UOV917534 UYR917533:UYR917534 VIN917533:VIN917534 VSJ917533:VSJ917534 WCF917533:WCF917534 WMB917533:WMB917534 WVX917533:WVX917534 P983069:P983070 JL983069:JL983070 TH983069:TH983070 ADD983069:ADD983070 AMZ983069:AMZ983070 AWV983069:AWV983070 BGR983069:BGR983070 BQN983069:BQN983070 CAJ983069:CAJ983070 CKF983069:CKF983070 CUB983069:CUB983070 DDX983069:DDX983070 DNT983069:DNT983070 DXP983069:DXP983070 EHL983069:EHL983070 ERH983069:ERH983070 FBD983069:FBD983070 FKZ983069:FKZ983070 FUV983069:FUV983070 GER983069:GER983070 GON983069:GON983070 GYJ983069:GYJ983070 HIF983069:HIF983070 HSB983069:HSB983070 IBX983069:IBX983070 ILT983069:ILT983070 IVP983069:IVP983070 JFL983069:JFL983070 JPH983069:JPH983070 JZD983069:JZD983070 KIZ983069:KIZ983070 KSV983069:KSV983070 LCR983069:LCR983070 LMN983069:LMN983070 LWJ983069:LWJ983070 MGF983069:MGF983070 MQB983069:MQB983070 MZX983069:MZX983070 NJT983069:NJT983070 NTP983069:NTP983070 ODL983069:ODL983070 ONH983069:ONH983070 OXD983069:OXD983070 PGZ983069:PGZ983070 PQV983069:PQV983070 QAR983069:QAR983070 QKN983069:QKN983070 QUJ983069:QUJ983070 REF983069:REF983070 ROB983069:ROB983070 RXX983069:RXX983070 SHT983069:SHT983070 SRP983069:SRP983070 TBL983069:TBL983070 TLH983069:TLH983070 TVD983069:TVD983070 UEZ983069:UEZ983070 UOV983069:UOV983070 UYR983069:UYR983070 VIN983069:VIN983070 VSJ983069:VSJ983070 WCF983069:WCF983070 WMB983069:WMB983070 WVX983069:WVX983070">
      <formula1>$J$133:$J$140</formula1>
    </dataValidation>
    <dataValidation type="list" allowBlank="1" showInputMessage="1" showErrorMessage="1" sqref="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65563 JI65563 TE65563 ADA65563 AMW65563 AWS65563 BGO65563 BQK65563 CAG65563 CKC65563 CTY65563 DDU65563 DNQ65563 DXM65563 EHI65563 ERE65563 FBA65563 FKW65563 FUS65563 GEO65563 GOK65563 GYG65563 HIC65563 HRY65563 IBU65563 ILQ65563 IVM65563 JFI65563 JPE65563 JZA65563 KIW65563 KSS65563 LCO65563 LMK65563 LWG65563 MGC65563 MPY65563 MZU65563 NJQ65563 NTM65563 ODI65563 ONE65563 OXA65563 PGW65563 PQS65563 QAO65563 QKK65563 QUG65563 REC65563 RNY65563 RXU65563 SHQ65563 SRM65563 TBI65563 TLE65563 TVA65563 UEW65563 UOS65563 UYO65563 VIK65563 VSG65563 WCC65563 WLY65563 WVU65563 M131099 JI131099 TE131099 ADA131099 AMW131099 AWS131099 BGO131099 BQK131099 CAG131099 CKC131099 CTY131099 DDU131099 DNQ131099 DXM131099 EHI131099 ERE131099 FBA131099 FKW131099 FUS131099 GEO131099 GOK131099 GYG131099 HIC131099 HRY131099 IBU131099 ILQ131099 IVM131099 JFI131099 JPE131099 JZA131099 KIW131099 KSS131099 LCO131099 LMK131099 LWG131099 MGC131099 MPY131099 MZU131099 NJQ131099 NTM131099 ODI131099 ONE131099 OXA131099 PGW131099 PQS131099 QAO131099 QKK131099 QUG131099 REC131099 RNY131099 RXU131099 SHQ131099 SRM131099 TBI131099 TLE131099 TVA131099 UEW131099 UOS131099 UYO131099 VIK131099 VSG131099 WCC131099 WLY131099 WVU131099 M196635 JI196635 TE196635 ADA196635 AMW196635 AWS196635 BGO196635 BQK196635 CAG196635 CKC196635 CTY196635 DDU196635 DNQ196635 DXM196635 EHI196635 ERE196635 FBA196635 FKW196635 FUS196635 GEO196635 GOK196635 GYG196635 HIC196635 HRY196635 IBU196635 ILQ196635 IVM196635 JFI196635 JPE196635 JZA196635 KIW196635 KSS196635 LCO196635 LMK196635 LWG196635 MGC196635 MPY196635 MZU196635 NJQ196635 NTM196635 ODI196635 ONE196635 OXA196635 PGW196635 PQS196635 QAO196635 QKK196635 QUG196635 REC196635 RNY196635 RXU196635 SHQ196635 SRM196635 TBI196635 TLE196635 TVA196635 UEW196635 UOS196635 UYO196635 VIK196635 VSG196635 WCC196635 WLY196635 WVU196635 M262171 JI262171 TE262171 ADA262171 AMW262171 AWS262171 BGO262171 BQK262171 CAG262171 CKC262171 CTY262171 DDU262171 DNQ262171 DXM262171 EHI262171 ERE262171 FBA262171 FKW262171 FUS262171 GEO262171 GOK262171 GYG262171 HIC262171 HRY262171 IBU262171 ILQ262171 IVM262171 JFI262171 JPE262171 JZA262171 KIW262171 KSS262171 LCO262171 LMK262171 LWG262171 MGC262171 MPY262171 MZU262171 NJQ262171 NTM262171 ODI262171 ONE262171 OXA262171 PGW262171 PQS262171 QAO262171 QKK262171 QUG262171 REC262171 RNY262171 RXU262171 SHQ262171 SRM262171 TBI262171 TLE262171 TVA262171 UEW262171 UOS262171 UYO262171 VIK262171 VSG262171 WCC262171 WLY262171 WVU262171 M327707 JI327707 TE327707 ADA327707 AMW327707 AWS327707 BGO327707 BQK327707 CAG327707 CKC327707 CTY327707 DDU327707 DNQ327707 DXM327707 EHI327707 ERE327707 FBA327707 FKW327707 FUS327707 GEO327707 GOK327707 GYG327707 HIC327707 HRY327707 IBU327707 ILQ327707 IVM327707 JFI327707 JPE327707 JZA327707 KIW327707 KSS327707 LCO327707 LMK327707 LWG327707 MGC327707 MPY327707 MZU327707 NJQ327707 NTM327707 ODI327707 ONE327707 OXA327707 PGW327707 PQS327707 QAO327707 QKK327707 QUG327707 REC327707 RNY327707 RXU327707 SHQ327707 SRM327707 TBI327707 TLE327707 TVA327707 UEW327707 UOS327707 UYO327707 VIK327707 VSG327707 WCC327707 WLY327707 WVU327707 M393243 JI393243 TE393243 ADA393243 AMW393243 AWS393243 BGO393243 BQK393243 CAG393243 CKC393243 CTY393243 DDU393243 DNQ393243 DXM393243 EHI393243 ERE393243 FBA393243 FKW393243 FUS393243 GEO393243 GOK393243 GYG393243 HIC393243 HRY393243 IBU393243 ILQ393243 IVM393243 JFI393243 JPE393243 JZA393243 KIW393243 KSS393243 LCO393243 LMK393243 LWG393243 MGC393243 MPY393243 MZU393243 NJQ393243 NTM393243 ODI393243 ONE393243 OXA393243 PGW393243 PQS393243 QAO393243 QKK393243 QUG393243 REC393243 RNY393243 RXU393243 SHQ393243 SRM393243 TBI393243 TLE393243 TVA393243 UEW393243 UOS393243 UYO393243 VIK393243 VSG393243 WCC393243 WLY393243 WVU393243 M458779 JI458779 TE458779 ADA458779 AMW458779 AWS458779 BGO458779 BQK458779 CAG458779 CKC458779 CTY458779 DDU458779 DNQ458779 DXM458779 EHI458779 ERE458779 FBA458779 FKW458779 FUS458779 GEO458779 GOK458779 GYG458779 HIC458779 HRY458779 IBU458779 ILQ458779 IVM458779 JFI458779 JPE458779 JZA458779 KIW458779 KSS458779 LCO458779 LMK458779 LWG458779 MGC458779 MPY458779 MZU458779 NJQ458779 NTM458779 ODI458779 ONE458779 OXA458779 PGW458779 PQS458779 QAO458779 QKK458779 QUG458779 REC458779 RNY458779 RXU458779 SHQ458779 SRM458779 TBI458779 TLE458779 TVA458779 UEW458779 UOS458779 UYO458779 VIK458779 VSG458779 WCC458779 WLY458779 WVU458779 M524315 JI524315 TE524315 ADA524315 AMW524315 AWS524315 BGO524315 BQK524315 CAG524315 CKC524315 CTY524315 DDU524315 DNQ524315 DXM524315 EHI524315 ERE524315 FBA524315 FKW524315 FUS524315 GEO524315 GOK524315 GYG524315 HIC524315 HRY524315 IBU524315 ILQ524315 IVM524315 JFI524315 JPE524315 JZA524315 KIW524315 KSS524315 LCO524315 LMK524315 LWG524315 MGC524315 MPY524315 MZU524315 NJQ524315 NTM524315 ODI524315 ONE524315 OXA524315 PGW524315 PQS524315 QAO524315 QKK524315 QUG524315 REC524315 RNY524315 RXU524315 SHQ524315 SRM524315 TBI524315 TLE524315 TVA524315 UEW524315 UOS524315 UYO524315 VIK524315 VSG524315 WCC524315 WLY524315 WVU524315 M589851 JI589851 TE589851 ADA589851 AMW589851 AWS589851 BGO589851 BQK589851 CAG589851 CKC589851 CTY589851 DDU589851 DNQ589851 DXM589851 EHI589851 ERE589851 FBA589851 FKW589851 FUS589851 GEO589851 GOK589851 GYG589851 HIC589851 HRY589851 IBU589851 ILQ589851 IVM589851 JFI589851 JPE589851 JZA589851 KIW589851 KSS589851 LCO589851 LMK589851 LWG589851 MGC589851 MPY589851 MZU589851 NJQ589851 NTM589851 ODI589851 ONE589851 OXA589851 PGW589851 PQS589851 QAO589851 QKK589851 QUG589851 REC589851 RNY589851 RXU589851 SHQ589851 SRM589851 TBI589851 TLE589851 TVA589851 UEW589851 UOS589851 UYO589851 VIK589851 VSG589851 WCC589851 WLY589851 WVU589851 M655387 JI655387 TE655387 ADA655387 AMW655387 AWS655387 BGO655387 BQK655387 CAG655387 CKC655387 CTY655387 DDU655387 DNQ655387 DXM655387 EHI655387 ERE655387 FBA655387 FKW655387 FUS655387 GEO655387 GOK655387 GYG655387 HIC655387 HRY655387 IBU655387 ILQ655387 IVM655387 JFI655387 JPE655387 JZA655387 KIW655387 KSS655387 LCO655387 LMK655387 LWG655387 MGC655387 MPY655387 MZU655387 NJQ655387 NTM655387 ODI655387 ONE655387 OXA655387 PGW655387 PQS655387 QAO655387 QKK655387 QUG655387 REC655387 RNY655387 RXU655387 SHQ655387 SRM655387 TBI655387 TLE655387 TVA655387 UEW655387 UOS655387 UYO655387 VIK655387 VSG655387 WCC655387 WLY655387 WVU655387 M720923 JI720923 TE720923 ADA720923 AMW720923 AWS720923 BGO720923 BQK720923 CAG720923 CKC720923 CTY720923 DDU720923 DNQ720923 DXM720923 EHI720923 ERE720923 FBA720923 FKW720923 FUS720923 GEO720923 GOK720923 GYG720923 HIC720923 HRY720923 IBU720923 ILQ720923 IVM720923 JFI720923 JPE720923 JZA720923 KIW720923 KSS720923 LCO720923 LMK720923 LWG720923 MGC720923 MPY720923 MZU720923 NJQ720923 NTM720923 ODI720923 ONE720923 OXA720923 PGW720923 PQS720923 QAO720923 QKK720923 QUG720923 REC720923 RNY720923 RXU720923 SHQ720923 SRM720923 TBI720923 TLE720923 TVA720923 UEW720923 UOS720923 UYO720923 VIK720923 VSG720923 WCC720923 WLY720923 WVU720923 M786459 JI786459 TE786459 ADA786459 AMW786459 AWS786459 BGO786459 BQK786459 CAG786459 CKC786459 CTY786459 DDU786459 DNQ786459 DXM786459 EHI786459 ERE786459 FBA786459 FKW786459 FUS786459 GEO786459 GOK786459 GYG786459 HIC786459 HRY786459 IBU786459 ILQ786459 IVM786459 JFI786459 JPE786459 JZA786459 KIW786459 KSS786459 LCO786459 LMK786459 LWG786459 MGC786459 MPY786459 MZU786459 NJQ786459 NTM786459 ODI786459 ONE786459 OXA786459 PGW786459 PQS786459 QAO786459 QKK786459 QUG786459 REC786459 RNY786459 RXU786459 SHQ786459 SRM786459 TBI786459 TLE786459 TVA786459 UEW786459 UOS786459 UYO786459 VIK786459 VSG786459 WCC786459 WLY786459 WVU786459 M851995 JI851995 TE851995 ADA851995 AMW851995 AWS851995 BGO851995 BQK851995 CAG851995 CKC851995 CTY851995 DDU851995 DNQ851995 DXM851995 EHI851995 ERE851995 FBA851995 FKW851995 FUS851995 GEO851995 GOK851995 GYG851995 HIC851995 HRY851995 IBU851995 ILQ851995 IVM851995 JFI851995 JPE851995 JZA851995 KIW851995 KSS851995 LCO851995 LMK851995 LWG851995 MGC851995 MPY851995 MZU851995 NJQ851995 NTM851995 ODI851995 ONE851995 OXA851995 PGW851995 PQS851995 QAO851995 QKK851995 QUG851995 REC851995 RNY851995 RXU851995 SHQ851995 SRM851995 TBI851995 TLE851995 TVA851995 UEW851995 UOS851995 UYO851995 VIK851995 VSG851995 WCC851995 WLY851995 WVU851995 M917531 JI917531 TE917531 ADA917531 AMW917531 AWS917531 BGO917531 BQK917531 CAG917531 CKC917531 CTY917531 DDU917531 DNQ917531 DXM917531 EHI917531 ERE917531 FBA917531 FKW917531 FUS917531 GEO917531 GOK917531 GYG917531 HIC917531 HRY917531 IBU917531 ILQ917531 IVM917531 JFI917531 JPE917531 JZA917531 KIW917531 KSS917531 LCO917531 LMK917531 LWG917531 MGC917531 MPY917531 MZU917531 NJQ917531 NTM917531 ODI917531 ONE917531 OXA917531 PGW917531 PQS917531 QAO917531 QKK917531 QUG917531 REC917531 RNY917531 RXU917531 SHQ917531 SRM917531 TBI917531 TLE917531 TVA917531 UEW917531 UOS917531 UYO917531 VIK917531 VSG917531 WCC917531 WLY917531 WVU917531 M983067 JI983067 TE983067 ADA983067 AMW983067 AWS983067 BGO983067 BQK983067 CAG983067 CKC983067 CTY983067 DDU983067 DNQ983067 DXM983067 EHI983067 ERE983067 FBA983067 FKW983067 FUS983067 GEO983067 GOK983067 GYG983067 HIC983067 HRY983067 IBU983067 ILQ983067 IVM983067 JFI983067 JPE983067 JZA983067 KIW983067 KSS983067 LCO983067 LMK983067 LWG983067 MGC983067 MPY983067 MZU983067 NJQ983067 NTM983067 ODI983067 ONE983067 OXA983067 PGW983067 PQS983067 QAO983067 QKK983067 QUG983067 REC983067 RNY983067 RXU983067 SHQ983067 SRM983067 TBI983067 TLE983067 TVA983067 UEW983067 UOS983067 UYO983067 VIK983067 VSG983067 WCC983067 WLY983067 WVU983067">
      <formula1>$J$121:$J$128</formula1>
    </dataValidation>
    <dataValidation type="list" allowBlank="1" showInputMessage="1" showErrorMessage="1" sqref="L27 JH27 TD27 ACZ27 AMV27 AWR27 BGN27 BQJ27 CAF27 CKB27 CTX27 DDT27 DNP27 DXL27 EHH27 ERD27 FAZ27 FKV27 FUR27 GEN27 GOJ27 GYF27 HIB27 HRX27 IBT27 ILP27 IVL27 JFH27 JPD27 JYZ27 KIV27 KSR27 LCN27 LMJ27 LWF27 MGB27 MPX27 MZT27 NJP27 NTL27 ODH27 OND27 OWZ27 PGV27 PQR27 QAN27 QKJ27 QUF27 REB27 RNX27 RXT27 SHP27 SRL27 TBH27 TLD27 TUZ27 UEV27 UOR27 UYN27 VIJ27 VSF27 WCB27 WLX27 WVT27 L65563 JH65563 TD65563 ACZ65563 AMV65563 AWR65563 BGN65563 BQJ65563 CAF65563 CKB65563 CTX65563 DDT65563 DNP65563 DXL65563 EHH65563 ERD65563 FAZ65563 FKV65563 FUR65563 GEN65563 GOJ65563 GYF65563 HIB65563 HRX65563 IBT65563 ILP65563 IVL65563 JFH65563 JPD65563 JYZ65563 KIV65563 KSR65563 LCN65563 LMJ65563 LWF65563 MGB65563 MPX65563 MZT65563 NJP65563 NTL65563 ODH65563 OND65563 OWZ65563 PGV65563 PQR65563 QAN65563 QKJ65563 QUF65563 REB65563 RNX65563 RXT65563 SHP65563 SRL65563 TBH65563 TLD65563 TUZ65563 UEV65563 UOR65563 UYN65563 VIJ65563 VSF65563 WCB65563 WLX65563 WVT65563 L131099 JH131099 TD131099 ACZ131099 AMV131099 AWR131099 BGN131099 BQJ131099 CAF131099 CKB131099 CTX131099 DDT131099 DNP131099 DXL131099 EHH131099 ERD131099 FAZ131099 FKV131099 FUR131099 GEN131099 GOJ131099 GYF131099 HIB131099 HRX131099 IBT131099 ILP131099 IVL131099 JFH131099 JPD131099 JYZ131099 KIV131099 KSR131099 LCN131099 LMJ131099 LWF131099 MGB131099 MPX131099 MZT131099 NJP131099 NTL131099 ODH131099 OND131099 OWZ131099 PGV131099 PQR131099 QAN131099 QKJ131099 QUF131099 REB131099 RNX131099 RXT131099 SHP131099 SRL131099 TBH131099 TLD131099 TUZ131099 UEV131099 UOR131099 UYN131099 VIJ131099 VSF131099 WCB131099 WLX131099 WVT131099 L196635 JH196635 TD196635 ACZ196635 AMV196635 AWR196635 BGN196635 BQJ196635 CAF196635 CKB196635 CTX196635 DDT196635 DNP196635 DXL196635 EHH196635 ERD196635 FAZ196635 FKV196635 FUR196635 GEN196635 GOJ196635 GYF196635 HIB196635 HRX196635 IBT196635 ILP196635 IVL196635 JFH196635 JPD196635 JYZ196635 KIV196635 KSR196635 LCN196635 LMJ196635 LWF196635 MGB196635 MPX196635 MZT196635 NJP196635 NTL196635 ODH196635 OND196635 OWZ196635 PGV196635 PQR196635 QAN196635 QKJ196635 QUF196635 REB196635 RNX196635 RXT196635 SHP196635 SRL196635 TBH196635 TLD196635 TUZ196635 UEV196635 UOR196635 UYN196635 VIJ196635 VSF196635 WCB196635 WLX196635 WVT196635 L262171 JH262171 TD262171 ACZ262171 AMV262171 AWR262171 BGN262171 BQJ262171 CAF262171 CKB262171 CTX262171 DDT262171 DNP262171 DXL262171 EHH262171 ERD262171 FAZ262171 FKV262171 FUR262171 GEN262171 GOJ262171 GYF262171 HIB262171 HRX262171 IBT262171 ILP262171 IVL262171 JFH262171 JPD262171 JYZ262171 KIV262171 KSR262171 LCN262171 LMJ262171 LWF262171 MGB262171 MPX262171 MZT262171 NJP262171 NTL262171 ODH262171 OND262171 OWZ262171 PGV262171 PQR262171 QAN262171 QKJ262171 QUF262171 REB262171 RNX262171 RXT262171 SHP262171 SRL262171 TBH262171 TLD262171 TUZ262171 UEV262171 UOR262171 UYN262171 VIJ262171 VSF262171 WCB262171 WLX262171 WVT262171 L327707 JH327707 TD327707 ACZ327707 AMV327707 AWR327707 BGN327707 BQJ327707 CAF327707 CKB327707 CTX327707 DDT327707 DNP327707 DXL327707 EHH327707 ERD327707 FAZ327707 FKV327707 FUR327707 GEN327707 GOJ327707 GYF327707 HIB327707 HRX327707 IBT327707 ILP327707 IVL327707 JFH327707 JPD327707 JYZ327707 KIV327707 KSR327707 LCN327707 LMJ327707 LWF327707 MGB327707 MPX327707 MZT327707 NJP327707 NTL327707 ODH327707 OND327707 OWZ327707 PGV327707 PQR327707 QAN327707 QKJ327707 QUF327707 REB327707 RNX327707 RXT327707 SHP327707 SRL327707 TBH327707 TLD327707 TUZ327707 UEV327707 UOR327707 UYN327707 VIJ327707 VSF327707 WCB327707 WLX327707 WVT327707 L393243 JH393243 TD393243 ACZ393243 AMV393243 AWR393243 BGN393243 BQJ393243 CAF393243 CKB393243 CTX393243 DDT393243 DNP393243 DXL393243 EHH393243 ERD393243 FAZ393243 FKV393243 FUR393243 GEN393243 GOJ393243 GYF393243 HIB393243 HRX393243 IBT393243 ILP393243 IVL393243 JFH393243 JPD393243 JYZ393243 KIV393243 KSR393243 LCN393243 LMJ393243 LWF393243 MGB393243 MPX393243 MZT393243 NJP393243 NTL393243 ODH393243 OND393243 OWZ393243 PGV393243 PQR393243 QAN393243 QKJ393243 QUF393243 REB393243 RNX393243 RXT393243 SHP393243 SRL393243 TBH393243 TLD393243 TUZ393243 UEV393243 UOR393243 UYN393243 VIJ393243 VSF393243 WCB393243 WLX393243 WVT393243 L458779 JH458779 TD458779 ACZ458779 AMV458779 AWR458779 BGN458779 BQJ458779 CAF458779 CKB458779 CTX458779 DDT458779 DNP458779 DXL458779 EHH458779 ERD458779 FAZ458779 FKV458779 FUR458779 GEN458779 GOJ458779 GYF458779 HIB458779 HRX458779 IBT458779 ILP458779 IVL458779 JFH458779 JPD458779 JYZ458779 KIV458779 KSR458779 LCN458779 LMJ458779 LWF458779 MGB458779 MPX458779 MZT458779 NJP458779 NTL458779 ODH458779 OND458779 OWZ458779 PGV458779 PQR458779 QAN458779 QKJ458779 QUF458779 REB458779 RNX458779 RXT458779 SHP458779 SRL458779 TBH458779 TLD458779 TUZ458779 UEV458779 UOR458779 UYN458779 VIJ458779 VSF458779 WCB458779 WLX458779 WVT458779 L524315 JH524315 TD524315 ACZ524315 AMV524315 AWR524315 BGN524315 BQJ524315 CAF524315 CKB524315 CTX524315 DDT524315 DNP524315 DXL524315 EHH524315 ERD524315 FAZ524315 FKV524315 FUR524315 GEN524315 GOJ524315 GYF524315 HIB524315 HRX524315 IBT524315 ILP524315 IVL524315 JFH524315 JPD524315 JYZ524315 KIV524315 KSR524315 LCN524315 LMJ524315 LWF524315 MGB524315 MPX524315 MZT524315 NJP524315 NTL524315 ODH524315 OND524315 OWZ524315 PGV524315 PQR524315 QAN524315 QKJ524315 QUF524315 REB524315 RNX524315 RXT524315 SHP524315 SRL524315 TBH524315 TLD524315 TUZ524315 UEV524315 UOR524315 UYN524315 VIJ524315 VSF524315 WCB524315 WLX524315 WVT524315 L589851 JH589851 TD589851 ACZ589851 AMV589851 AWR589851 BGN589851 BQJ589851 CAF589851 CKB589851 CTX589851 DDT589851 DNP589851 DXL589851 EHH589851 ERD589851 FAZ589851 FKV589851 FUR589851 GEN589851 GOJ589851 GYF589851 HIB589851 HRX589851 IBT589851 ILP589851 IVL589851 JFH589851 JPD589851 JYZ589851 KIV589851 KSR589851 LCN589851 LMJ589851 LWF589851 MGB589851 MPX589851 MZT589851 NJP589851 NTL589851 ODH589851 OND589851 OWZ589851 PGV589851 PQR589851 QAN589851 QKJ589851 QUF589851 REB589851 RNX589851 RXT589851 SHP589851 SRL589851 TBH589851 TLD589851 TUZ589851 UEV589851 UOR589851 UYN589851 VIJ589851 VSF589851 WCB589851 WLX589851 WVT589851 L655387 JH655387 TD655387 ACZ655387 AMV655387 AWR655387 BGN655387 BQJ655387 CAF655387 CKB655387 CTX655387 DDT655387 DNP655387 DXL655387 EHH655387 ERD655387 FAZ655387 FKV655387 FUR655387 GEN655387 GOJ655387 GYF655387 HIB655387 HRX655387 IBT655387 ILP655387 IVL655387 JFH655387 JPD655387 JYZ655387 KIV655387 KSR655387 LCN655387 LMJ655387 LWF655387 MGB655387 MPX655387 MZT655387 NJP655387 NTL655387 ODH655387 OND655387 OWZ655387 PGV655387 PQR655387 QAN655387 QKJ655387 QUF655387 REB655387 RNX655387 RXT655387 SHP655387 SRL655387 TBH655387 TLD655387 TUZ655387 UEV655387 UOR655387 UYN655387 VIJ655387 VSF655387 WCB655387 WLX655387 WVT655387 L720923 JH720923 TD720923 ACZ720923 AMV720923 AWR720923 BGN720923 BQJ720923 CAF720923 CKB720923 CTX720923 DDT720923 DNP720923 DXL720923 EHH720923 ERD720923 FAZ720923 FKV720923 FUR720923 GEN720923 GOJ720923 GYF720923 HIB720923 HRX720923 IBT720923 ILP720923 IVL720923 JFH720923 JPD720923 JYZ720923 KIV720923 KSR720923 LCN720923 LMJ720923 LWF720923 MGB720923 MPX720923 MZT720923 NJP720923 NTL720923 ODH720923 OND720923 OWZ720923 PGV720923 PQR720923 QAN720923 QKJ720923 QUF720923 REB720923 RNX720923 RXT720923 SHP720923 SRL720923 TBH720923 TLD720923 TUZ720923 UEV720923 UOR720923 UYN720923 VIJ720923 VSF720923 WCB720923 WLX720923 WVT720923 L786459 JH786459 TD786459 ACZ786459 AMV786459 AWR786459 BGN786459 BQJ786459 CAF786459 CKB786459 CTX786459 DDT786459 DNP786459 DXL786459 EHH786459 ERD786459 FAZ786459 FKV786459 FUR786459 GEN786459 GOJ786459 GYF786459 HIB786459 HRX786459 IBT786459 ILP786459 IVL786459 JFH786459 JPD786459 JYZ786459 KIV786459 KSR786459 LCN786459 LMJ786459 LWF786459 MGB786459 MPX786459 MZT786459 NJP786459 NTL786459 ODH786459 OND786459 OWZ786459 PGV786459 PQR786459 QAN786459 QKJ786459 QUF786459 REB786459 RNX786459 RXT786459 SHP786459 SRL786459 TBH786459 TLD786459 TUZ786459 UEV786459 UOR786459 UYN786459 VIJ786459 VSF786459 WCB786459 WLX786459 WVT786459 L851995 JH851995 TD851995 ACZ851995 AMV851995 AWR851995 BGN851995 BQJ851995 CAF851995 CKB851995 CTX851995 DDT851995 DNP851995 DXL851995 EHH851995 ERD851995 FAZ851995 FKV851995 FUR851995 GEN851995 GOJ851995 GYF851995 HIB851995 HRX851995 IBT851995 ILP851995 IVL851995 JFH851995 JPD851995 JYZ851995 KIV851995 KSR851995 LCN851995 LMJ851995 LWF851995 MGB851995 MPX851995 MZT851995 NJP851995 NTL851995 ODH851995 OND851995 OWZ851995 PGV851995 PQR851995 QAN851995 QKJ851995 QUF851995 REB851995 RNX851995 RXT851995 SHP851995 SRL851995 TBH851995 TLD851995 TUZ851995 UEV851995 UOR851995 UYN851995 VIJ851995 VSF851995 WCB851995 WLX851995 WVT851995 L917531 JH917531 TD917531 ACZ917531 AMV917531 AWR917531 BGN917531 BQJ917531 CAF917531 CKB917531 CTX917531 DDT917531 DNP917531 DXL917531 EHH917531 ERD917531 FAZ917531 FKV917531 FUR917531 GEN917531 GOJ917531 GYF917531 HIB917531 HRX917531 IBT917531 ILP917531 IVL917531 JFH917531 JPD917531 JYZ917531 KIV917531 KSR917531 LCN917531 LMJ917531 LWF917531 MGB917531 MPX917531 MZT917531 NJP917531 NTL917531 ODH917531 OND917531 OWZ917531 PGV917531 PQR917531 QAN917531 QKJ917531 QUF917531 REB917531 RNX917531 RXT917531 SHP917531 SRL917531 TBH917531 TLD917531 TUZ917531 UEV917531 UOR917531 UYN917531 VIJ917531 VSF917531 WCB917531 WLX917531 WVT917531 L983067 JH983067 TD983067 ACZ983067 AMV983067 AWR983067 BGN983067 BQJ983067 CAF983067 CKB983067 CTX983067 DDT983067 DNP983067 DXL983067 EHH983067 ERD983067 FAZ983067 FKV983067 FUR983067 GEN983067 GOJ983067 GYF983067 HIB983067 HRX983067 IBT983067 ILP983067 IVL983067 JFH983067 JPD983067 JYZ983067 KIV983067 KSR983067 LCN983067 LMJ983067 LWF983067 MGB983067 MPX983067 MZT983067 NJP983067 NTL983067 ODH983067 OND983067 OWZ983067 PGV983067 PQR983067 QAN983067 QKJ983067 QUF983067 REB983067 RNX983067 RXT983067 SHP983067 SRL983067 TBH983067 TLD983067 TUZ983067 UEV983067 UOR983067 UYN983067 VIJ983067 VSF983067 WCB983067 WLX983067 WVT983067">
      <formula1>$J$111:$J$119</formula1>
    </dataValidation>
    <dataValidation type="list" allowBlank="1" showInputMessage="1" showErrorMessage="1" sqref="L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L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L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L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L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L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L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L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L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L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L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L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L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L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L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L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formula1>$G$111:$I$111</formula1>
    </dataValidation>
    <dataValidation type="list" allowBlank="1" showInputMessage="1" showErrorMessage="1" sqref="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formula1>$J$101:$J$107</formula1>
    </dataValidation>
    <dataValidation type="list" allowBlank="1" showErrorMessage="1" error="You must select the date from the drop down list." promptTitle="Application Start Date          " prompt="Select the date of the first rating year for which this application applies" sqref="O3:P3 JK3:JL3 TG3:TH3 ADC3:ADD3 AMY3:AMZ3 AWU3:AWV3 BGQ3:BGR3 BQM3:BQN3 CAI3:CAJ3 CKE3:CKF3 CUA3:CUB3 DDW3:DDX3 DNS3:DNT3 DXO3:DXP3 EHK3:EHL3 ERG3:ERH3 FBC3:FBD3 FKY3:FKZ3 FUU3:FUV3 GEQ3:GER3 GOM3:GON3 GYI3:GYJ3 HIE3:HIF3 HSA3:HSB3 IBW3:IBX3 ILS3:ILT3 IVO3:IVP3 JFK3:JFL3 JPG3:JPH3 JZC3:JZD3 KIY3:KIZ3 KSU3:KSV3 LCQ3:LCR3 LMM3:LMN3 LWI3:LWJ3 MGE3:MGF3 MQA3:MQB3 MZW3:MZX3 NJS3:NJT3 NTO3:NTP3 ODK3:ODL3 ONG3:ONH3 OXC3:OXD3 PGY3:PGZ3 PQU3:PQV3 QAQ3:QAR3 QKM3:QKN3 QUI3:QUJ3 REE3:REF3 ROA3:ROB3 RXW3:RXX3 SHS3:SHT3 SRO3:SRP3 TBK3:TBL3 TLG3:TLH3 TVC3:TVD3 UEY3:UEZ3 UOU3:UOV3 UYQ3:UYR3 VIM3:VIN3 VSI3:VSJ3 WCE3:WCF3 WMA3:WMB3 WVW3:WVX3 O65539:P65539 JK65539:JL65539 TG65539:TH65539 ADC65539:ADD65539 AMY65539:AMZ65539 AWU65539:AWV65539 BGQ65539:BGR65539 BQM65539:BQN65539 CAI65539:CAJ65539 CKE65539:CKF65539 CUA65539:CUB65539 DDW65539:DDX65539 DNS65539:DNT65539 DXO65539:DXP65539 EHK65539:EHL65539 ERG65539:ERH65539 FBC65539:FBD65539 FKY65539:FKZ65539 FUU65539:FUV65539 GEQ65539:GER65539 GOM65539:GON65539 GYI65539:GYJ65539 HIE65539:HIF65539 HSA65539:HSB65539 IBW65539:IBX65539 ILS65539:ILT65539 IVO65539:IVP65539 JFK65539:JFL65539 JPG65539:JPH65539 JZC65539:JZD65539 KIY65539:KIZ65539 KSU65539:KSV65539 LCQ65539:LCR65539 LMM65539:LMN65539 LWI65539:LWJ65539 MGE65539:MGF65539 MQA65539:MQB65539 MZW65539:MZX65539 NJS65539:NJT65539 NTO65539:NTP65539 ODK65539:ODL65539 ONG65539:ONH65539 OXC65539:OXD65539 PGY65539:PGZ65539 PQU65539:PQV65539 QAQ65539:QAR65539 QKM65539:QKN65539 QUI65539:QUJ65539 REE65539:REF65539 ROA65539:ROB65539 RXW65539:RXX65539 SHS65539:SHT65539 SRO65539:SRP65539 TBK65539:TBL65539 TLG65539:TLH65539 TVC65539:TVD65539 UEY65539:UEZ65539 UOU65539:UOV65539 UYQ65539:UYR65539 VIM65539:VIN65539 VSI65539:VSJ65539 WCE65539:WCF65539 WMA65539:WMB65539 WVW65539:WVX65539 O131075:P131075 JK131075:JL131075 TG131075:TH131075 ADC131075:ADD131075 AMY131075:AMZ131075 AWU131075:AWV131075 BGQ131075:BGR131075 BQM131075:BQN131075 CAI131075:CAJ131075 CKE131075:CKF131075 CUA131075:CUB131075 DDW131075:DDX131075 DNS131075:DNT131075 DXO131075:DXP131075 EHK131075:EHL131075 ERG131075:ERH131075 FBC131075:FBD131075 FKY131075:FKZ131075 FUU131075:FUV131075 GEQ131075:GER131075 GOM131075:GON131075 GYI131075:GYJ131075 HIE131075:HIF131075 HSA131075:HSB131075 IBW131075:IBX131075 ILS131075:ILT131075 IVO131075:IVP131075 JFK131075:JFL131075 JPG131075:JPH131075 JZC131075:JZD131075 KIY131075:KIZ131075 KSU131075:KSV131075 LCQ131075:LCR131075 LMM131075:LMN131075 LWI131075:LWJ131075 MGE131075:MGF131075 MQA131075:MQB131075 MZW131075:MZX131075 NJS131075:NJT131075 NTO131075:NTP131075 ODK131075:ODL131075 ONG131075:ONH131075 OXC131075:OXD131075 PGY131075:PGZ131075 PQU131075:PQV131075 QAQ131075:QAR131075 QKM131075:QKN131075 QUI131075:QUJ131075 REE131075:REF131075 ROA131075:ROB131075 RXW131075:RXX131075 SHS131075:SHT131075 SRO131075:SRP131075 TBK131075:TBL131075 TLG131075:TLH131075 TVC131075:TVD131075 UEY131075:UEZ131075 UOU131075:UOV131075 UYQ131075:UYR131075 VIM131075:VIN131075 VSI131075:VSJ131075 WCE131075:WCF131075 WMA131075:WMB131075 WVW131075:WVX131075 O196611:P196611 JK196611:JL196611 TG196611:TH196611 ADC196611:ADD196611 AMY196611:AMZ196611 AWU196611:AWV196611 BGQ196611:BGR196611 BQM196611:BQN196611 CAI196611:CAJ196611 CKE196611:CKF196611 CUA196611:CUB196611 DDW196611:DDX196611 DNS196611:DNT196611 DXO196611:DXP196611 EHK196611:EHL196611 ERG196611:ERH196611 FBC196611:FBD196611 FKY196611:FKZ196611 FUU196611:FUV196611 GEQ196611:GER196611 GOM196611:GON196611 GYI196611:GYJ196611 HIE196611:HIF196611 HSA196611:HSB196611 IBW196611:IBX196611 ILS196611:ILT196611 IVO196611:IVP196611 JFK196611:JFL196611 JPG196611:JPH196611 JZC196611:JZD196611 KIY196611:KIZ196611 KSU196611:KSV196611 LCQ196611:LCR196611 LMM196611:LMN196611 LWI196611:LWJ196611 MGE196611:MGF196611 MQA196611:MQB196611 MZW196611:MZX196611 NJS196611:NJT196611 NTO196611:NTP196611 ODK196611:ODL196611 ONG196611:ONH196611 OXC196611:OXD196611 PGY196611:PGZ196611 PQU196611:PQV196611 QAQ196611:QAR196611 QKM196611:QKN196611 QUI196611:QUJ196611 REE196611:REF196611 ROA196611:ROB196611 RXW196611:RXX196611 SHS196611:SHT196611 SRO196611:SRP196611 TBK196611:TBL196611 TLG196611:TLH196611 TVC196611:TVD196611 UEY196611:UEZ196611 UOU196611:UOV196611 UYQ196611:UYR196611 VIM196611:VIN196611 VSI196611:VSJ196611 WCE196611:WCF196611 WMA196611:WMB196611 WVW196611:WVX196611 O262147:P262147 JK262147:JL262147 TG262147:TH262147 ADC262147:ADD262147 AMY262147:AMZ262147 AWU262147:AWV262147 BGQ262147:BGR262147 BQM262147:BQN262147 CAI262147:CAJ262147 CKE262147:CKF262147 CUA262147:CUB262147 DDW262147:DDX262147 DNS262147:DNT262147 DXO262147:DXP262147 EHK262147:EHL262147 ERG262147:ERH262147 FBC262147:FBD262147 FKY262147:FKZ262147 FUU262147:FUV262147 GEQ262147:GER262147 GOM262147:GON262147 GYI262147:GYJ262147 HIE262147:HIF262147 HSA262147:HSB262147 IBW262147:IBX262147 ILS262147:ILT262147 IVO262147:IVP262147 JFK262147:JFL262147 JPG262147:JPH262147 JZC262147:JZD262147 KIY262147:KIZ262147 KSU262147:KSV262147 LCQ262147:LCR262147 LMM262147:LMN262147 LWI262147:LWJ262147 MGE262147:MGF262147 MQA262147:MQB262147 MZW262147:MZX262147 NJS262147:NJT262147 NTO262147:NTP262147 ODK262147:ODL262147 ONG262147:ONH262147 OXC262147:OXD262147 PGY262147:PGZ262147 PQU262147:PQV262147 QAQ262147:QAR262147 QKM262147:QKN262147 QUI262147:QUJ262147 REE262147:REF262147 ROA262147:ROB262147 RXW262147:RXX262147 SHS262147:SHT262147 SRO262147:SRP262147 TBK262147:TBL262147 TLG262147:TLH262147 TVC262147:TVD262147 UEY262147:UEZ262147 UOU262147:UOV262147 UYQ262147:UYR262147 VIM262147:VIN262147 VSI262147:VSJ262147 WCE262147:WCF262147 WMA262147:WMB262147 WVW262147:WVX262147 O327683:P327683 JK327683:JL327683 TG327683:TH327683 ADC327683:ADD327683 AMY327683:AMZ327683 AWU327683:AWV327683 BGQ327683:BGR327683 BQM327683:BQN327683 CAI327683:CAJ327683 CKE327683:CKF327683 CUA327683:CUB327683 DDW327683:DDX327683 DNS327683:DNT327683 DXO327683:DXP327683 EHK327683:EHL327683 ERG327683:ERH327683 FBC327683:FBD327683 FKY327683:FKZ327683 FUU327683:FUV327683 GEQ327683:GER327683 GOM327683:GON327683 GYI327683:GYJ327683 HIE327683:HIF327683 HSA327683:HSB327683 IBW327683:IBX327683 ILS327683:ILT327683 IVO327683:IVP327683 JFK327683:JFL327683 JPG327683:JPH327683 JZC327683:JZD327683 KIY327683:KIZ327683 KSU327683:KSV327683 LCQ327683:LCR327683 LMM327683:LMN327683 LWI327683:LWJ327683 MGE327683:MGF327683 MQA327683:MQB327683 MZW327683:MZX327683 NJS327683:NJT327683 NTO327683:NTP327683 ODK327683:ODL327683 ONG327683:ONH327683 OXC327683:OXD327683 PGY327683:PGZ327683 PQU327683:PQV327683 QAQ327683:QAR327683 QKM327683:QKN327683 QUI327683:QUJ327683 REE327683:REF327683 ROA327683:ROB327683 RXW327683:RXX327683 SHS327683:SHT327683 SRO327683:SRP327683 TBK327683:TBL327683 TLG327683:TLH327683 TVC327683:TVD327683 UEY327683:UEZ327683 UOU327683:UOV327683 UYQ327683:UYR327683 VIM327683:VIN327683 VSI327683:VSJ327683 WCE327683:WCF327683 WMA327683:WMB327683 WVW327683:WVX327683 O393219:P393219 JK393219:JL393219 TG393219:TH393219 ADC393219:ADD393219 AMY393219:AMZ393219 AWU393219:AWV393219 BGQ393219:BGR393219 BQM393219:BQN393219 CAI393219:CAJ393219 CKE393219:CKF393219 CUA393219:CUB393219 DDW393219:DDX393219 DNS393219:DNT393219 DXO393219:DXP393219 EHK393219:EHL393219 ERG393219:ERH393219 FBC393219:FBD393219 FKY393219:FKZ393219 FUU393219:FUV393219 GEQ393219:GER393219 GOM393219:GON393219 GYI393219:GYJ393219 HIE393219:HIF393219 HSA393219:HSB393219 IBW393219:IBX393219 ILS393219:ILT393219 IVO393219:IVP393219 JFK393219:JFL393219 JPG393219:JPH393219 JZC393219:JZD393219 KIY393219:KIZ393219 KSU393219:KSV393219 LCQ393219:LCR393219 LMM393219:LMN393219 LWI393219:LWJ393219 MGE393219:MGF393219 MQA393219:MQB393219 MZW393219:MZX393219 NJS393219:NJT393219 NTO393219:NTP393219 ODK393219:ODL393219 ONG393219:ONH393219 OXC393219:OXD393219 PGY393219:PGZ393219 PQU393219:PQV393219 QAQ393219:QAR393219 QKM393219:QKN393219 QUI393219:QUJ393219 REE393219:REF393219 ROA393219:ROB393219 RXW393219:RXX393219 SHS393219:SHT393219 SRO393219:SRP393219 TBK393219:TBL393219 TLG393219:TLH393219 TVC393219:TVD393219 UEY393219:UEZ393219 UOU393219:UOV393219 UYQ393219:UYR393219 VIM393219:VIN393219 VSI393219:VSJ393219 WCE393219:WCF393219 WMA393219:WMB393219 WVW393219:WVX393219 O458755:P458755 JK458755:JL458755 TG458755:TH458755 ADC458755:ADD458755 AMY458755:AMZ458755 AWU458755:AWV458755 BGQ458755:BGR458755 BQM458755:BQN458755 CAI458755:CAJ458755 CKE458755:CKF458755 CUA458755:CUB458755 DDW458755:DDX458755 DNS458755:DNT458755 DXO458755:DXP458755 EHK458755:EHL458755 ERG458755:ERH458755 FBC458755:FBD458755 FKY458755:FKZ458755 FUU458755:FUV458755 GEQ458755:GER458755 GOM458755:GON458755 GYI458755:GYJ458755 HIE458755:HIF458755 HSA458755:HSB458755 IBW458755:IBX458755 ILS458755:ILT458755 IVO458755:IVP458755 JFK458755:JFL458755 JPG458755:JPH458755 JZC458755:JZD458755 KIY458755:KIZ458755 KSU458755:KSV458755 LCQ458755:LCR458755 LMM458755:LMN458755 LWI458755:LWJ458755 MGE458755:MGF458755 MQA458755:MQB458755 MZW458755:MZX458755 NJS458755:NJT458755 NTO458755:NTP458755 ODK458755:ODL458755 ONG458755:ONH458755 OXC458755:OXD458755 PGY458755:PGZ458755 PQU458755:PQV458755 QAQ458755:QAR458755 QKM458755:QKN458755 QUI458755:QUJ458755 REE458755:REF458755 ROA458755:ROB458755 RXW458755:RXX458755 SHS458755:SHT458755 SRO458755:SRP458755 TBK458755:TBL458755 TLG458755:TLH458755 TVC458755:TVD458755 UEY458755:UEZ458755 UOU458755:UOV458755 UYQ458755:UYR458755 VIM458755:VIN458755 VSI458755:VSJ458755 WCE458755:WCF458755 WMA458755:WMB458755 WVW458755:WVX458755 O524291:P524291 JK524291:JL524291 TG524291:TH524291 ADC524291:ADD524291 AMY524291:AMZ524291 AWU524291:AWV524291 BGQ524291:BGR524291 BQM524291:BQN524291 CAI524291:CAJ524291 CKE524291:CKF524291 CUA524291:CUB524291 DDW524291:DDX524291 DNS524291:DNT524291 DXO524291:DXP524291 EHK524291:EHL524291 ERG524291:ERH524291 FBC524291:FBD524291 FKY524291:FKZ524291 FUU524291:FUV524291 GEQ524291:GER524291 GOM524291:GON524291 GYI524291:GYJ524291 HIE524291:HIF524291 HSA524291:HSB524291 IBW524291:IBX524291 ILS524291:ILT524291 IVO524291:IVP524291 JFK524291:JFL524291 JPG524291:JPH524291 JZC524291:JZD524291 KIY524291:KIZ524291 KSU524291:KSV524291 LCQ524291:LCR524291 LMM524291:LMN524291 LWI524291:LWJ524291 MGE524291:MGF524291 MQA524291:MQB524291 MZW524291:MZX524291 NJS524291:NJT524291 NTO524291:NTP524291 ODK524291:ODL524291 ONG524291:ONH524291 OXC524291:OXD524291 PGY524291:PGZ524291 PQU524291:PQV524291 QAQ524291:QAR524291 QKM524291:QKN524291 QUI524291:QUJ524291 REE524291:REF524291 ROA524291:ROB524291 RXW524291:RXX524291 SHS524291:SHT524291 SRO524291:SRP524291 TBK524291:TBL524291 TLG524291:TLH524291 TVC524291:TVD524291 UEY524291:UEZ524291 UOU524291:UOV524291 UYQ524291:UYR524291 VIM524291:VIN524291 VSI524291:VSJ524291 WCE524291:WCF524291 WMA524291:WMB524291 WVW524291:WVX524291 O589827:P589827 JK589827:JL589827 TG589827:TH589827 ADC589827:ADD589827 AMY589827:AMZ589827 AWU589827:AWV589827 BGQ589827:BGR589827 BQM589827:BQN589827 CAI589827:CAJ589827 CKE589827:CKF589827 CUA589827:CUB589827 DDW589827:DDX589827 DNS589827:DNT589827 DXO589827:DXP589827 EHK589827:EHL589827 ERG589827:ERH589827 FBC589827:FBD589827 FKY589827:FKZ589827 FUU589827:FUV589827 GEQ589827:GER589827 GOM589827:GON589827 GYI589827:GYJ589827 HIE589827:HIF589827 HSA589827:HSB589827 IBW589827:IBX589827 ILS589827:ILT589827 IVO589827:IVP589827 JFK589827:JFL589827 JPG589827:JPH589827 JZC589827:JZD589827 KIY589827:KIZ589827 KSU589827:KSV589827 LCQ589827:LCR589827 LMM589827:LMN589827 LWI589827:LWJ589827 MGE589827:MGF589827 MQA589827:MQB589827 MZW589827:MZX589827 NJS589827:NJT589827 NTO589827:NTP589827 ODK589827:ODL589827 ONG589827:ONH589827 OXC589827:OXD589827 PGY589827:PGZ589827 PQU589827:PQV589827 QAQ589827:QAR589827 QKM589827:QKN589827 QUI589827:QUJ589827 REE589827:REF589827 ROA589827:ROB589827 RXW589827:RXX589827 SHS589827:SHT589827 SRO589827:SRP589827 TBK589827:TBL589827 TLG589827:TLH589827 TVC589827:TVD589827 UEY589827:UEZ589827 UOU589827:UOV589827 UYQ589827:UYR589827 VIM589827:VIN589827 VSI589827:VSJ589827 WCE589827:WCF589827 WMA589827:WMB589827 WVW589827:WVX589827 O655363:P655363 JK655363:JL655363 TG655363:TH655363 ADC655363:ADD655363 AMY655363:AMZ655363 AWU655363:AWV655363 BGQ655363:BGR655363 BQM655363:BQN655363 CAI655363:CAJ655363 CKE655363:CKF655363 CUA655363:CUB655363 DDW655363:DDX655363 DNS655363:DNT655363 DXO655363:DXP655363 EHK655363:EHL655363 ERG655363:ERH655363 FBC655363:FBD655363 FKY655363:FKZ655363 FUU655363:FUV655363 GEQ655363:GER655363 GOM655363:GON655363 GYI655363:GYJ655363 HIE655363:HIF655363 HSA655363:HSB655363 IBW655363:IBX655363 ILS655363:ILT655363 IVO655363:IVP655363 JFK655363:JFL655363 JPG655363:JPH655363 JZC655363:JZD655363 KIY655363:KIZ655363 KSU655363:KSV655363 LCQ655363:LCR655363 LMM655363:LMN655363 LWI655363:LWJ655363 MGE655363:MGF655363 MQA655363:MQB655363 MZW655363:MZX655363 NJS655363:NJT655363 NTO655363:NTP655363 ODK655363:ODL655363 ONG655363:ONH655363 OXC655363:OXD655363 PGY655363:PGZ655363 PQU655363:PQV655363 QAQ655363:QAR655363 QKM655363:QKN655363 QUI655363:QUJ655363 REE655363:REF655363 ROA655363:ROB655363 RXW655363:RXX655363 SHS655363:SHT655363 SRO655363:SRP655363 TBK655363:TBL655363 TLG655363:TLH655363 TVC655363:TVD655363 UEY655363:UEZ655363 UOU655363:UOV655363 UYQ655363:UYR655363 VIM655363:VIN655363 VSI655363:VSJ655363 WCE655363:WCF655363 WMA655363:WMB655363 WVW655363:WVX655363 O720899:P720899 JK720899:JL720899 TG720899:TH720899 ADC720899:ADD720899 AMY720899:AMZ720899 AWU720899:AWV720899 BGQ720899:BGR720899 BQM720899:BQN720899 CAI720899:CAJ720899 CKE720899:CKF720899 CUA720899:CUB720899 DDW720899:DDX720899 DNS720899:DNT720899 DXO720899:DXP720899 EHK720899:EHL720899 ERG720899:ERH720899 FBC720899:FBD720899 FKY720899:FKZ720899 FUU720899:FUV720899 GEQ720899:GER720899 GOM720899:GON720899 GYI720899:GYJ720899 HIE720899:HIF720899 HSA720899:HSB720899 IBW720899:IBX720899 ILS720899:ILT720899 IVO720899:IVP720899 JFK720899:JFL720899 JPG720899:JPH720899 JZC720899:JZD720899 KIY720899:KIZ720899 KSU720899:KSV720899 LCQ720899:LCR720899 LMM720899:LMN720899 LWI720899:LWJ720899 MGE720899:MGF720899 MQA720899:MQB720899 MZW720899:MZX720899 NJS720899:NJT720899 NTO720899:NTP720899 ODK720899:ODL720899 ONG720899:ONH720899 OXC720899:OXD720899 PGY720899:PGZ720899 PQU720899:PQV720899 QAQ720899:QAR720899 QKM720899:QKN720899 QUI720899:QUJ720899 REE720899:REF720899 ROA720899:ROB720899 RXW720899:RXX720899 SHS720899:SHT720899 SRO720899:SRP720899 TBK720899:TBL720899 TLG720899:TLH720899 TVC720899:TVD720899 UEY720899:UEZ720899 UOU720899:UOV720899 UYQ720899:UYR720899 VIM720899:VIN720899 VSI720899:VSJ720899 WCE720899:WCF720899 WMA720899:WMB720899 WVW720899:WVX720899 O786435:P786435 JK786435:JL786435 TG786435:TH786435 ADC786435:ADD786435 AMY786435:AMZ786435 AWU786435:AWV786435 BGQ786435:BGR786435 BQM786435:BQN786435 CAI786435:CAJ786435 CKE786435:CKF786435 CUA786435:CUB786435 DDW786435:DDX786435 DNS786435:DNT786435 DXO786435:DXP786435 EHK786435:EHL786435 ERG786435:ERH786435 FBC786435:FBD786435 FKY786435:FKZ786435 FUU786435:FUV786435 GEQ786435:GER786435 GOM786435:GON786435 GYI786435:GYJ786435 HIE786435:HIF786435 HSA786435:HSB786435 IBW786435:IBX786435 ILS786435:ILT786435 IVO786435:IVP786435 JFK786435:JFL786435 JPG786435:JPH786435 JZC786435:JZD786435 KIY786435:KIZ786435 KSU786435:KSV786435 LCQ786435:LCR786435 LMM786435:LMN786435 LWI786435:LWJ786435 MGE786435:MGF786435 MQA786435:MQB786435 MZW786435:MZX786435 NJS786435:NJT786435 NTO786435:NTP786435 ODK786435:ODL786435 ONG786435:ONH786435 OXC786435:OXD786435 PGY786435:PGZ786435 PQU786435:PQV786435 QAQ786435:QAR786435 QKM786435:QKN786435 QUI786435:QUJ786435 REE786435:REF786435 ROA786435:ROB786435 RXW786435:RXX786435 SHS786435:SHT786435 SRO786435:SRP786435 TBK786435:TBL786435 TLG786435:TLH786435 TVC786435:TVD786435 UEY786435:UEZ786435 UOU786435:UOV786435 UYQ786435:UYR786435 VIM786435:VIN786435 VSI786435:VSJ786435 WCE786435:WCF786435 WMA786435:WMB786435 WVW786435:WVX786435 O851971:P851971 JK851971:JL851971 TG851971:TH851971 ADC851971:ADD851971 AMY851971:AMZ851971 AWU851971:AWV851971 BGQ851971:BGR851971 BQM851971:BQN851971 CAI851971:CAJ851971 CKE851971:CKF851971 CUA851971:CUB851971 DDW851971:DDX851971 DNS851971:DNT851971 DXO851971:DXP851971 EHK851971:EHL851971 ERG851971:ERH851971 FBC851971:FBD851971 FKY851971:FKZ851971 FUU851971:FUV851971 GEQ851971:GER851971 GOM851971:GON851971 GYI851971:GYJ851971 HIE851971:HIF851971 HSA851971:HSB851971 IBW851971:IBX851971 ILS851971:ILT851971 IVO851971:IVP851971 JFK851971:JFL851971 JPG851971:JPH851971 JZC851971:JZD851971 KIY851971:KIZ851971 KSU851971:KSV851971 LCQ851971:LCR851971 LMM851971:LMN851971 LWI851971:LWJ851971 MGE851971:MGF851971 MQA851971:MQB851971 MZW851971:MZX851971 NJS851971:NJT851971 NTO851971:NTP851971 ODK851971:ODL851971 ONG851971:ONH851971 OXC851971:OXD851971 PGY851971:PGZ851971 PQU851971:PQV851971 QAQ851971:QAR851971 QKM851971:QKN851971 QUI851971:QUJ851971 REE851971:REF851971 ROA851971:ROB851971 RXW851971:RXX851971 SHS851971:SHT851971 SRO851971:SRP851971 TBK851971:TBL851971 TLG851971:TLH851971 TVC851971:TVD851971 UEY851971:UEZ851971 UOU851971:UOV851971 UYQ851971:UYR851971 VIM851971:VIN851971 VSI851971:VSJ851971 WCE851971:WCF851971 WMA851971:WMB851971 WVW851971:WVX851971 O917507:P917507 JK917507:JL917507 TG917507:TH917507 ADC917507:ADD917507 AMY917507:AMZ917507 AWU917507:AWV917507 BGQ917507:BGR917507 BQM917507:BQN917507 CAI917507:CAJ917507 CKE917507:CKF917507 CUA917507:CUB917507 DDW917507:DDX917507 DNS917507:DNT917507 DXO917507:DXP917507 EHK917507:EHL917507 ERG917507:ERH917507 FBC917507:FBD917507 FKY917507:FKZ917507 FUU917507:FUV917507 GEQ917507:GER917507 GOM917507:GON917507 GYI917507:GYJ917507 HIE917507:HIF917507 HSA917507:HSB917507 IBW917507:IBX917507 ILS917507:ILT917507 IVO917507:IVP917507 JFK917507:JFL917507 JPG917507:JPH917507 JZC917507:JZD917507 KIY917507:KIZ917507 KSU917507:KSV917507 LCQ917507:LCR917507 LMM917507:LMN917507 LWI917507:LWJ917507 MGE917507:MGF917507 MQA917507:MQB917507 MZW917507:MZX917507 NJS917507:NJT917507 NTO917507:NTP917507 ODK917507:ODL917507 ONG917507:ONH917507 OXC917507:OXD917507 PGY917507:PGZ917507 PQU917507:PQV917507 QAQ917507:QAR917507 QKM917507:QKN917507 QUI917507:QUJ917507 REE917507:REF917507 ROA917507:ROB917507 RXW917507:RXX917507 SHS917507:SHT917507 SRO917507:SRP917507 TBK917507:TBL917507 TLG917507:TLH917507 TVC917507:TVD917507 UEY917507:UEZ917507 UOU917507:UOV917507 UYQ917507:UYR917507 VIM917507:VIN917507 VSI917507:VSJ917507 WCE917507:WCF917507 WMA917507:WMB917507 WVW917507:WVX917507 O983043:P983043 JK983043:JL983043 TG983043:TH983043 ADC983043:ADD983043 AMY983043:AMZ983043 AWU983043:AWV983043 BGQ983043:BGR983043 BQM983043:BQN983043 CAI983043:CAJ983043 CKE983043:CKF983043 CUA983043:CUB983043 DDW983043:DDX983043 DNS983043:DNT983043 DXO983043:DXP983043 EHK983043:EHL983043 ERG983043:ERH983043 FBC983043:FBD983043 FKY983043:FKZ983043 FUU983043:FUV983043 GEQ983043:GER983043 GOM983043:GON983043 GYI983043:GYJ983043 HIE983043:HIF983043 HSA983043:HSB983043 IBW983043:IBX983043 ILS983043:ILT983043 IVO983043:IVP983043 JFK983043:JFL983043 JPG983043:JPH983043 JZC983043:JZD983043 KIY983043:KIZ983043 KSU983043:KSV983043 LCQ983043:LCR983043 LMM983043:LMN983043 LWI983043:LWJ983043 MGE983043:MGF983043 MQA983043:MQB983043 MZW983043:MZX983043 NJS983043:NJT983043 NTO983043:NTP983043 ODK983043:ODL983043 ONG983043:ONH983043 OXC983043:OXD983043 PGY983043:PGZ983043 PQU983043:PQV983043 QAQ983043:QAR983043 QKM983043:QKN983043 QUI983043:QUJ983043 REE983043:REF983043 ROA983043:ROB983043 RXW983043:RXX983043 SHS983043:SHT983043 SRO983043:SRP983043 TBK983043:TBL983043 TLG983043:TLH983043 TVC983043:TVD983043 UEY983043:UEZ983043 UOU983043:UOV983043 UYQ983043:UYR983043 VIM983043:VIN983043 VSI983043:VSJ983043 WCE983043:WCF983043 WMA983043:WMB983043 WVW983043:WVX983043">
      <formula1>$T$107:$T$127</formula1>
    </dataValidation>
    <dataValidation errorStyle="warning" allowBlank="1" showInputMessage="1" showErrorMessage="1" errorTitle="Expiring variation amount" error="The expiring variation amount must be entered as a whole negative number." prompt="These increases are due to the SV and exclude other income adjustments." sqref="D4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D65577 IZ65577 SV65577 ACR65577 AMN65577 AWJ65577 BGF65577 BQB65577 BZX65577 CJT65577 CTP65577 DDL65577 DNH65577 DXD65577 EGZ65577 EQV65577 FAR65577 FKN65577 FUJ65577 GEF65577 GOB65577 GXX65577 HHT65577 HRP65577 IBL65577 ILH65577 IVD65577 JEZ65577 JOV65577 JYR65577 KIN65577 KSJ65577 LCF65577 LMB65577 LVX65577 MFT65577 MPP65577 MZL65577 NJH65577 NTD65577 OCZ65577 OMV65577 OWR65577 PGN65577 PQJ65577 QAF65577 QKB65577 QTX65577 RDT65577 RNP65577 RXL65577 SHH65577 SRD65577 TAZ65577 TKV65577 TUR65577 UEN65577 UOJ65577 UYF65577 VIB65577 VRX65577 WBT65577 WLP65577 WVL65577 D131113 IZ131113 SV131113 ACR131113 AMN131113 AWJ131113 BGF131113 BQB131113 BZX131113 CJT131113 CTP131113 DDL131113 DNH131113 DXD131113 EGZ131113 EQV131113 FAR131113 FKN131113 FUJ131113 GEF131113 GOB131113 GXX131113 HHT131113 HRP131113 IBL131113 ILH131113 IVD131113 JEZ131113 JOV131113 JYR131113 KIN131113 KSJ131113 LCF131113 LMB131113 LVX131113 MFT131113 MPP131113 MZL131113 NJH131113 NTD131113 OCZ131113 OMV131113 OWR131113 PGN131113 PQJ131113 QAF131113 QKB131113 QTX131113 RDT131113 RNP131113 RXL131113 SHH131113 SRD131113 TAZ131113 TKV131113 TUR131113 UEN131113 UOJ131113 UYF131113 VIB131113 VRX131113 WBT131113 WLP131113 WVL131113 D196649 IZ196649 SV196649 ACR196649 AMN196649 AWJ196649 BGF196649 BQB196649 BZX196649 CJT196649 CTP196649 DDL196649 DNH196649 DXD196649 EGZ196649 EQV196649 FAR196649 FKN196649 FUJ196649 GEF196649 GOB196649 GXX196649 HHT196649 HRP196649 IBL196649 ILH196649 IVD196649 JEZ196649 JOV196649 JYR196649 KIN196649 KSJ196649 LCF196649 LMB196649 LVX196649 MFT196649 MPP196649 MZL196649 NJH196649 NTD196649 OCZ196649 OMV196649 OWR196649 PGN196649 PQJ196649 QAF196649 QKB196649 QTX196649 RDT196649 RNP196649 RXL196649 SHH196649 SRD196649 TAZ196649 TKV196649 TUR196649 UEN196649 UOJ196649 UYF196649 VIB196649 VRX196649 WBT196649 WLP196649 WVL196649 D262185 IZ262185 SV262185 ACR262185 AMN262185 AWJ262185 BGF262185 BQB262185 BZX262185 CJT262185 CTP262185 DDL262185 DNH262185 DXD262185 EGZ262185 EQV262185 FAR262185 FKN262185 FUJ262185 GEF262185 GOB262185 GXX262185 HHT262185 HRP262185 IBL262185 ILH262185 IVD262185 JEZ262185 JOV262185 JYR262185 KIN262185 KSJ262185 LCF262185 LMB262185 LVX262185 MFT262185 MPP262185 MZL262185 NJH262185 NTD262185 OCZ262185 OMV262185 OWR262185 PGN262185 PQJ262185 QAF262185 QKB262185 QTX262185 RDT262185 RNP262185 RXL262185 SHH262185 SRD262185 TAZ262185 TKV262185 TUR262185 UEN262185 UOJ262185 UYF262185 VIB262185 VRX262185 WBT262185 WLP262185 WVL262185 D327721 IZ327721 SV327721 ACR327721 AMN327721 AWJ327721 BGF327721 BQB327721 BZX327721 CJT327721 CTP327721 DDL327721 DNH327721 DXD327721 EGZ327721 EQV327721 FAR327721 FKN327721 FUJ327721 GEF327721 GOB327721 GXX327721 HHT327721 HRP327721 IBL327721 ILH327721 IVD327721 JEZ327721 JOV327721 JYR327721 KIN327721 KSJ327721 LCF327721 LMB327721 LVX327721 MFT327721 MPP327721 MZL327721 NJH327721 NTD327721 OCZ327721 OMV327721 OWR327721 PGN327721 PQJ327721 QAF327721 QKB327721 QTX327721 RDT327721 RNP327721 RXL327721 SHH327721 SRD327721 TAZ327721 TKV327721 TUR327721 UEN327721 UOJ327721 UYF327721 VIB327721 VRX327721 WBT327721 WLP327721 WVL327721 D393257 IZ393257 SV393257 ACR393257 AMN393257 AWJ393257 BGF393257 BQB393257 BZX393257 CJT393257 CTP393257 DDL393257 DNH393257 DXD393257 EGZ393257 EQV393257 FAR393257 FKN393257 FUJ393257 GEF393257 GOB393257 GXX393257 HHT393257 HRP393257 IBL393257 ILH393257 IVD393257 JEZ393257 JOV393257 JYR393257 KIN393257 KSJ393257 LCF393257 LMB393257 LVX393257 MFT393257 MPP393257 MZL393257 NJH393257 NTD393257 OCZ393257 OMV393257 OWR393257 PGN393257 PQJ393257 QAF393257 QKB393257 QTX393257 RDT393257 RNP393257 RXL393257 SHH393257 SRD393257 TAZ393257 TKV393257 TUR393257 UEN393257 UOJ393257 UYF393257 VIB393257 VRX393257 WBT393257 WLP393257 WVL393257 D458793 IZ458793 SV458793 ACR458793 AMN458793 AWJ458793 BGF458793 BQB458793 BZX458793 CJT458793 CTP458793 DDL458793 DNH458793 DXD458793 EGZ458793 EQV458793 FAR458793 FKN458793 FUJ458793 GEF458793 GOB458793 GXX458793 HHT458793 HRP458793 IBL458793 ILH458793 IVD458793 JEZ458793 JOV458793 JYR458793 KIN458793 KSJ458793 LCF458793 LMB458793 LVX458793 MFT458793 MPP458793 MZL458793 NJH458793 NTD458793 OCZ458793 OMV458793 OWR458793 PGN458793 PQJ458793 QAF458793 QKB458793 QTX458793 RDT458793 RNP458793 RXL458793 SHH458793 SRD458793 TAZ458793 TKV458793 TUR458793 UEN458793 UOJ458793 UYF458793 VIB458793 VRX458793 WBT458793 WLP458793 WVL458793 D524329 IZ524329 SV524329 ACR524329 AMN524329 AWJ524329 BGF524329 BQB524329 BZX524329 CJT524329 CTP524329 DDL524329 DNH524329 DXD524329 EGZ524329 EQV524329 FAR524329 FKN524329 FUJ524329 GEF524329 GOB524329 GXX524329 HHT524329 HRP524329 IBL524329 ILH524329 IVD524329 JEZ524329 JOV524329 JYR524329 KIN524329 KSJ524329 LCF524329 LMB524329 LVX524329 MFT524329 MPP524329 MZL524329 NJH524329 NTD524329 OCZ524329 OMV524329 OWR524329 PGN524329 PQJ524329 QAF524329 QKB524329 QTX524329 RDT524329 RNP524329 RXL524329 SHH524329 SRD524329 TAZ524329 TKV524329 TUR524329 UEN524329 UOJ524329 UYF524329 VIB524329 VRX524329 WBT524329 WLP524329 WVL524329 D589865 IZ589865 SV589865 ACR589865 AMN589865 AWJ589865 BGF589865 BQB589865 BZX589865 CJT589865 CTP589865 DDL589865 DNH589865 DXD589865 EGZ589865 EQV589865 FAR589865 FKN589865 FUJ589865 GEF589865 GOB589865 GXX589865 HHT589865 HRP589865 IBL589865 ILH589865 IVD589865 JEZ589865 JOV589865 JYR589865 KIN589865 KSJ589865 LCF589865 LMB589865 LVX589865 MFT589865 MPP589865 MZL589865 NJH589865 NTD589865 OCZ589865 OMV589865 OWR589865 PGN589865 PQJ589865 QAF589865 QKB589865 QTX589865 RDT589865 RNP589865 RXL589865 SHH589865 SRD589865 TAZ589865 TKV589865 TUR589865 UEN589865 UOJ589865 UYF589865 VIB589865 VRX589865 WBT589865 WLP589865 WVL589865 D655401 IZ655401 SV655401 ACR655401 AMN655401 AWJ655401 BGF655401 BQB655401 BZX655401 CJT655401 CTP655401 DDL655401 DNH655401 DXD655401 EGZ655401 EQV655401 FAR655401 FKN655401 FUJ655401 GEF655401 GOB655401 GXX655401 HHT655401 HRP655401 IBL655401 ILH655401 IVD655401 JEZ655401 JOV655401 JYR655401 KIN655401 KSJ655401 LCF655401 LMB655401 LVX655401 MFT655401 MPP655401 MZL655401 NJH655401 NTD655401 OCZ655401 OMV655401 OWR655401 PGN655401 PQJ655401 QAF655401 QKB655401 QTX655401 RDT655401 RNP655401 RXL655401 SHH655401 SRD655401 TAZ655401 TKV655401 TUR655401 UEN655401 UOJ655401 UYF655401 VIB655401 VRX655401 WBT655401 WLP655401 WVL655401 D720937 IZ720937 SV720937 ACR720937 AMN720937 AWJ720937 BGF720937 BQB720937 BZX720937 CJT720937 CTP720937 DDL720937 DNH720937 DXD720937 EGZ720937 EQV720937 FAR720937 FKN720937 FUJ720937 GEF720937 GOB720937 GXX720937 HHT720937 HRP720937 IBL720937 ILH720937 IVD720937 JEZ720937 JOV720937 JYR720937 KIN720937 KSJ720937 LCF720937 LMB720937 LVX720937 MFT720937 MPP720937 MZL720937 NJH720937 NTD720937 OCZ720937 OMV720937 OWR720937 PGN720937 PQJ720937 QAF720937 QKB720937 QTX720937 RDT720937 RNP720937 RXL720937 SHH720937 SRD720937 TAZ720937 TKV720937 TUR720937 UEN720937 UOJ720937 UYF720937 VIB720937 VRX720937 WBT720937 WLP720937 WVL720937 D786473 IZ786473 SV786473 ACR786473 AMN786473 AWJ786473 BGF786473 BQB786473 BZX786473 CJT786473 CTP786473 DDL786473 DNH786473 DXD786473 EGZ786473 EQV786473 FAR786473 FKN786473 FUJ786473 GEF786473 GOB786473 GXX786473 HHT786473 HRP786473 IBL786473 ILH786473 IVD786473 JEZ786473 JOV786473 JYR786473 KIN786473 KSJ786473 LCF786473 LMB786473 LVX786473 MFT786473 MPP786473 MZL786473 NJH786473 NTD786473 OCZ786473 OMV786473 OWR786473 PGN786473 PQJ786473 QAF786473 QKB786473 QTX786473 RDT786473 RNP786473 RXL786473 SHH786473 SRD786473 TAZ786473 TKV786473 TUR786473 UEN786473 UOJ786473 UYF786473 VIB786473 VRX786473 WBT786473 WLP786473 WVL786473 D852009 IZ852009 SV852009 ACR852009 AMN852009 AWJ852009 BGF852009 BQB852009 BZX852009 CJT852009 CTP852009 DDL852009 DNH852009 DXD852009 EGZ852009 EQV852009 FAR852009 FKN852009 FUJ852009 GEF852009 GOB852009 GXX852009 HHT852009 HRP852009 IBL852009 ILH852009 IVD852009 JEZ852009 JOV852009 JYR852009 KIN852009 KSJ852009 LCF852009 LMB852009 LVX852009 MFT852009 MPP852009 MZL852009 NJH852009 NTD852009 OCZ852009 OMV852009 OWR852009 PGN852009 PQJ852009 QAF852009 QKB852009 QTX852009 RDT852009 RNP852009 RXL852009 SHH852009 SRD852009 TAZ852009 TKV852009 TUR852009 UEN852009 UOJ852009 UYF852009 VIB852009 VRX852009 WBT852009 WLP852009 WVL852009 D917545 IZ917545 SV917545 ACR917545 AMN917545 AWJ917545 BGF917545 BQB917545 BZX917545 CJT917545 CTP917545 DDL917545 DNH917545 DXD917545 EGZ917545 EQV917545 FAR917545 FKN917545 FUJ917545 GEF917545 GOB917545 GXX917545 HHT917545 HRP917545 IBL917545 ILH917545 IVD917545 JEZ917545 JOV917545 JYR917545 KIN917545 KSJ917545 LCF917545 LMB917545 LVX917545 MFT917545 MPP917545 MZL917545 NJH917545 NTD917545 OCZ917545 OMV917545 OWR917545 PGN917545 PQJ917545 QAF917545 QKB917545 QTX917545 RDT917545 RNP917545 RXL917545 SHH917545 SRD917545 TAZ917545 TKV917545 TUR917545 UEN917545 UOJ917545 UYF917545 VIB917545 VRX917545 WBT917545 WLP917545 WVL917545 D983081 IZ983081 SV983081 ACR983081 AMN983081 AWJ983081 BGF983081 BQB983081 BZX983081 CJT983081 CTP983081 DDL983081 DNH983081 DXD983081 EGZ983081 EQV983081 FAR983081 FKN983081 FUJ983081 GEF983081 GOB983081 GXX983081 HHT983081 HRP983081 IBL983081 ILH983081 IVD983081 JEZ983081 JOV983081 JYR983081 KIN983081 KSJ983081 LCF983081 LMB983081 LVX983081 MFT983081 MPP983081 MZL983081 NJH983081 NTD983081 OCZ983081 OMV983081 OWR983081 PGN983081 PQJ983081 QAF983081 QKB983081 QTX983081 RDT983081 RNP983081 RXL983081 SHH983081 SRD983081 TAZ983081 TKV983081 TUR983081 UEN983081 UOJ983081 UYF983081 VIB983081 VRX983081 WBT983081 WLP983081 WVL983081 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ODB983081 OMX983081 OWT983081 PGP983081 PQL983081 QAH983081 QKD983081 QTZ983081 RDV983081 RNR983081 RXN983081 SHJ983081 SRF983081 TBB983081 TKX983081 TUT983081 UEP983081 UOL983081 UYH983081 VID983081 VRZ983081 WBV983081 WLR983081 WVN983081"/>
    <dataValidation errorStyle="warning" allowBlank="1" showInputMessage="1" showErrorMessage="1" errorTitle="Expiring variation amount" error="The expiring variation amount must be entered as a whole negative number." promptTitle="Forward yr SV % increase" prompt="Enter in the total percentage increase to general income being sought in this year, including the rate peg increase, but excluding other income adjustments due to catch ups/excesses, valuation objections and Crown Land adjustments" sqref="D66 IZ66 SV66 ACR66 AMN66 AWJ66 BGF66 BQB66 BZX66 CJT66 CTP66 DDL66 DNH66 DXD66 EGZ66 EQV66 FAR66 FKN66 FUJ66 GEF66 GOB66 GXX66 HHT66 HRP66 IBL66 ILH66 IVD66 JEZ66 JOV66 JYR66 KIN66 KSJ66 LCF66 LMB66 LVX66 MFT66 MPP66 MZL66 NJH66 NTD66 OCZ66 OMV66 OWR66 PGN66 PQJ66 QAF66 QKB66 QTX66 RDT66 RNP66 RXL66 SHH66 SRD66 TAZ66 TKV66 TUR66 UEN66 UOJ66 UYF66 VIB66 VRX66 WBT66 WLP66 WVL66 D65602 IZ65602 SV65602 ACR65602 AMN65602 AWJ65602 BGF65602 BQB65602 BZX65602 CJT65602 CTP65602 DDL65602 DNH65602 DXD65602 EGZ65602 EQV65602 FAR65602 FKN65602 FUJ65602 GEF65602 GOB65602 GXX65602 HHT65602 HRP65602 IBL65602 ILH65602 IVD65602 JEZ65602 JOV65602 JYR65602 KIN65602 KSJ65602 LCF65602 LMB65602 LVX65602 MFT65602 MPP65602 MZL65602 NJH65602 NTD65602 OCZ65602 OMV65602 OWR65602 PGN65602 PQJ65602 QAF65602 QKB65602 QTX65602 RDT65602 RNP65602 RXL65602 SHH65602 SRD65602 TAZ65602 TKV65602 TUR65602 UEN65602 UOJ65602 UYF65602 VIB65602 VRX65602 WBT65602 WLP65602 WVL65602 D131138 IZ131138 SV131138 ACR131138 AMN131138 AWJ131138 BGF131138 BQB131138 BZX131138 CJT131138 CTP131138 DDL131138 DNH131138 DXD131138 EGZ131138 EQV131138 FAR131138 FKN131138 FUJ131138 GEF131138 GOB131138 GXX131138 HHT131138 HRP131138 IBL131138 ILH131138 IVD131138 JEZ131138 JOV131138 JYR131138 KIN131138 KSJ131138 LCF131138 LMB131138 LVX131138 MFT131138 MPP131138 MZL131138 NJH131138 NTD131138 OCZ131138 OMV131138 OWR131138 PGN131138 PQJ131138 QAF131138 QKB131138 QTX131138 RDT131138 RNP131138 RXL131138 SHH131138 SRD131138 TAZ131138 TKV131138 TUR131138 UEN131138 UOJ131138 UYF131138 VIB131138 VRX131138 WBT131138 WLP131138 WVL131138 D196674 IZ196674 SV196674 ACR196674 AMN196674 AWJ196674 BGF196674 BQB196674 BZX196674 CJT196674 CTP196674 DDL196674 DNH196674 DXD196674 EGZ196674 EQV196674 FAR196674 FKN196674 FUJ196674 GEF196674 GOB196674 GXX196674 HHT196674 HRP196674 IBL196674 ILH196674 IVD196674 JEZ196674 JOV196674 JYR196674 KIN196674 KSJ196674 LCF196674 LMB196674 LVX196674 MFT196674 MPP196674 MZL196674 NJH196674 NTD196674 OCZ196674 OMV196674 OWR196674 PGN196674 PQJ196674 QAF196674 QKB196674 QTX196674 RDT196674 RNP196674 RXL196674 SHH196674 SRD196674 TAZ196674 TKV196674 TUR196674 UEN196674 UOJ196674 UYF196674 VIB196674 VRX196674 WBT196674 WLP196674 WVL196674 D262210 IZ262210 SV262210 ACR262210 AMN262210 AWJ262210 BGF262210 BQB262210 BZX262210 CJT262210 CTP262210 DDL262210 DNH262210 DXD262210 EGZ262210 EQV262210 FAR262210 FKN262210 FUJ262210 GEF262210 GOB262210 GXX262210 HHT262210 HRP262210 IBL262210 ILH262210 IVD262210 JEZ262210 JOV262210 JYR262210 KIN262210 KSJ262210 LCF262210 LMB262210 LVX262210 MFT262210 MPP262210 MZL262210 NJH262210 NTD262210 OCZ262210 OMV262210 OWR262210 PGN262210 PQJ262210 QAF262210 QKB262210 QTX262210 RDT262210 RNP262210 RXL262210 SHH262210 SRD262210 TAZ262210 TKV262210 TUR262210 UEN262210 UOJ262210 UYF262210 VIB262210 VRX262210 WBT262210 WLP262210 WVL262210 D327746 IZ327746 SV327746 ACR327746 AMN327746 AWJ327746 BGF327746 BQB327746 BZX327746 CJT327746 CTP327746 DDL327746 DNH327746 DXD327746 EGZ327746 EQV327746 FAR327746 FKN327746 FUJ327746 GEF327746 GOB327746 GXX327746 HHT327746 HRP327746 IBL327746 ILH327746 IVD327746 JEZ327746 JOV327746 JYR327746 KIN327746 KSJ327746 LCF327746 LMB327746 LVX327746 MFT327746 MPP327746 MZL327746 NJH327746 NTD327746 OCZ327746 OMV327746 OWR327746 PGN327746 PQJ327746 QAF327746 QKB327746 QTX327746 RDT327746 RNP327746 RXL327746 SHH327746 SRD327746 TAZ327746 TKV327746 TUR327746 UEN327746 UOJ327746 UYF327746 VIB327746 VRX327746 WBT327746 WLP327746 WVL327746 D393282 IZ393282 SV393282 ACR393282 AMN393282 AWJ393282 BGF393282 BQB393282 BZX393282 CJT393282 CTP393282 DDL393282 DNH393282 DXD393282 EGZ393282 EQV393282 FAR393282 FKN393282 FUJ393282 GEF393282 GOB393282 GXX393282 HHT393282 HRP393282 IBL393282 ILH393282 IVD393282 JEZ393282 JOV393282 JYR393282 KIN393282 KSJ393282 LCF393282 LMB393282 LVX393282 MFT393282 MPP393282 MZL393282 NJH393282 NTD393282 OCZ393282 OMV393282 OWR393282 PGN393282 PQJ393282 QAF393282 QKB393282 QTX393282 RDT393282 RNP393282 RXL393282 SHH393282 SRD393282 TAZ393282 TKV393282 TUR393282 UEN393282 UOJ393282 UYF393282 VIB393282 VRX393282 WBT393282 WLP393282 WVL393282 D458818 IZ458818 SV458818 ACR458818 AMN458818 AWJ458818 BGF458818 BQB458818 BZX458818 CJT458818 CTP458818 DDL458818 DNH458818 DXD458818 EGZ458818 EQV458818 FAR458818 FKN458818 FUJ458818 GEF458818 GOB458818 GXX458818 HHT458818 HRP458818 IBL458818 ILH458818 IVD458818 JEZ458818 JOV458818 JYR458818 KIN458818 KSJ458818 LCF458818 LMB458818 LVX458818 MFT458818 MPP458818 MZL458818 NJH458818 NTD458818 OCZ458818 OMV458818 OWR458818 PGN458818 PQJ458818 QAF458818 QKB458818 QTX458818 RDT458818 RNP458818 RXL458818 SHH458818 SRD458818 TAZ458818 TKV458818 TUR458818 UEN458818 UOJ458818 UYF458818 VIB458818 VRX458818 WBT458818 WLP458818 WVL458818 D524354 IZ524354 SV524354 ACR524354 AMN524354 AWJ524354 BGF524354 BQB524354 BZX524354 CJT524354 CTP524354 DDL524354 DNH524354 DXD524354 EGZ524354 EQV524354 FAR524354 FKN524354 FUJ524354 GEF524354 GOB524354 GXX524354 HHT524354 HRP524354 IBL524354 ILH524354 IVD524354 JEZ524354 JOV524354 JYR524354 KIN524354 KSJ524354 LCF524354 LMB524354 LVX524354 MFT524354 MPP524354 MZL524354 NJH524354 NTD524354 OCZ524354 OMV524354 OWR524354 PGN524354 PQJ524354 QAF524354 QKB524354 QTX524354 RDT524354 RNP524354 RXL524354 SHH524354 SRD524354 TAZ524354 TKV524354 TUR524354 UEN524354 UOJ524354 UYF524354 VIB524354 VRX524354 WBT524354 WLP524354 WVL524354 D589890 IZ589890 SV589890 ACR589890 AMN589890 AWJ589890 BGF589890 BQB589890 BZX589890 CJT589890 CTP589890 DDL589890 DNH589890 DXD589890 EGZ589890 EQV589890 FAR589890 FKN589890 FUJ589890 GEF589890 GOB589890 GXX589890 HHT589890 HRP589890 IBL589890 ILH589890 IVD589890 JEZ589890 JOV589890 JYR589890 KIN589890 KSJ589890 LCF589890 LMB589890 LVX589890 MFT589890 MPP589890 MZL589890 NJH589890 NTD589890 OCZ589890 OMV589890 OWR589890 PGN589890 PQJ589890 QAF589890 QKB589890 QTX589890 RDT589890 RNP589890 RXL589890 SHH589890 SRD589890 TAZ589890 TKV589890 TUR589890 UEN589890 UOJ589890 UYF589890 VIB589890 VRX589890 WBT589890 WLP589890 WVL589890 D655426 IZ655426 SV655426 ACR655426 AMN655426 AWJ655426 BGF655426 BQB655426 BZX655426 CJT655426 CTP655426 DDL655426 DNH655426 DXD655426 EGZ655426 EQV655426 FAR655426 FKN655426 FUJ655426 GEF655426 GOB655426 GXX655426 HHT655426 HRP655426 IBL655426 ILH655426 IVD655426 JEZ655426 JOV655426 JYR655426 KIN655426 KSJ655426 LCF655426 LMB655426 LVX655426 MFT655426 MPP655426 MZL655426 NJH655426 NTD655426 OCZ655426 OMV655426 OWR655426 PGN655426 PQJ655426 QAF655426 QKB655426 QTX655426 RDT655426 RNP655426 RXL655426 SHH655426 SRD655426 TAZ655426 TKV655426 TUR655426 UEN655426 UOJ655426 UYF655426 VIB655426 VRX655426 WBT655426 WLP655426 WVL655426 D720962 IZ720962 SV720962 ACR720962 AMN720962 AWJ720962 BGF720962 BQB720962 BZX720962 CJT720962 CTP720962 DDL720962 DNH720962 DXD720962 EGZ720962 EQV720962 FAR720962 FKN720962 FUJ720962 GEF720962 GOB720962 GXX720962 HHT720962 HRP720962 IBL720962 ILH720962 IVD720962 JEZ720962 JOV720962 JYR720962 KIN720962 KSJ720962 LCF720962 LMB720962 LVX720962 MFT720962 MPP720962 MZL720962 NJH720962 NTD720962 OCZ720962 OMV720962 OWR720962 PGN720962 PQJ720962 QAF720962 QKB720962 QTX720962 RDT720962 RNP720962 RXL720962 SHH720962 SRD720962 TAZ720962 TKV720962 TUR720962 UEN720962 UOJ720962 UYF720962 VIB720962 VRX720962 WBT720962 WLP720962 WVL720962 D786498 IZ786498 SV786498 ACR786498 AMN786498 AWJ786498 BGF786498 BQB786498 BZX786498 CJT786498 CTP786498 DDL786498 DNH786498 DXD786498 EGZ786498 EQV786498 FAR786498 FKN786498 FUJ786498 GEF786498 GOB786498 GXX786498 HHT786498 HRP786498 IBL786498 ILH786498 IVD786498 JEZ786498 JOV786498 JYR786498 KIN786498 KSJ786498 LCF786498 LMB786498 LVX786498 MFT786498 MPP786498 MZL786498 NJH786498 NTD786498 OCZ786498 OMV786498 OWR786498 PGN786498 PQJ786498 QAF786498 QKB786498 QTX786498 RDT786498 RNP786498 RXL786498 SHH786498 SRD786498 TAZ786498 TKV786498 TUR786498 UEN786498 UOJ786498 UYF786498 VIB786498 VRX786498 WBT786498 WLP786498 WVL786498 D852034 IZ852034 SV852034 ACR852034 AMN852034 AWJ852034 BGF852034 BQB852034 BZX852034 CJT852034 CTP852034 DDL852034 DNH852034 DXD852034 EGZ852034 EQV852034 FAR852034 FKN852034 FUJ852034 GEF852034 GOB852034 GXX852034 HHT852034 HRP852034 IBL852034 ILH852034 IVD852034 JEZ852034 JOV852034 JYR852034 KIN852034 KSJ852034 LCF852034 LMB852034 LVX852034 MFT852034 MPP852034 MZL852034 NJH852034 NTD852034 OCZ852034 OMV852034 OWR852034 PGN852034 PQJ852034 QAF852034 QKB852034 QTX852034 RDT852034 RNP852034 RXL852034 SHH852034 SRD852034 TAZ852034 TKV852034 TUR852034 UEN852034 UOJ852034 UYF852034 VIB852034 VRX852034 WBT852034 WLP852034 WVL852034 D917570 IZ917570 SV917570 ACR917570 AMN917570 AWJ917570 BGF917570 BQB917570 BZX917570 CJT917570 CTP917570 DDL917570 DNH917570 DXD917570 EGZ917570 EQV917570 FAR917570 FKN917570 FUJ917570 GEF917570 GOB917570 GXX917570 HHT917570 HRP917570 IBL917570 ILH917570 IVD917570 JEZ917570 JOV917570 JYR917570 KIN917570 KSJ917570 LCF917570 LMB917570 LVX917570 MFT917570 MPP917570 MZL917570 NJH917570 NTD917570 OCZ917570 OMV917570 OWR917570 PGN917570 PQJ917570 QAF917570 QKB917570 QTX917570 RDT917570 RNP917570 RXL917570 SHH917570 SRD917570 TAZ917570 TKV917570 TUR917570 UEN917570 UOJ917570 UYF917570 VIB917570 VRX917570 WBT917570 WLP917570 WVL917570 D983106 IZ983106 SV983106 ACR983106 AMN983106 AWJ983106 BGF983106 BQB983106 BZX983106 CJT983106 CTP983106 DDL983106 DNH983106 DXD983106 EGZ983106 EQV983106 FAR983106 FKN983106 FUJ983106 GEF983106 GOB983106 GXX983106 HHT983106 HRP983106 IBL983106 ILH983106 IVD983106 JEZ983106 JOV983106 JYR983106 KIN983106 KSJ983106 LCF983106 LMB983106 LVX983106 MFT983106 MPP983106 MZL983106 NJH983106 NTD983106 OCZ983106 OMV983106 OWR983106 PGN983106 PQJ983106 QAF983106 QKB983106 QTX983106 RDT983106 RNP983106 RXL983106 SHH983106 SRD983106 TAZ983106 TKV983106 TUR983106 UEN983106 UOJ983106 UYF983106 VIB983106 VRX983106 WBT983106 WLP983106 WVL983106 D46:D52 IZ46:IZ52 SV46:SV52 ACR46:ACR52 AMN46:AMN52 AWJ46:AWJ52 BGF46:BGF52 BQB46:BQB52 BZX46:BZX52 CJT46:CJT52 CTP46:CTP52 DDL46:DDL52 DNH46:DNH52 DXD46:DXD52 EGZ46:EGZ52 EQV46:EQV52 FAR46:FAR52 FKN46:FKN52 FUJ46:FUJ52 GEF46:GEF52 GOB46:GOB52 GXX46:GXX52 HHT46:HHT52 HRP46:HRP52 IBL46:IBL52 ILH46:ILH52 IVD46:IVD52 JEZ46:JEZ52 JOV46:JOV52 JYR46:JYR52 KIN46:KIN52 KSJ46:KSJ52 LCF46:LCF52 LMB46:LMB52 LVX46:LVX52 MFT46:MFT52 MPP46:MPP52 MZL46:MZL52 NJH46:NJH52 NTD46:NTD52 OCZ46:OCZ52 OMV46:OMV52 OWR46:OWR52 PGN46:PGN52 PQJ46:PQJ52 QAF46:QAF52 QKB46:QKB52 QTX46:QTX52 RDT46:RDT52 RNP46:RNP52 RXL46:RXL52 SHH46:SHH52 SRD46:SRD52 TAZ46:TAZ52 TKV46:TKV52 TUR46:TUR52 UEN46:UEN52 UOJ46:UOJ52 UYF46:UYF52 VIB46:VIB52 VRX46:VRX52 WBT46:WBT52 WLP46:WLP52 WVL46:WVL52 D65582:D65588 IZ65582:IZ65588 SV65582:SV65588 ACR65582:ACR65588 AMN65582:AMN65588 AWJ65582:AWJ65588 BGF65582:BGF65588 BQB65582:BQB65588 BZX65582:BZX65588 CJT65582:CJT65588 CTP65582:CTP65588 DDL65582:DDL65588 DNH65582:DNH65588 DXD65582:DXD65588 EGZ65582:EGZ65588 EQV65582:EQV65588 FAR65582:FAR65588 FKN65582:FKN65588 FUJ65582:FUJ65588 GEF65582:GEF65588 GOB65582:GOB65588 GXX65582:GXX65588 HHT65582:HHT65588 HRP65582:HRP65588 IBL65582:IBL65588 ILH65582:ILH65588 IVD65582:IVD65588 JEZ65582:JEZ65588 JOV65582:JOV65588 JYR65582:JYR65588 KIN65582:KIN65588 KSJ65582:KSJ65588 LCF65582:LCF65588 LMB65582:LMB65588 LVX65582:LVX65588 MFT65582:MFT65588 MPP65582:MPP65588 MZL65582:MZL65588 NJH65582:NJH65588 NTD65582:NTD65588 OCZ65582:OCZ65588 OMV65582:OMV65588 OWR65582:OWR65588 PGN65582:PGN65588 PQJ65582:PQJ65588 QAF65582:QAF65588 QKB65582:QKB65588 QTX65582:QTX65588 RDT65582:RDT65588 RNP65582:RNP65588 RXL65582:RXL65588 SHH65582:SHH65588 SRD65582:SRD65588 TAZ65582:TAZ65588 TKV65582:TKV65588 TUR65582:TUR65588 UEN65582:UEN65588 UOJ65582:UOJ65588 UYF65582:UYF65588 VIB65582:VIB65588 VRX65582:VRX65588 WBT65582:WBT65588 WLP65582:WLP65588 WVL65582:WVL65588 D131118:D131124 IZ131118:IZ131124 SV131118:SV131124 ACR131118:ACR131124 AMN131118:AMN131124 AWJ131118:AWJ131124 BGF131118:BGF131124 BQB131118:BQB131124 BZX131118:BZX131124 CJT131118:CJT131124 CTP131118:CTP131124 DDL131118:DDL131124 DNH131118:DNH131124 DXD131118:DXD131124 EGZ131118:EGZ131124 EQV131118:EQV131124 FAR131118:FAR131124 FKN131118:FKN131124 FUJ131118:FUJ131124 GEF131118:GEF131124 GOB131118:GOB131124 GXX131118:GXX131124 HHT131118:HHT131124 HRP131118:HRP131124 IBL131118:IBL131124 ILH131118:ILH131124 IVD131118:IVD131124 JEZ131118:JEZ131124 JOV131118:JOV131124 JYR131118:JYR131124 KIN131118:KIN131124 KSJ131118:KSJ131124 LCF131118:LCF131124 LMB131118:LMB131124 LVX131118:LVX131124 MFT131118:MFT131124 MPP131118:MPP131124 MZL131118:MZL131124 NJH131118:NJH131124 NTD131118:NTD131124 OCZ131118:OCZ131124 OMV131118:OMV131124 OWR131118:OWR131124 PGN131118:PGN131124 PQJ131118:PQJ131124 QAF131118:QAF131124 QKB131118:QKB131124 QTX131118:QTX131124 RDT131118:RDT131124 RNP131118:RNP131124 RXL131118:RXL131124 SHH131118:SHH131124 SRD131118:SRD131124 TAZ131118:TAZ131124 TKV131118:TKV131124 TUR131118:TUR131124 UEN131118:UEN131124 UOJ131118:UOJ131124 UYF131118:UYF131124 VIB131118:VIB131124 VRX131118:VRX131124 WBT131118:WBT131124 WLP131118:WLP131124 WVL131118:WVL131124 D196654:D196660 IZ196654:IZ196660 SV196654:SV196660 ACR196654:ACR196660 AMN196654:AMN196660 AWJ196654:AWJ196660 BGF196654:BGF196660 BQB196654:BQB196660 BZX196654:BZX196660 CJT196654:CJT196660 CTP196654:CTP196660 DDL196654:DDL196660 DNH196654:DNH196660 DXD196654:DXD196660 EGZ196654:EGZ196660 EQV196654:EQV196660 FAR196654:FAR196660 FKN196654:FKN196660 FUJ196654:FUJ196660 GEF196654:GEF196660 GOB196654:GOB196660 GXX196654:GXX196660 HHT196654:HHT196660 HRP196654:HRP196660 IBL196654:IBL196660 ILH196654:ILH196660 IVD196654:IVD196660 JEZ196654:JEZ196660 JOV196654:JOV196660 JYR196654:JYR196660 KIN196654:KIN196660 KSJ196654:KSJ196660 LCF196654:LCF196660 LMB196654:LMB196660 LVX196654:LVX196660 MFT196654:MFT196660 MPP196654:MPP196660 MZL196654:MZL196660 NJH196654:NJH196660 NTD196654:NTD196660 OCZ196654:OCZ196660 OMV196654:OMV196660 OWR196654:OWR196660 PGN196654:PGN196660 PQJ196654:PQJ196660 QAF196654:QAF196660 QKB196654:QKB196660 QTX196654:QTX196660 RDT196654:RDT196660 RNP196654:RNP196660 RXL196654:RXL196660 SHH196654:SHH196660 SRD196654:SRD196660 TAZ196654:TAZ196660 TKV196654:TKV196660 TUR196654:TUR196660 UEN196654:UEN196660 UOJ196654:UOJ196660 UYF196654:UYF196660 VIB196654:VIB196660 VRX196654:VRX196660 WBT196654:WBT196660 WLP196654:WLP196660 WVL196654:WVL196660 D262190:D262196 IZ262190:IZ262196 SV262190:SV262196 ACR262190:ACR262196 AMN262190:AMN262196 AWJ262190:AWJ262196 BGF262190:BGF262196 BQB262190:BQB262196 BZX262190:BZX262196 CJT262190:CJT262196 CTP262190:CTP262196 DDL262190:DDL262196 DNH262190:DNH262196 DXD262190:DXD262196 EGZ262190:EGZ262196 EQV262190:EQV262196 FAR262190:FAR262196 FKN262190:FKN262196 FUJ262190:FUJ262196 GEF262190:GEF262196 GOB262190:GOB262196 GXX262190:GXX262196 HHT262190:HHT262196 HRP262190:HRP262196 IBL262190:IBL262196 ILH262190:ILH262196 IVD262190:IVD262196 JEZ262190:JEZ262196 JOV262190:JOV262196 JYR262190:JYR262196 KIN262190:KIN262196 KSJ262190:KSJ262196 LCF262190:LCF262196 LMB262190:LMB262196 LVX262190:LVX262196 MFT262190:MFT262196 MPP262190:MPP262196 MZL262190:MZL262196 NJH262190:NJH262196 NTD262190:NTD262196 OCZ262190:OCZ262196 OMV262190:OMV262196 OWR262190:OWR262196 PGN262190:PGN262196 PQJ262190:PQJ262196 QAF262190:QAF262196 QKB262190:QKB262196 QTX262190:QTX262196 RDT262190:RDT262196 RNP262190:RNP262196 RXL262190:RXL262196 SHH262190:SHH262196 SRD262190:SRD262196 TAZ262190:TAZ262196 TKV262190:TKV262196 TUR262190:TUR262196 UEN262190:UEN262196 UOJ262190:UOJ262196 UYF262190:UYF262196 VIB262190:VIB262196 VRX262190:VRX262196 WBT262190:WBT262196 WLP262190:WLP262196 WVL262190:WVL262196 D327726:D327732 IZ327726:IZ327732 SV327726:SV327732 ACR327726:ACR327732 AMN327726:AMN327732 AWJ327726:AWJ327732 BGF327726:BGF327732 BQB327726:BQB327732 BZX327726:BZX327732 CJT327726:CJT327732 CTP327726:CTP327732 DDL327726:DDL327732 DNH327726:DNH327732 DXD327726:DXD327732 EGZ327726:EGZ327732 EQV327726:EQV327732 FAR327726:FAR327732 FKN327726:FKN327732 FUJ327726:FUJ327732 GEF327726:GEF327732 GOB327726:GOB327732 GXX327726:GXX327732 HHT327726:HHT327732 HRP327726:HRP327732 IBL327726:IBL327732 ILH327726:ILH327732 IVD327726:IVD327732 JEZ327726:JEZ327732 JOV327726:JOV327732 JYR327726:JYR327732 KIN327726:KIN327732 KSJ327726:KSJ327732 LCF327726:LCF327732 LMB327726:LMB327732 LVX327726:LVX327732 MFT327726:MFT327732 MPP327726:MPP327732 MZL327726:MZL327732 NJH327726:NJH327732 NTD327726:NTD327732 OCZ327726:OCZ327732 OMV327726:OMV327732 OWR327726:OWR327732 PGN327726:PGN327732 PQJ327726:PQJ327732 QAF327726:QAF327732 QKB327726:QKB327732 QTX327726:QTX327732 RDT327726:RDT327732 RNP327726:RNP327732 RXL327726:RXL327732 SHH327726:SHH327732 SRD327726:SRD327732 TAZ327726:TAZ327732 TKV327726:TKV327732 TUR327726:TUR327732 UEN327726:UEN327732 UOJ327726:UOJ327732 UYF327726:UYF327732 VIB327726:VIB327732 VRX327726:VRX327732 WBT327726:WBT327732 WLP327726:WLP327732 WVL327726:WVL327732 D393262:D393268 IZ393262:IZ393268 SV393262:SV393268 ACR393262:ACR393268 AMN393262:AMN393268 AWJ393262:AWJ393268 BGF393262:BGF393268 BQB393262:BQB393268 BZX393262:BZX393268 CJT393262:CJT393268 CTP393262:CTP393268 DDL393262:DDL393268 DNH393262:DNH393268 DXD393262:DXD393268 EGZ393262:EGZ393268 EQV393262:EQV393268 FAR393262:FAR393268 FKN393262:FKN393268 FUJ393262:FUJ393268 GEF393262:GEF393268 GOB393262:GOB393268 GXX393262:GXX393268 HHT393262:HHT393268 HRP393262:HRP393268 IBL393262:IBL393268 ILH393262:ILH393268 IVD393262:IVD393268 JEZ393262:JEZ393268 JOV393262:JOV393268 JYR393262:JYR393268 KIN393262:KIN393268 KSJ393262:KSJ393268 LCF393262:LCF393268 LMB393262:LMB393268 LVX393262:LVX393268 MFT393262:MFT393268 MPP393262:MPP393268 MZL393262:MZL393268 NJH393262:NJH393268 NTD393262:NTD393268 OCZ393262:OCZ393268 OMV393262:OMV393268 OWR393262:OWR393268 PGN393262:PGN393268 PQJ393262:PQJ393268 QAF393262:QAF393268 QKB393262:QKB393268 QTX393262:QTX393268 RDT393262:RDT393268 RNP393262:RNP393268 RXL393262:RXL393268 SHH393262:SHH393268 SRD393262:SRD393268 TAZ393262:TAZ393268 TKV393262:TKV393268 TUR393262:TUR393268 UEN393262:UEN393268 UOJ393262:UOJ393268 UYF393262:UYF393268 VIB393262:VIB393268 VRX393262:VRX393268 WBT393262:WBT393268 WLP393262:WLP393268 WVL393262:WVL393268 D458798:D458804 IZ458798:IZ458804 SV458798:SV458804 ACR458798:ACR458804 AMN458798:AMN458804 AWJ458798:AWJ458804 BGF458798:BGF458804 BQB458798:BQB458804 BZX458798:BZX458804 CJT458798:CJT458804 CTP458798:CTP458804 DDL458798:DDL458804 DNH458798:DNH458804 DXD458798:DXD458804 EGZ458798:EGZ458804 EQV458798:EQV458804 FAR458798:FAR458804 FKN458798:FKN458804 FUJ458798:FUJ458804 GEF458798:GEF458804 GOB458798:GOB458804 GXX458798:GXX458804 HHT458798:HHT458804 HRP458798:HRP458804 IBL458798:IBL458804 ILH458798:ILH458804 IVD458798:IVD458804 JEZ458798:JEZ458804 JOV458798:JOV458804 JYR458798:JYR458804 KIN458798:KIN458804 KSJ458798:KSJ458804 LCF458798:LCF458804 LMB458798:LMB458804 LVX458798:LVX458804 MFT458798:MFT458804 MPP458798:MPP458804 MZL458798:MZL458804 NJH458798:NJH458804 NTD458798:NTD458804 OCZ458798:OCZ458804 OMV458798:OMV458804 OWR458798:OWR458804 PGN458798:PGN458804 PQJ458798:PQJ458804 QAF458798:QAF458804 QKB458798:QKB458804 QTX458798:QTX458804 RDT458798:RDT458804 RNP458798:RNP458804 RXL458798:RXL458804 SHH458798:SHH458804 SRD458798:SRD458804 TAZ458798:TAZ458804 TKV458798:TKV458804 TUR458798:TUR458804 UEN458798:UEN458804 UOJ458798:UOJ458804 UYF458798:UYF458804 VIB458798:VIB458804 VRX458798:VRX458804 WBT458798:WBT458804 WLP458798:WLP458804 WVL458798:WVL458804 D524334:D524340 IZ524334:IZ524340 SV524334:SV524340 ACR524334:ACR524340 AMN524334:AMN524340 AWJ524334:AWJ524340 BGF524334:BGF524340 BQB524334:BQB524340 BZX524334:BZX524340 CJT524334:CJT524340 CTP524334:CTP524340 DDL524334:DDL524340 DNH524334:DNH524340 DXD524334:DXD524340 EGZ524334:EGZ524340 EQV524334:EQV524340 FAR524334:FAR524340 FKN524334:FKN524340 FUJ524334:FUJ524340 GEF524334:GEF524340 GOB524334:GOB524340 GXX524334:GXX524340 HHT524334:HHT524340 HRP524334:HRP524340 IBL524334:IBL524340 ILH524334:ILH524340 IVD524334:IVD524340 JEZ524334:JEZ524340 JOV524334:JOV524340 JYR524334:JYR524340 KIN524334:KIN524340 KSJ524334:KSJ524340 LCF524334:LCF524340 LMB524334:LMB524340 LVX524334:LVX524340 MFT524334:MFT524340 MPP524334:MPP524340 MZL524334:MZL524340 NJH524334:NJH524340 NTD524334:NTD524340 OCZ524334:OCZ524340 OMV524334:OMV524340 OWR524334:OWR524340 PGN524334:PGN524340 PQJ524334:PQJ524340 QAF524334:QAF524340 QKB524334:QKB524340 QTX524334:QTX524340 RDT524334:RDT524340 RNP524334:RNP524340 RXL524334:RXL524340 SHH524334:SHH524340 SRD524334:SRD524340 TAZ524334:TAZ524340 TKV524334:TKV524340 TUR524334:TUR524340 UEN524334:UEN524340 UOJ524334:UOJ524340 UYF524334:UYF524340 VIB524334:VIB524340 VRX524334:VRX524340 WBT524334:WBT524340 WLP524334:WLP524340 WVL524334:WVL524340 D589870:D589876 IZ589870:IZ589876 SV589870:SV589876 ACR589870:ACR589876 AMN589870:AMN589876 AWJ589870:AWJ589876 BGF589870:BGF589876 BQB589870:BQB589876 BZX589870:BZX589876 CJT589870:CJT589876 CTP589870:CTP589876 DDL589870:DDL589876 DNH589870:DNH589876 DXD589870:DXD589876 EGZ589870:EGZ589876 EQV589870:EQV589876 FAR589870:FAR589876 FKN589870:FKN589876 FUJ589870:FUJ589876 GEF589870:GEF589876 GOB589870:GOB589876 GXX589870:GXX589876 HHT589870:HHT589876 HRP589870:HRP589876 IBL589870:IBL589876 ILH589870:ILH589876 IVD589870:IVD589876 JEZ589870:JEZ589876 JOV589870:JOV589876 JYR589870:JYR589876 KIN589870:KIN589876 KSJ589870:KSJ589876 LCF589870:LCF589876 LMB589870:LMB589876 LVX589870:LVX589876 MFT589870:MFT589876 MPP589870:MPP589876 MZL589870:MZL589876 NJH589870:NJH589876 NTD589870:NTD589876 OCZ589870:OCZ589876 OMV589870:OMV589876 OWR589870:OWR589876 PGN589870:PGN589876 PQJ589870:PQJ589876 QAF589870:QAF589876 QKB589870:QKB589876 QTX589870:QTX589876 RDT589870:RDT589876 RNP589870:RNP589876 RXL589870:RXL589876 SHH589870:SHH589876 SRD589870:SRD589876 TAZ589870:TAZ589876 TKV589870:TKV589876 TUR589870:TUR589876 UEN589870:UEN589876 UOJ589870:UOJ589876 UYF589870:UYF589876 VIB589870:VIB589876 VRX589870:VRX589876 WBT589870:WBT589876 WLP589870:WLP589876 WVL589870:WVL589876 D655406:D655412 IZ655406:IZ655412 SV655406:SV655412 ACR655406:ACR655412 AMN655406:AMN655412 AWJ655406:AWJ655412 BGF655406:BGF655412 BQB655406:BQB655412 BZX655406:BZX655412 CJT655406:CJT655412 CTP655406:CTP655412 DDL655406:DDL655412 DNH655406:DNH655412 DXD655406:DXD655412 EGZ655406:EGZ655412 EQV655406:EQV655412 FAR655406:FAR655412 FKN655406:FKN655412 FUJ655406:FUJ655412 GEF655406:GEF655412 GOB655406:GOB655412 GXX655406:GXX655412 HHT655406:HHT655412 HRP655406:HRP655412 IBL655406:IBL655412 ILH655406:ILH655412 IVD655406:IVD655412 JEZ655406:JEZ655412 JOV655406:JOV655412 JYR655406:JYR655412 KIN655406:KIN655412 KSJ655406:KSJ655412 LCF655406:LCF655412 LMB655406:LMB655412 LVX655406:LVX655412 MFT655406:MFT655412 MPP655406:MPP655412 MZL655406:MZL655412 NJH655406:NJH655412 NTD655406:NTD655412 OCZ655406:OCZ655412 OMV655406:OMV655412 OWR655406:OWR655412 PGN655406:PGN655412 PQJ655406:PQJ655412 QAF655406:QAF655412 QKB655406:QKB655412 QTX655406:QTX655412 RDT655406:RDT655412 RNP655406:RNP655412 RXL655406:RXL655412 SHH655406:SHH655412 SRD655406:SRD655412 TAZ655406:TAZ655412 TKV655406:TKV655412 TUR655406:TUR655412 UEN655406:UEN655412 UOJ655406:UOJ655412 UYF655406:UYF655412 VIB655406:VIB655412 VRX655406:VRX655412 WBT655406:WBT655412 WLP655406:WLP655412 WVL655406:WVL655412 D720942:D720948 IZ720942:IZ720948 SV720942:SV720948 ACR720942:ACR720948 AMN720942:AMN720948 AWJ720942:AWJ720948 BGF720942:BGF720948 BQB720942:BQB720948 BZX720942:BZX720948 CJT720942:CJT720948 CTP720942:CTP720948 DDL720942:DDL720948 DNH720942:DNH720948 DXD720942:DXD720948 EGZ720942:EGZ720948 EQV720942:EQV720948 FAR720942:FAR720948 FKN720942:FKN720948 FUJ720942:FUJ720948 GEF720942:GEF720948 GOB720942:GOB720948 GXX720942:GXX720948 HHT720942:HHT720948 HRP720942:HRP720948 IBL720942:IBL720948 ILH720942:ILH720948 IVD720942:IVD720948 JEZ720942:JEZ720948 JOV720942:JOV720948 JYR720942:JYR720948 KIN720942:KIN720948 KSJ720942:KSJ720948 LCF720942:LCF720948 LMB720942:LMB720948 LVX720942:LVX720948 MFT720942:MFT720948 MPP720942:MPP720948 MZL720942:MZL720948 NJH720942:NJH720948 NTD720942:NTD720948 OCZ720942:OCZ720948 OMV720942:OMV720948 OWR720942:OWR720948 PGN720942:PGN720948 PQJ720942:PQJ720948 QAF720942:QAF720948 QKB720942:QKB720948 QTX720942:QTX720948 RDT720942:RDT720948 RNP720942:RNP720948 RXL720942:RXL720948 SHH720942:SHH720948 SRD720942:SRD720948 TAZ720942:TAZ720948 TKV720942:TKV720948 TUR720942:TUR720948 UEN720942:UEN720948 UOJ720942:UOJ720948 UYF720942:UYF720948 VIB720942:VIB720948 VRX720942:VRX720948 WBT720942:WBT720948 WLP720942:WLP720948 WVL720942:WVL720948 D786478:D786484 IZ786478:IZ786484 SV786478:SV786484 ACR786478:ACR786484 AMN786478:AMN786484 AWJ786478:AWJ786484 BGF786478:BGF786484 BQB786478:BQB786484 BZX786478:BZX786484 CJT786478:CJT786484 CTP786478:CTP786484 DDL786478:DDL786484 DNH786478:DNH786484 DXD786478:DXD786484 EGZ786478:EGZ786484 EQV786478:EQV786484 FAR786478:FAR786484 FKN786478:FKN786484 FUJ786478:FUJ786484 GEF786478:GEF786484 GOB786478:GOB786484 GXX786478:GXX786484 HHT786478:HHT786484 HRP786478:HRP786484 IBL786478:IBL786484 ILH786478:ILH786484 IVD786478:IVD786484 JEZ786478:JEZ786484 JOV786478:JOV786484 JYR786478:JYR786484 KIN786478:KIN786484 KSJ786478:KSJ786484 LCF786478:LCF786484 LMB786478:LMB786484 LVX786478:LVX786484 MFT786478:MFT786484 MPP786478:MPP786484 MZL786478:MZL786484 NJH786478:NJH786484 NTD786478:NTD786484 OCZ786478:OCZ786484 OMV786478:OMV786484 OWR786478:OWR786484 PGN786478:PGN786484 PQJ786478:PQJ786484 QAF786478:QAF786484 QKB786478:QKB786484 QTX786478:QTX786484 RDT786478:RDT786484 RNP786478:RNP786484 RXL786478:RXL786484 SHH786478:SHH786484 SRD786478:SRD786484 TAZ786478:TAZ786484 TKV786478:TKV786484 TUR786478:TUR786484 UEN786478:UEN786484 UOJ786478:UOJ786484 UYF786478:UYF786484 VIB786478:VIB786484 VRX786478:VRX786484 WBT786478:WBT786484 WLP786478:WLP786484 WVL786478:WVL786484 D852014:D852020 IZ852014:IZ852020 SV852014:SV852020 ACR852014:ACR852020 AMN852014:AMN852020 AWJ852014:AWJ852020 BGF852014:BGF852020 BQB852014:BQB852020 BZX852014:BZX852020 CJT852014:CJT852020 CTP852014:CTP852020 DDL852014:DDL852020 DNH852014:DNH852020 DXD852014:DXD852020 EGZ852014:EGZ852020 EQV852014:EQV852020 FAR852014:FAR852020 FKN852014:FKN852020 FUJ852014:FUJ852020 GEF852014:GEF852020 GOB852014:GOB852020 GXX852014:GXX852020 HHT852014:HHT852020 HRP852014:HRP852020 IBL852014:IBL852020 ILH852014:ILH852020 IVD852014:IVD852020 JEZ852014:JEZ852020 JOV852014:JOV852020 JYR852014:JYR852020 KIN852014:KIN852020 KSJ852014:KSJ852020 LCF852014:LCF852020 LMB852014:LMB852020 LVX852014:LVX852020 MFT852014:MFT852020 MPP852014:MPP852020 MZL852014:MZL852020 NJH852014:NJH852020 NTD852014:NTD852020 OCZ852014:OCZ852020 OMV852014:OMV852020 OWR852014:OWR852020 PGN852014:PGN852020 PQJ852014:PQJ852020 QAF852014:QAF852020 QKB852014:QKB852020 QTX852014:QTX852020 RDT852014:RDT852020 RNP852014:RNP852020 RXL852014:RXL852020 SHH852014:SHH852020 SRD852014:SRD852020 TAZ852014:TAZ852020 TKV852014:TKV852020 TUR852014:TUR852020 UEN852014:UEN852020 UOJ852014:UOJ852020 UYF852014:UYF852020 VIB852014:VIB852020 VRX852014:VRX852020 WBT852014:WBT852020 WLP852014:WLP852020 WVL852014:WVL852020 D917550:D917556 IZ917550:IZ917556 SV917550:SV917556 ACR917550:ACR917556 AMN917550:AMN917556 AWJ917550:AWJ917556 BGF917550:BGF917556 BQB917550:BQB917556 BZX917550:BZX917556 CJT917550:CJT917556 CTP917550:CTP917556 DDL917550:DDL917556 DNH917550:DNH917556 DXD917550:DXD917556 EGZ917550:EGZ917556 EQV917550:EQV917556 FAR917550:FAR917556 FKN917550:FKN917556 FUJ917550:FUJ917556 GEF917550:GEF917556 GOB917550:GOB917556 GXX917550:GXX917556 HHT917550:HHT917556 HRP917550:HRP917556 IBL917550:IBL917556 ILH917550:ILH917556 IVD917550:IVD917556 JEZ917550:JEZ917556 JOV917550:JOV917556 JYR917550:JYR917556 KIN917550:KIN917556 KSJ917550:KSJ917556 LCF917550:LCF917556 LMB917550:LMB917556 LVX917550:LVX917556 MFT917550:MFT917556 MPP917550:MPP917556 MZL917550:MZL917556 NJH917550:NJH917556 NTD917550:NTD917556 OCZ917550:OCZ917556 OMV917550:OMV917556 OWR917550:OWR917556 PGN917550:PGN917556 PQJ917550:PQJ917556 QAF917550:QAF917556 QKB917550:QKB917556 QTX917550:QTX917556 RDT917550:RDT917556 RNP917550:RNP917556 RXL917550:RXL917556 SHH917550:SHH917556 SRD917550:SRD917556 TAZ917550:TAZ917556 TKV917550:TKV917556 TUR917550:TUR917556 UEN917550:UEN917556 UOJ917550:UOJ917556 UYF917550:UYF917556 VIB917550:VIB917556 VRX917550:VRX917556 WBT917550:WBT917556 WLP917550:WLP917556 WVL917550:WVL917556 D983086:D983092 IZ983086:IZ983092 SV983086:SV983092 ACR983086:ACR983092 AMN983086:AMN983092 AWJ983086:AWJ983092 BGF983086:BGF983092 BQB983086:BQB983092 BZX983086:BZX983092 CJT983086:CJT983092 CTP983086:CTP983092 DDL983086:DDL983092 DNH983086:DNH983092 DXD983086:DXD983092 EGZ983086:EGZ983092 EQV983086:EQV983092 FAR983086:FAR983092 FKN983086:FKN983092 FUJ983086:FUJ983092 GEF983086:GEF983092 GOB983086:GOB983092 GXX983086:GXX983092 HHT983086:HHT983092 HRP983086:HRP983092 IBL983086:IBL983092 ILH983086:ILH983092 IVD983086:IVD983092 JEZ983086:JEZ983092 JOV983086:JOV983092 JYR983086:JYR983092 KIN983086:KIN983092 KSJ983086:KSJ983092 LCF983086:LCF983092 LMB983086:LMB983092 LVX983086:LVX983092 MFT983086:MFT983092 MPP983086:MPP983092 MZL983086:MZL983092 NJH983086:NJH983092 NTD983086:NTD983092 OCZ983086:OCZ983092 OMV983086:OMV983092 OWR983086:OWR983092 PGN983086:PGN983092 PQJ983086:PQJ983092 QAF983086:QAF983092 QKB983086:QKB983092 QTX983086:QTX983092 RDT983086:RDT983092 RNP983086:RNP983092 RXL983086:RXL983092 SHH983086:SHH983092 SRD983086:SRD983092 TAZ983086:TAZ983092 TKV983086:TKV983092 TUR983086:TUR983092 UEN983086:UEN983092 UOJ983086:UOJ983092 UYF983086:UYF983092 VIB983086:VIB983092 VRX983086:VRX983092 WBT983086:WBT983092 WLP983086:WLP983092 WVL983086:WVL983092"/>
    <dataValidation errorStyle="warning" allowBlank="1" showInputMessage="1" showErrorMessage="1" errorTitle="Expiring variation amount" error="The expiring variation amount must be entered as a whole negative number." promptTitle="Rate peg %" prompt="Enter in the rate peg as determined by IPART, to be announced in December." sqref="E45 JA45 SW45 ACS45 AMO45 AWK45 BGG45 BQC45 BZY45 CJU45 CTQ45 DDM45 DNI45 DXE45 EHA45 EQW45 FAS45 FKO45 FUK45 GEG45 GOC45 GXY45 HHU45 HRQ45 IBM45 ILI45 IVE45 JFA45 JOW45 JYS45 KIO45 KSK45 LCG45 LMC45 LVY45 MFU45 MPQ45 MZM45 NJI45 NTE45 ODA45 OMW45 OWS45 PGO45 PQK45 QAG45 QKC45 QTY45 RDU45 RNQ45 RXM45 SHI45 SRE45 TBA45 TKW45 TUS45 UEO45 UOK45 UYG45 VIC45 VRY45 WBU45 WLQ45 WVM45 E65581 JA65581 SW65581 ACS65581 AMO65581 AWK65581 BGG65581 BQC65581 BZY65581 CJU65581 CTQ65581 DDM65581 DNI65581 DXE65581 EHA65581 EQW65581 FAS65581 FKO65581 FUK65581 GEG65581 GOC65581 GXY65581 HHU65581 HRQ65581 IBM65581 ILI65581 IVE65581 JFA65581 JOW65581 JYS65581 KIO65581 KSK65581 LCG65581 LMC65581 LVY65581 MFU65581 MPQ65581 MZM65581 NJI65581 NTE65581 ODA65581 OMW65581 OWS65581 PGO65581 PQK65581 QAG65581 QKC65581 QTY65581 RDU65581 RNQ65581 RXM65581 SHI65581 SRE65581 TBA65581 TKW65581 TUS65581 UEO65581 UOK65581 UYG65581 VIC65581 VRY65581 WBU65581 WLQ65581 WVM65581 E131117 JA131117 SW131117 ACS131117 AMO131117 AWK131117 BGG131117 BQC131117 BZY131117 CJU131117 CTQ131117 DDM131117 DNI131117 DXE131117 EHA131117 EQW131117 FAS131117 FKO131117 FUK131117 GEG131117 GOC131117 GXY131117 HHU131117 HRQ131117 IBM131117 ILI131117 IVE131117 JFA131117 JOW131117 JYS131117 KIO131117 KSK131117 LCG131117 LMC131117 LVY131117 MFU131117 MPQ131117 MZM131117 NJI131117 NTE131117 ODA131117 OMW131117 OWS131117 PGO131117 PQK131117 QAG131117 QKC131117 QTY131117 RDU131117 RNQ131117 RXM131117 SHI131117 SRE131117 TBA131117 TKW131117 TUS131117 UEO131117 UOK131117 UYG131117 VIC131117 VRY131117 WBU131117 WLQ131117 WVM131117 E196653 JA196653 SW196653 ACS196653 AMO196653 AWK196653 BGG196653 BQC196653 BZY196653 CJU196653 CTQ196653 DDM196653 DNI196653 DXE196653 EHA196653 EQW196653 FAS196653 FKO196653 FUK196653 GEG196653 GOC196653 GXY196653 HHU196653 HRQ196653 IBM196653 ILI196653 IVE196653 JFA196653 JOW196653 JYS196653 KIO196653 KSK196653 LCG196653 LMC196653 LVY196653 MFU196653 MPQ196653 MZM196653 NJI196653 NTE196653 ODA196653 OMW196653 OWS196653 PGO196653 PQK196653 QAG196653 QKC196653 QTY196653 RDU196653 RNQ196653 RXM196653 SHI196653 SRE196653 TBA196653 TKW196653 TUS196653 UEO196653 UOK196653 UYG196653 VIC196653 VRY196653 WBU196653 WLQ196653 WVM196653 E262189 JA262189 SW262189 ACS262189 AMO262189 AWK262189 BGG262189 BQC262189 BZY262189 CJU262189 CTQ262189 DDM262189 DNI262189 DXE262189 EHA262189 EQW262189 FAS262189 FKO262189 FUK262189 GEG262189 GOC262189 GXY262189 HHU262189 HRQ262189 IBM262189 ILI262189 IVE262189 JFA262189 JOW262189 JYS262189 KIO262189 KSK262189 LCG262189 LMC262189 LVY262189 MFU262189 MPQ262189 MZM262189 NJI262189 NTE262189 ODA262189 OMW262189 OWS262189 PGO262189 PQK262189 QAG262189 QKC262189 QTY262189 RDU262189 RNQ262189 RXM262189 SHI262189 SRE262189 TBA262189 TKW262189 TUS262189 UEO262189 UOK262189 UYG262189 VIC262189 VRY262189 WBU262189 WLQ262189 WVM262189 E327725 JA327725 SW327725 ACS327725 AMO327725 AWK327725 BGG327725 BQC327725 BZY327725 CJU327725 CTQ327725 DDM327725 DNI327725 DXE327725 EHA327725 EQW327725 FAS327725 FKO327725 FUK327725 GEG327725 GOC327725 GXY327725 HHU327725 HRQ327725 IBM327725 ILI327725 IVE327725 JFA327725 JOW327725 JYS327725 KIO327725 KSK327725 LCG327725 LMC327725 LVY327725 MFU327725 MPQ327725 MZM327725 NJI327725 NTE327725 ODA327725 OMW327725 OWS327725 PGO327725 PQK327725 QAG327725 QKC327725 QTY327725 RDU327725 RNQ327725 RXM327725 SHI327725 SRE327725 TBA327725 TKW327725 TUS327725 UEO327725 UOK327725 UYG327725 VIC327725 VRY327725 WBU327725 WLQ327725 WVM327725 E393261 JA393261 SW393261 ACS393261 AMO393261 AWK393261 BGG393261 BQC393261 BZY393261 CJU393261 CTQ393261 DDM393261 DNI393261 DXE393261 EHA393261 EQW393261 FAS393261 FKO393261 FUK393261 GEG393261 GOC393261 GXY393261 HHU393261 HRQ393261 IBM393261 ILI393261 IVE393261 JFA393261 JOW393261 JYS393261 KIO393261 KSK393261 LCG393261 LMC393261 LVY393261 MFU393261 MPQ393261 MZM393261 NJI393261 NTE393261 ODA393261 OMW393261 OWS393261 PGO393261 PQK393261 QAG393261 QKC393261 QTY393261 RDU393261 RNQ393261 RXM393261 SHI393261 SRE393261 TBA393261 TKW393261 TUS393261 UEO393261 UOK393261 UYG393261 VIC393261 VRY393261 WBU393261 WLQ393261 WVM393261 E458797 JA458797 SW458797 ACS458797 AMO458797 AWK458797 BGG458797 BQC458797 BZY458797 CJU458797 CTQ458797 DDM458797 DNI458797 DXE458797 EHA458797 EQW458797 FAS458797 FKO458797 FUK458797 GEG458797 GOC458797 GXY458797 HHU458797 HRQ458797 IBM458797 ILI458797 IVE458797 JFA458797 JOW458797 JYS458797 KIO458797 KSK458797 LCG458797 LMC458797 LVY458797 MFU458797 MPQ458797 MZM458797 NJI458797 NTE458797 ODA458797 OMW458797 OWS458797 PGO458797 PQK458797 QAG458797 QKC458797 QTY458797 RDU458797 RNQ458797 RXM458797 SHI458797 SRE458797 TBA458797 TKW458797 TUS458797 UEO458797 UOK458797 UYG458797 VIC458797 VRY458797 WBU458797 WLQ458797 WVM458797 E524333 JA524333 SW524333 ACS524333 AMO524333 AWK524333 BGG524333 BQC524333 BZY524333 CJU524333 CTQ524333 DDM524333 DNI524333 DXE524333 EHA524333 EQW524333 FAS524333 FKO524333 FUK524333 GEG524333 GOC524333 GXY524333 HHU524333 HRQ524333 IBM524333 ILI524333 IVE524333 JFA524333 JOW524333 JYS524333 KIO524333 KSK524333 LCG524333 LMC524333 LVY524333 MFU524333 MPQ524333 MZM524333 NJI524333 NTE524333 ODA524333 OMW524333 OWS524333 PGO524333 PQK524333 QAG524333 QKC524333 QTY524333 RDU524333 RNQ524333 RXM524333 SHI524333 SRE524333 TBA524333 TKW524333 TUS524333 UEO524333 UOK524333 UYG524333 VIC524333 VRY524333 WBU524333 WLQ524333 WVM524333 E589869 JA589869 SW589869 ACS589869 AMO589869 AWK589869 BGG589869 BQC589869 BZY589869 CJU589869 CTQ589869 DDM589869 DNI589869 DXE589869 EHA589869 EQW589869 FAS589869 FKO589869 FUK589869 GEG589869 GOC589869 GXY589869 HHU589869 HRQ589869 IBM589869 ILI589869 IVE589869 JFA589869 JOW589869 JYS589869 KIO589869 KSK589869 LCG589869 LMC589869 LVY589869 MFU589869 MPQ589869 MZM589869 NJI589869 NTE589869 ODA589869 OMW589869 OWS589869 PGO589869 PQK589869 QAG589869 QKC589869 QTY589869 RDU589869 RNQ589869 RXM589869 SHI589869 SRE589869 TBA589869 TKW589869 TUS589869 UEO589869 UOK589869 UYG589869 VIC589869 VRY589869 WBU589869 WLQ589869 WVM589869 E655405 JA655405 SW655405 ACS655405 AMO655405 AWK655405 BGG655405 BQC655405 BZY655405 CJU655405 CTQ655405 DDM655405 DNI655405 DXE655405 EHA655405 EQW655405 FAS655405 FKO655405 FUK655405 GEG655405 GOC655405 GXY655405 HHU655405 HRQ655405 IBM655405 ILI655405 IVE655405 JFA655405 JOW655405 JYS655405 KIO655405 KSK655405 LCG655405 LMC655405 LVY655405 MFU655405 MPQ655405 MZM655405 NJI655405 NTE655405 ODA655405 OMW655405 OWS655405 PGO655405 PQK655405 QAG655405 QKC655405 QTY655405 RDU655405 RNQ655405 RXM655405 SHI655405 SRE655405 TBA655405 TKW655405 TUS655405 UEO655405 UOK655405 UYG655405 VIC655405 VRY655405 WBU655405 WLQ655405 WVM655405 E720941 JA720941 SW720941 ACS720941 AMO720941 AWK720941 BGG720941 BQC720941 BZY720941 CJU720941 CTQ720941 DDM720941 DNI720941 DXE720941 EHA720941 EQW720941 FAS720941 FKO720941 FUK720941 GEG720941 GOC720941 GXY720941 HHU720941 HRQ720941 IBM720941 ILI720941 IVE720941 JFA720941 JOW720941 JYS720941 KIO720941 KSK720941 LCG720941 LMC720941 LVY720941 MFU720941 MPQ720941 MZM720941 NJI720941 NTE720941 ODA720941 OMW720941 OWS720941 PGO720941 PQK720941 QAG720941 QKC720941 QTY720941 RDU720941 RNQ720941 RXM720941 SHI720941 SRE720941 TBA720941 TKW720941 TUS720941 UEO720941 UOK720941 UYG720941 VIC720941 VRY720941 WBU720941 WLQ720941 WVM720941 E786477 JA786477 SW786477 ACS786477 AMO786477 AWK786477 BGG786477 BQC786477 BZY786477 CJU786477 CTQ786477 DDM786477 DNI786477 DXE786477 EHA786477 EQW786477 FAS786477 FKO786477 FUK786477 GEG786477 GOC786477 GXY786477 HHU786477 HRQ786477 IBM786477 ILI786477 IVE786477 JFA786477 JOW786477 JYS786477 KIO786477 KSK786477 LCG786477 LMC786477 LVY786477 MFU786477 MPQ786477 MZM786477 NJI786477 NTE786477 ODA786477 OMW786477 OWS786477 PGO786477 PQK786477 QAG786477 QKC786477 QTY786477 RDU786477 RNQ786477 RXM786477 SHI786477 SRE786477 TBA786477 TKW786477 TUS786477 UEO786477 UOK786477 UYG786477 VIC786477 VRY786477 WBU786477 WLQ786477 WVM786477 E852013 JA852013 SW852013 ACS852013 AMO852013 AWK852013 BGG852013 BQC852013 BZY852013 CJU852013 CTQ852013 DDM852013 DNI852013 DXE852013 EHA852013 EQW852013 FAS852013 FKO852013 FUK852013 GEG852013 GOC852013 GXY852013 HHU852013 HRQ852013 IBM852013 ILI852013 IVE852013 JFA852013 JOW852013 JYS852013 KIO852013 KSK852013 LCG852013 LMC852013 LVY852013 MFU852013 MPQ852013 MZM852013 NJI852013 NTE852013 ODA852013 OMW852013 OWS852013 PGO852013 PQK852013 QAG852013 QKC852013 QTY852013 RDU852013 RNQ852013 RXM852013 SHI852013 SRE852013 TBA852013 TKW852013 TUS852013 UEO852013 UOK852013 UYG852013 VIC852013 VRY852013 WBU852013 WLQ852013 WVM852013 E917549 JA917549 SW917549 ACS917549 AMO917549 AWK917549 BGG917549 BQC917549 BZY917549 CJU917549 CTQ917549 DDM917549 DNI917549 DXE917549 EHA917549 EQW917549 FAS917549 FKO917549 FUK917549 GEG917549 GOC917549 GXY917549 HHU917549 HRQ917549 IBM917549 ILI917549 IVE917549 JFA917549 JOW917549 JYS917549 KIO917549 KSK917549 LCG917549 LMC917549 LVY917549 MFU917549 MPQ917549 MZM917549 NJI917549 NTE917549 ODA917549 OMW917549 OWS917549 PGO917549 PQK917549 QAG917549 QKC917549 QTY917549 RDU917549 RNQ917549 RXM917549 SHI917549 SRE917549 TBA917549 TKW917549 TUS917549 UEO917549 UOK917549 UYG917549 VIC917549 VRY917549 WBU917549 WLQ917549 WVM917549 E983085 JA983085 SW983085 ACS983085 AMO983085 AWK983085 BGG983085 BQC983085 BZY983085 CJU983085 CTQ983085 DDM983085 DNI983085 DXE983085 EHA983085 EQW983085 FAS983085 FKO983085 FUK983085 GEG983085 GOC983085 GXY983085 HHU983085 HRQ983085 IBM983085 ILI983085 IVE983085 JFA983085 JOW983085 JYS983085 KIO983085 KSK983085 LCG983085 LMC983085 LVY983085 MFU983085 MPQ983085 MZM983085 NJI983085 NTE983085 ODA983085 OMW983085 OWS983085 PGO983085 PQK983085 QAG983085 QKC983085 QTY983085 RDU983085 RNQ983085 RXM983085 SHI983085 SRE983085 TBA983085 TKW983085 TUS983085 UEO983085 UOK983085 UYG983085 VIC983085 VRY983085 WBU983085 WLQ983085 WVM983085"/>
    <dataValidation errorStyle="warning" allowBlank="1" showInputMessage="1" showErrorMessage="1" errorTitle="Expiring variation amount" error="The expiring variation amount must be entered as a whole negative number." promptTitle="First yr SV % increase" prompt="This % increase reflects the additional income sought by Council in the first year (inc. the rate peg income) plus any Crown land adjustments._x000a__x000a_Refer to Worksheet 4 to enter in the requested 1st yr increase in % terms and any Crown land adjustments ($)." sqref="D45 IZ45 SV45 ACR45 AMN45 AWJ45 BGF45 BQB45 BZX45 CJT45 CTP45 DDL45 DNH45 DXD45 EGZ45 EQV45 FAR45 FKN45 FUJ45 GEF45 GOB45 GXX45 HHT45 HRP45 IBL45 ILH45 IVD45 JEZ45 JOV45 JYR45 KIN45 KSJ45 LCF45 LMB45 LVX45 MFT45 MPP45 MZL45 NJH45 NTD45 OCZ45 OMV45 OWR45 PGN45 PQJ45 QAF45 QKB45 QTX45 RDT45 RNP45 RXL45 SHH45 SRD45 TAZ45 TKV45 TUR45 UEN45 UOJ45 UYF45 VIB45 VRX45 WBT45 WLP45 WVL45 D65581 IZ65581 SV65581 ACR65581 AMN65581 AWJ65581 BGF65581 BQB65581 BZX65581 CJT65581 CTP65581 DDL65581 DNH65581 DXD65581 EGZ65581 EQV65581 FAR65581 FKN65581 FUJ65581 GEF65581 GOB65581 GXX65581 HHT65581 HRP65581 IBL65581 ILH65581 IVD65581 JEZ65581 JOV65581 JYR65581 KIN65581 KSJ65581 LCF65581 LMB65581 LVX65581 MFT65581 MPP65581 MZL65581 NJH65581 NTD65581 OCZ65581 OMV65581 OWR65581 PGN65581 PQJ65581 QAF65581 QKB65581 QTX65581 RDT65581 RNP65581 RXL65581 SHH65581 SRD65581 TAZ65581 TKV65581 TUR65581 UEN65581 UOJ65581 UYF65581 VIB65581 VRX65581 WBT65581 WLP65581 WVL65581 D131117 IZ131117 SV131117 ACR131117 AMN131117 AWJ131117 BGF131117 BQB131117 BZX131117 CJT131117 CTP131117 DDL131117 DNH131117 DXD131117 EGZ131117 EQV131117 FAR131117 FKN131117 FUJ131117 GEF131117 GOB131117 GXX131117 HHT131117 HRP131117 IBL131117 ILH131117 IVD131117 JEZ131117 JOV131117 JYR131117 KIN131117 KSJ131117 LCF131117 LMB131117 LVX131117 MFT131117 MPP131117 MZL131117 NJH131117 NTD131117 OCZ131117 OMV131117 OWR131117 PGN131117 PQJ131117 QAF131117 QKB131117 QTX131117 RDT131117 RNP131117 RXL131117 SHH131117 SRD131117 TAZ131117 TKV131117 TUR131117 UEN131117 UOJ131117 UYF131117 VIB131117 VRX131117 WBT131117 WLP131117 WVL131117 D196653 IZ196653 SV196653 ACR196653 AMN196653 AWJ196653 BGF196653 BQB196653 BZX196653 CJT196653 CTP196653 DDL196653 DNH196653 DXD196653 EGZ196653 EQV196653 FAR196653 FKN196653 FUJ196653 GEF196653 GOB196653 GXX196653 HHT196653 HRP196653 IBL196653 ILH196653 IVD196653 JEZ196653 JOV196653 JYR196653 KIN196653 KSJ196653 LCF196653 LMB196653 LVX196653 MFT196653 MPP196653 MZL196653 NJH196653 NTD196653 OCZ196653 OMV196653 OWR196653 PGN196653 PQJ196653 QAF196653 QKB196653 QTX196653 RDT196653 RNP196653 RXL196653 SHH196653 SRD196653 TAZ196653 TKV196653 TUR196653 UEN196653 UOJ196653 UYF196653 VIB196653 VRX196653 WBT196653 WLP196653 WVL196653 D262189 IZ262189 SV262189 ACR262189 AMN262189 AWJ262189 BGF262189 BQB262189 BZX262189 CJT262189 CTP262189 DDL262189 DNH262189 DXD262189 EGZ262189 EQV262189 FAR262189 FKN262189 FUJ262189 GEF262189 GOB262189 GXX262189 HHT262189 HRP262189 IBL262189 ILH262189 IVD262189 JEZ262189 JOV262189 JYR262189 KIN262189 KSJ262189 LCF262189 LMB262189 LVX262189 MFT262189 MPP262189 MZL262189 NJH262189 NTD262189 OCZ262189 OMV262189 OWR262189 PGN262189 PQJ262189 QAF262189 QKB262189 QTX262189 RDT262189 RNP262189 RXL262189 SHH262189 SRD262189 TAZ262189 TKV262189 TUR262189 UEN262189 UOJ262189 UYF262189 VIB262189 VRX262189 WBT262189 WLP262189 WVL262189 D327725 IZ327725 SV327725 ACR327725 AMN327725 AWJ327725 BGF327725 BQB327725 BZX327725 CJT327725 CTP327725 DDL327725 DNH327725 DXD327725 EGZ327725 EQV327725 FAR327725 FKN327725 FUJ327725 GEF327725 GOB327725 GXX327725 HHT327725 HRP327725 IBL327725 ILH327725 IVD327725 JEZ327725 JOV327725 JYR327725 KIN327725 KSJ327725 LCF327725 LMB327725 LVX327725 MFT327725 MPP327725 MZL327725 NJH327725 NTD327725 OCZ327725 OMV327725 OWR327725 PGN327725 PQJ327725 QAF327725 QKB327725 QTX327725 RDT327725 RNP327725 RXL327725 SHH327725 SRD327725 TAZ327725 TKV327725 TUR327725 UEN327725 UOJ327725 UYF327725 VIB327725 VRX327725 WBT327725 WLP327725 WVL327725 D393261 IZ393261 SV393261 ACR393261 AMN393261 AWJ393261 BGF393261 BQB393261 BZX393261 CJT393261 CTP393261 DDL393261 DNH393261 DXD393261 EGZ393261 EQV393261 FAR393261 FKN393261 FUJ393261 GEF393261 GOB393261 GXX393261 HHT393261 HRP393261 IBL393261 ILH393261 IVD393261 JEZ393261 JOV393261 JYR393261 KIN393261 KSJ393261 LCF393261 LMB393261 LVX393261 MFT393261 MPP393261 MZL393261 NJH393261 NTD393261 OCZ393261 OMV393261 OWR393261 PGN393261 PQJ393261 QAF393261 QKB393261 QTX393261 RDT393261 RNP393261 RXL393261 SHH393261 SRD393261 TAZ393261 TKV393261 TUR393261 UEN393261 UOJ393261 UYF393261 VIB393261 VRX393261 WBT393261 WLP393261 WVL393261 D458797 IZ458797 SV458797 ACR458797 AMN458797 AWJ458797 BGF458797 BQB458797 BZX458797 CJT458797 CTP458797 DDL458797 DNH458797 DXD458797 EGZ458797 EQV458797 FAR458797 FKN458797 FUJ458797 GEF458797 GOB458797 GXX458797 HHT458797 HRP458797 IBL458797 ILH458797 IVD458797 JEZ458797 JOV458797 JYR458797 KIN458797 KSJ458797 LCF458797 LMB458797 LVX458797 MFT458797 MPP458797 MZL458797 NJH458797 NTD458797 OCZ458797 OMV458797 OWR458797 PGN458797 PQJ458797 QAF458797 QKB458797 QTX458797 RDT458797 RNP458797 RXL458797 SHH458797 SRD458797 TAZ458797 TKV458797 TUR458797 UEN458797 UOJ458797 UYF458797 VIB458797 VRX458797 WBT458797 WLP458797 WVL458797 D524333 IZ524333 SV524333 ACR524333 AMN524333 AWJ524333 BGF524333 BQB524333 BZX524333 CJT524333 CTP524333 DDL524333 DNH524333 DXD524333 EGZ524333 EQV524333 FAR524333 FKN524333 FUJ524333 GEF524333 GOB524333 GXX524333 HHT524333 HRP524333 IBL524333 ILH524333 IVD524333 JEZ524333 JOV524333 JYR524333 KIN524333 KSJ524333 LCF524333 LMB524333 LVX524333 MFT524333 MPP524333 MZL524333 NJH524333 NTD524333 OCZ524333 OMV524333 OWR524333 PGN524333 PQJ524333 QAF524333 QKB524333 QTX524333 RDT524333 RNP524333 RXL524333 SHH524333 SRD524333 TAZ524333 TKV524333 TUR524333 UEN524333 UOJ524333 UYF524333 VIB524333 VRX524333 WBT524333 WLP524333 WVL524333 D589869 IZ589869 SV589869 ACR589869 AMN589869 AWJ589869 BGF589869 BQB589869 BZX589869 CJT589869 CTP589869 DDL589869 DNH589869 DXD589869 EGZ589869 EQV589869 FAR589869 FKN589869 FUJ589869 GEF589869 GOB589869 GXX589869 HHT589869 HRP589869 IBL589869 ILH589869 IVD589869 JEZ589869 JOV589869 JYR589869 KIN589869 KSJ589869 LCF589869 LMB589869 LVX589869 MFT589869 MPP589869 MZL589869 NJH589869 NTD589869 OCZ589869 OMV589869 OWR589869 PGN589869 PQJ589869 QAF589869 QKB589869 QTX589869 RDT589869 RNP589869 RXL589869 SHH589869 SRD589869 TAZ589869 TKV589869 TUR589869 UEN589869 UOJ589869 UYF589869 VIB589869 VRX589869 WBT589869 WLP589869 WVL589869 D655405 IZ655405 SV655405 ACR655405 AMN655405 AWJ655405 BGF655405 BQB655405 BZX655405 CJT655405 CTP655405 DDL655405 DNH655405 DXD655405 EGZ655405 EQV655405 FAR655405 FKN655405 FUJ655405 GEF655405 GOB655405 GXX655405 HHT655405 HRP655405 IBL655405 ILH655405 IVD655405 JEZ655405 JOV655405 JYR655405 KIN655405 KSJ655405 LCF655405 LMB655405 LVX655405 MFT655405 MPP655405 MZL655405 NJH655405 NTD655405 OCZ655405 OMV655405 OWR655405 PGN655405 PQJ655405 QAF655405 QKB655405 QTX655405 RDT655405 RNP655405 RXL655405 SHH655405 SRD655405 TAZ655405 TKV655405 TUR655405 UEN655405 UOJ655405 UYF655405 VIB655405 VRX655405 WBT655405 WLP655405 WVL655405 D720941 IZ720941 SV720941 ACR720941 AMN720941 AWJ720941 BGF720941 BQB720941 BZX720941 CJT720941 CTP720941 DDL720941 DNH720941 DXD720941 EGZ720941 EQV720941 FAR720941 FKN720941 FUJ720941 GEF720941 GOB720941 GXX720941 HHT720941 HRP720941 IBL720941 ILH720941 IVD720941 JEZ720941 JOV720941 JYR720941 KIN720941 KSJ720941 LCF720941 LMB720941 LVX720941 MFT720941 MPP720941 MZL720941 NJH720941 NTD720941 OCZ720941 OMV720941 OWR720941 PGN720941 PQJ720941 QAF720941 QKB720941 QTX720941 RDT720941 RNP720941 RXL720941 SHH720941 SRD720941 TAZ720941 TKV720941 TUR720941 UEN720941 UOJ720941 UYF720941 VIB720941 VRX720941 WBT720941 WLP720941 WVL720941 D786477 IZ786477 SV786477 ACR786477 AMN786477 AWJ786477 BGF786477 BQB786477 BZX786477 CJT786477 CTP786477 DDL786477 DNH786477 DXD786477 EGZ786477 EQV786477 FAR786477 FKN786477 FUJ786477 GEF786477 GOB786477 GXX786477 HHT786477 HRP786477 IBL786477 ILH786477 IVD786477 JEZ786477 JOV786477 JYR786477 KIN786477 KSJ786477 LCF786477 LMB786477 LVX786477 MFT786477 MPP786477 MZL786477 NJH786477 NTD786477 OCZ786477 OMV786477 OWR786477 PGN786477 PQJ786477 QAF786477 QKB786477 QTX786477 RDT786477 RNP786477 RXL786477 SHH786477 SRD786477 TAZ786477 TKV786477 TUR786477 UEN786477 UOJ786477 UYF786477 VIB786477 VRX786477 WBT786477 WLP786477 WVL786477 D852013 IZ852013 SV852013 ACR852013 AMN852013 AWJ852013 BGF852013 BQB852013 BZX852013 CJT852013 CTP852013 DDL852013 DNH852013 DXD852013 EGZ852013 EQV852013 FAR852013 FKN852013 FUJ852013 GEF852013 GOB852013 GXX852013 HHT852013 HRP852013 IBL852013 ILH852013 IVD852013 JEZ852013 JOV852013 JYR852013 KIN852013 KSJ852013 LCF852013 LMB852013 LVX852013 MFT852013 MPP852013 MZL852013 NJH852013 NTD852013 OCZ852013 OMV852013 OWR852013 PGN852013 PQJ852013 QAF852013 QKB852013 QTX852013 RDT852013 RNP852013 RXL852013 SHH852013 SRD852013 TAZ852013 TKV852013 TUR852013 UEN852013 UOJ852013 UYF852013 VIB852013 VRX852013 WBT852013 WLP852013 WVL852013 D917549 IZ917549 SV917549 ACR917549 AMN917549 AWJ917549 BGF917549 BQB917549 BZX917549 CJT917549 CTP917549 DDL917549 DNH917549 DXD917549 EGZ917549 EQV917549 FAR917549 FKN917549 FUJ917549 GEF917549 GOB917549 GXX917549 HHT917549 HRP917549 IBL917549 ILH917549 IVD917549 JEZ917549 JOV917549 JYR917549 KIN917549 KSJ917549 LCF917549 LMB917549 LVX917549 MFT917549 MPP917549 MZL917549 NJH917549 NTD917549 OCZ917549 OMV917549 OWR917549 PGN917549 PQJ917549 QAF917549 QKB917549 QTX917549 RDT917549 RNP917549 RXL917549 SHH917549 SRD917549 TAZ917549 TKV917549 TUR917549 UEN917549 UOJ917549 UYF917549 VIB917549 VRX917549 WBT917549 WLP917549 WVL917549 D983085 IZ983085 SV983085 ACR983085 AMN983085 AWJ983085 BGF983085 BQB983085 BZX983085 CJT983085 CTP983085 DDL983085 DNH983085 DXD983085 EGZ983085 EQV983085 FAR983085 FKN983085 FUJ983085 GEF983085 GOB983085 GXX983085 HHT983085 HRP983085 IBL983085 ILH983085 IVD983085 JEZ983085 JOV983085 JYR983085 KIN983085 KSJ983085 LCF983085 LMB983085 LVX983085 MFT983085 MPP983085 MZL983085 NJH983085 NTD983085 OCZ983085 OMV983085 OWR983085 PGN983085 PQJ983085 QAF983085 QKB983085 QTX983085 RDT983085 RNP983085 RXL983085 SHH983085 SRD983085 TAZ983085 TKV983085 TUR983085 UEN983085 UOJ983085 UYF983085 VIB983085 VRX983085 WBT983085 WLP983085 WVL983085"/>
    <dataValidation type="list" allowBlank="1" showInputMessage="1" showErrorMessage="1" errorTitle="Select Council Name" error="Council name must be selected from the drop-down list." promptTitle="Select Council Name" prompt="Select your Council from the drop-down list." sqref="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formula1>$B$100:$B$252</formula1>
    </dataValidation>
  </dataValidations>
  <hyperlinks>
    <hyperlink ref="E17" r:id="rId1"/>
  </hyperlinks>
  <pageMargins left="0.39370078740157483" right="0.39370078740157483" top="0.39370078740157483" bottom="0.39370078740157483" header="0.39370078740157483" footer="0.39370078740157483"/>
  <pageSetup paperSize="9" scale="41" orientation="portrait" r:id="rId2"/>
  <drawing r:id="rId3"/>
  <legacyDrawing r:id="rId4"/>
  <extLst>
    <ext xmlns:x14="http://schemas.microsoft.com/office/spreadsheetml/2009/9/main" uri="{CCE6A557-97BC-4b89-ADB6-D9C93CAAB3DF}">
      <x14:dataValidations xmlns:xm="http://schemas.microsoft.com/office/excel/2006/main" count="1">
        <x14:dataValidation errorStyle="warning" allowBlank="1" showInputMessage="1" showErrorMessage="1" errorTitle="Expiring variation amount" error="The expiring variation amount must be entered as a whole negative number.">
          <xm:sqref>D42:E44 IZ42:JA44 SV42:SW44 ACR42:ACS44 AMN42:AMO44 AWJ42:AWK44 BGF42:BGG44 BQB42:BQC44 BZX42:BZY44 CJT42:CJU44 CTP42:CTQ44 DDL42:DDM44 DNH42:DNI44 DXD42:DXE44 EGZ42:EHA44 EQV42:EQW44 FAR42:FAS44 FKN42:FKO44 FUJ42:FUK44 GEF42:GEG44 GOB42:GOC44 GXX42:GXY44 HHT42:HHU44 HRP42:HRQ44 IBL42:IBM44 ILH42:ILI44 IVD42:IVE44 JEZ42:JFA44 JOV42:JOW44 JYR42:JYS44 KIN42:KIO44 KSJ42:KSK44 LCF42:LCG44 LMB42:LMC44 LVX42:LVY44 MFT42:MFU44 MPP42:MPQ44 MZL42:MZM44 NJH42:NJI44 NTD42:NTE44 OCZ42:ODA44 OMV42:OMW44 OWR42:OWS44 PGN42:PGO44 PQJ42:PQK44 QAF42:QAG44 QKB42:QKC44 QTX42:QTY44 RDT42:RDU44 RNP42:RNQ44 RXL42:RXM44 SHH42:SHI44 SRD42:SRE44 TAZ42:TBA44 TKV42:TKW44 TUR42:TUS44 UEN42:UEO44 UOJ42:UOK44 UYF42:UYG44 VIB42:VIC44 VRX42:VRY44 WBT42:WBU44 WLP42:WLQ44 WVL42:WVM44 D65578:E65580 IZ65578:JA65580 SV65578:SW65580 ACR65578:ACS65580 AMN65578:AMO65580 AWJ65578:AWK65580 BGF65578:BGG65580 BQB65578:BQC65580 BZX65578:BZY65580 CJT65578:CJU65580 CTP65578:CTQ65580 DDL65578:DDM65580 DNH65578:DNI65580 DXD65578:DXE65580 EGZ65578:EHA65580 EQV65578:EQW65580 FAR65578:FAS65580 FKN65578:FKO65580 FUJ65578:FUK65580 GEF65578:GEG65580 GOB65578:GOC65580 GXX65578:GXY65580 HHT65578:HHU65580 HRP65578:HRQ65580 IBL65578:IBM65580 ILH65578:ILI65580 IVD65578:IVE65580 JEZ65578:JFA65580 JOV65578:JOW65580 JYR65578:JYS65580 KIN65578:KIO65580 KSJ65578:KSK65580 LCF65578:LCG65580 LMB65578:LMC65580 LVX65578:LVY65580 MFT65578:MFU65580 MPP65578:MPQ65580 MZL65578:MZM65580 NJH65578:NJI65580 NTD65578:NTE65580 OCZ65578:ODA65580 OMV65578:OMW65580 OWR65578:OWS65580 PGN65578:PGO65580 PQJ65578:PQK65580 QAF65578:QAG65580 QKB65578:QKC65580 QTX65578:QTY65580 RDT65578:RDU65580 RNP65578:RNQ65580 RXL65578:RXM65580 SHH65578:SHI65580 SRD65578:SRE65580 TAZ65578:TBA65580 TKV65578:TKW65580 TUR65578:TUS65580 UEN65578:UEO65580 UOJ65578:UOK65580 UYF65578:UYG65580 VIB65578:VIC65580 VRX65578:VRY65580 WBT65578:WBU65580 WLP65578:WLQ65580 WVL65578:WVM65580 D131114:E131116 IZ131114:JA131116 SV131114:SW131116 ACR131114:ACS131116 AMN131114:AMO131116 AWJ131114:AWK131116 BGF131114:BGG131116 BQB131114:BQC131116 BZX131114:BZY131116 CJT131114:CJU131116 CTP131114:CTQ131116 DDL131114:DDM131116 DNH131114:DNI131116 DXD131114:DXE131116 EGZ131114:EHA131116 EQV131114:EQW131116 FAR131114:FAS131116 FKN131114:FKO131116 FUJ131114:FUK131116 GEF131114:GEG131116 GOB131114:GOC131116 GXX131114:GXY131116 HHT131114:HHU131116 HRP131114:HRQ131116 IBL131114:IBM131116 ILH131114:ILI131116 IVD131114:IVE131116 JEZ131114:JFA131116 JOV131114:JOW131116 JYR131114:JYS131116 KIN131114:KIO131116 KSJ131114:KSK131116 LCF131114:LCG131116 LMB131114:LMC131116 LVX131114:LVY131116 MFT131114:MFU131116 MPP131114:MPQ131116 MZL131114:MZM131116 NJH131114:NJI131116 NTD131114:NTE131116 OCZ131114:ODA131116 OMV131114:OMW131116 OWR131114:OWS131116 PGN131114:PGO131116 PQJ131114:PQK131116 QAF131114:QAG131116 QKB131114:QKC131116 QTX131114:QTY131116 RDT131114:RDU131116 RNP131114:RNQ131116 RXL131114:RXM131116 SHH131114:SHI131116 SRD131114:SRE131116 TAZ131114:TBA131116 TKV131114:TKW131116 TUR131114:TUS131116 UEN131114:UEO131116 UOJ131114:UOK131116 UYF131114:UYG131116 VIB131114:VIC131116 VRX131114:VRY131116 WBT131114:WBU131116 WLP131114:WLQ131116 WVL131114:WVM131116 D196650:E196652 IZ196650:JA196652 SV196650:SW196652 ACR196650:ACS196652 AMN196650:AMO196652 AWJ196650:AWK196652 BGF196650:BGG196652 BQB196650:BQC196652 BZX196650:BZY196652 CJT196650:CJU196652 CTP196650:CTQ196652 DDL196650:DDM196652 DNH196650:DNI196652 DXD196650:DXE196652 EGZ196650:EHA196652 EQV196650:EQW196652 FAR196650:FAS196652 FKN196650:FKO196652 FUJ196650:FUK196652 GEF196650:GEG196652 GOB196650:GOC196652 GXX196650:GXY196652 HHT196650:HHU196652 HRP196650:HRQ196652 IBL196650:IBM196652 ILH196650:ILI196652 IVD196650:IVE196652 JEZ196650:JFA196652 JOV196650:JOW196652 JYR196650:JYS196652 KIN196650:KIO196652 KSJ196650:KSK196652 LCF196650:LCG196652 LMB196650:LMC196652 LVX196650:LVY196652 MFT196650:MFU196652 MPP196650:MPQ196652 MZL196650:MZM196652 NJH196650:NJI196652 NTD196650:NTE196652 OCZ196650:ODA196652 OMV196650:OMW196652 OWR196650:OWS196652 PGN196650:PGO196652 PQJ196650:PQK196652 QAF196650:QAG196652 QKB196650:QKC196652 QTX196650:QTY196652 RDT196650:RDU196652 RNP196650:RNQ196652 RXL196650:RXM196652 SHH196650:SHI196652 SRD196650:SRE196652 TAZ196650:TBA196652 TKV196650:TKW196652 TUR196650:TUS196652 UEN196650:UEO196652 UOJ196650:UOK196652 UYF196650:UYG196652 VIB196650:VIC196652 VRX196650:VRY196652 WBT196650:WBU196652 WLP196650:WLQ196652 WVL196650:WVM196652 D262186:E262188 IZ262186:JA262188 SV262186:SW262188 ACR262186:ACS262188 AMN262186:AMO262188 AWJ262186:AWK262188 BGF262186:BGG262188 BQB262186:BQC262188 BZX262186:BZY262188 CJT262186:CJU262188 CTP262186:CTQ262188 DDL262186:DDM262188 DNH262186:DNI262188 DXD262186:DXE262188 EGZ262186:EHA262188 EQV262186:EQW262188 FAR262186:FAS262188 FKN262186:FKO262188 FUJ262186:FUK262188 GEF262186:GEG262188 GOB262186:GOC262188 GXX262186:GXY262188 HHT262186:HHU262188 HRP262186:HRQ262188 IBL262186:IBM262188 ILH262186:ILI262188 IVD262186:IVE262188 JEZ262186:JFA262188 JOV262186:JOW262188 JYR262186:JYS262188 KIN262186:KIO262188 KSJ262186:KSK262188 LCF262186:LCG262188 LMB262186:LMC262188 LVX262186:LVY262188 MFT262186:MFU262188 MPP262186:MPQ262188 MZL262186:MZM262188 NJH262186:NJI262188 NTD262186:NTE262188 OCZ262186:ODA262188 OMV262186:OMW262188 OWR262186:OWS262188 PGN262186:PGO262188 PQJ262186:PQK262188 QAF262186:QAG262188 QKB262186:QKC262188 QTX262186:QTY262188 RDT262186:RDU262188 RNP262186:RNQ262188 RXL262186:RXM262188 SHH262186:SHI262188 SRD262186:SRE262188 TAZ262186:TBA262188 TKV262186:TKW262188 TUR262186:TUS262188 UEN262186:UEO262188 UOJ262186:UOK262188 UYF262186:UYG262188 VIB262186:VIC262188 VRX262186:VRY262188 WBT262186:WBU262188 WLP262186:WLQ262188 WVL262186:WVM262188 D327722:E327724 IZ327722:JA327724 SV327722:SW327724 ACR327722:ACS327724 AMN327722:AMO327724 AWJ327722:AWK327724 BGF327722:BGG327724 BQB327722:BQC327724 BZX327722:BZY327724 CJT327722:CJU327724 CTP327722:CTQ327724 DDL327722:DDM327724 DNH327722:DNI327724 DXD327722:DXE327724 EGZ327722:EHA327724 EQV327722:EQW327724 FAR327722:FAS327724 FKN327722:FKO327724 FUJ327722:FUK327724 GEF327722:GEG327724 GOB327722:GOC327724 GXX327722:GXY327724 HHT327722:HHU327724 HRP327722:HRQ327724 IBL327722:IBM327724 ILH327722:ILI327724 IVD327722:IVE327724 JEZ327722:JFA327724 JOV327722:JOW327724 JYR327722:JYS327724 KIN327722:KIO327724 KSJ327722:KSK327724 LCF327722:LCG327724 LMB327722:LMC327724 LVX327722:LVY327724 MFT327722:MFU327724 MPP327722:MPQ327724 MZL327722:MZM327724 NJH327722:NJI327724 NTD327722:NTE327724 OCZ327722:ODA327724 OMV327722:OMW327724 OWR327722:OWS327724 PGN327722:PGO327724 PQJ327722:PQK327724 QAF327722:QAG327724 QKB327722:QKC327724 QTX327722:QTY327724 RDT327722:RDU327724 RNP327722:RNQ327724 RXL327722:RXM327724 SHH327722:SHI327724 SRD327722:SRE327724 TAZ327722:TBA327724 TKV327722:TKW327724 TUR327722:TUS327724 UEN327722:UEO327724 UOJ327722:UOK327724 UYF327722:UYG327724 VIB327722:VIC327724 VRX327722:VRY327724 WBT327722:WBU327724 WLP327722:WLQ327724 WVL327722:WVM327724 D393258:E393260 IZ393258:JA393260 SV393258:SW393260 ACR393258:ACS393260 AMN393258:AMO393260 AWJ393258:AWK393260 BGF393258:BGG393260 BQB393258:BQC393260 BZX393258:BZY393260 CJT393258:CJU393260 CTP393258:CTQ393260 DDL393258:DDM393260 DNH393258:DNI393260 DXD393258:DXE393260 EGZ393258:EHA393260 EQV393258:EQW393260 FAR393258:FAS393260 FKN393258:FKO393260 FUJ393258:FUK393260 GEF393258:GEG393260 GOB393258:GOC393260 GXX393258:GXY393260 HHT393258:HHU393260 HRP393258:HRQ393260 IBL393258:IBM393260 ILH393258:ILI393260 IVD393258:IVE393260 JEZ393258:JFA393260 JOV393258:JOW393260 JYR393258:JYS393260 KIN393258:KIO393260 KSJ393258:KSK393260 LCF393258:LCG393260 LMB393258:LMC393260 LVX393258:LVY393260 MFT393258:MFU393260 MPP393258:MPQ393260 MZL393258:MZM393260 NJH393258:NJI393260 NTD393258:NTE393260 OCZ393258:ODA393260 OMV393258:OMW393260 OWR393258:OWS393260 PGN393258:PGO393260 PQJ393258:PQK393260 QAF393258:QAG393260 QKB393258:QKC393260 QTX393258:QTY393260 RDT393258:RDU393260 RNP393258:RNQ393260 RXL393258:RXM393260 SHH393258:SHI393260 SRD393258:SRE393260 TAZ393258:TBA393260 TKV393258:TKW393260 TUR393258:TUS393260 UEN393258:UEO393260 UOJ393258:UOK393260 UYF393258:UYG393260 VIB393258:VIC393260 VRX393258:VRY393260 WBT393258:WBU393260 WLP393258:WLQ393260 WVL393258:WVM393260 D458794:E458796 IZ458794:JA458796 SV458794:SW458796 ACR458794:ACS458796 AMN458794:AMO458796 AWJ458794:AWK458796 BGF458794:BGG458796 BQB458794:BQC458796 BZX458794:BZY458796 CJT458794:CJU458796 CTP458794:CTQ458796 DDL458794:DDM458796 DNH458794:DNI458796 DXD458794:DXE458796 EGZ458794:EHA458796 EQV458794:EQW458796 FAR458794:FAS458796 FKN458794:FKO458796 FUJ458794:FUK458796 GEF458794:GEG458796 GOB458794:GOC458796 GXX458794:GXY458796 HHT458794:HHU458796 HRP458794:HRQ458796 IBL458794:IBM458796 ILH458794:ILI458796 IVD458794:IVE458796 JEZ458794:JFA458796 JOV458794:JOW458796 JYR458794:JYS458796 KIN458794:KIO458796 KSJ458794:KSK458796 LCF458794:LCG458796 LMB458794:LMC458796 LVX458794:LVY458796 MFT458794:MFU458796 MPP458794:MPQ458796 MZL458794:MZM458796 NJH458794:NJI458796 NTD458794:NTE458796 OCZ458794:ODA458796 OMV458794:OMW458796 OWR458794:OWS458796 PGN458794:PGO458796 PQJ458794:PQK458796 QAF458794:QAG458796 QKB458794:QKC458796 QTX458794:QTY458796 RDT458794:RDU458796 RNP458794:RNQ458796 RXL458794:RXM458796 SHH458794:SHI458796 SRD458794:SRE458796 TAZ458794:TBA458796 TKV458794:TKW458796 TUR458794:TUS458796 UEN458794:UEO458796 UOJ458794:UOK458796 UYF458794:UYG458796 VIB458794:VIC458796 VRX458794:VRY458796 WBT458794:WBU458796 WLP458794:WLQ458796 WVL458794:WVM458796 D524330:E524332 IZ524330:JA524332 SV524330:SW524332 ACR524330:ACS524332 AMN524330:AMO524332 AWJ524330:AWK524332 BGF524330:BGG524332 BQB524330:BQC524332 BZX524330:BZY524332 CJT524330:CJU524332 CTP524330:CTQ524332 DDL524330:DDM524332 DNH524330:DNI524332 DXD524330:DXE524332 EGZ524330:EHA524332 EQV524330:EQW524332 FAR524330:FAS524332 FKN524330:FKO524332 FUJ524330:FUK524332 GEF524330:GEG524332 GOB524330:GOC524332 GXX524330:GXY524332 HHT524330:HHU524332 HRP524330:HRQ524332 IBL524330:IBM524332 ILH524330:ILI524332 IVD524330:IVE524332 JEZ524330:JFA524332 JOV524330:JOW524332 JYR524330:JYS524332 KIN524330:KIO524332 KSJ524330:KSK524332 LCF524330:LCG524332 LMB524330:LMC524332 LVX524330:LVY524332 MFT524330:MFU524332 MPP524330:MPQ524332 MZL524330:MZM524332 NJH524330:NJI524332 NTD524330:NTE524332 OCZ524330:ODA524332 OMV524330:OMW524332 OWR524330:OWS524332 PGN524330:PGO524332 PQJ524330:PQK524332 QAF524330:QAG524332 QKB524330:QKC524332 QTX524330:QTY524332 RDT524330:RDU524332 RNP524330:RNQ524332 RXL524330:RXM524332 SHH524330:SHI524332 SRD524330:SRE524332 TAZ524330:TBA524332 TKV524330:TKW524332 TUR524330:TUS524332 UEN524330:UEO524332 UOJ524330:UOK524332 UYF524330:UYG524332 VIB524330:VIC524332 VRX524330:VRY524332 WBT524330:WBU524332 WLP524330:WLQ524332 WVL524330:WVM524332 D589866:E589868 IZ589866:JA589868 SV589866:SW589868 ACR589866:ACS589868 AMN589866:AMO589868 AWJ589866:AWK589868 BGF589866:BGG589868 BQB589866:BQC589868 BZX589866:BZY589868 CJT589866:CJU589868 CTP589866:CTQ589868 DDL589866:DDM589868 DNH589866:DNI589868 DXD589866:DXE589868 EGZ589866:EHA589868 EQV589866:EQW589868 FAR589866:FAS589868 FKN589866:FKO589868 FUJ589866:FUK589868 GEF589866:GEG589868 GOB589866:GOC589868 GXX589866:GXY589868 HHT589866:HHU589868 HRP589866:HRQ589868 IBL589866:IBM589868 ILH589866:ILI589868 IVD589866:IVE589868 JEZ589866:JFA589868 JOV589866:JOW589868 JYR589866:JYS589868 KIN589866:KIO589868 KSJ589866:KSK589868 LCF589866:LCG589868 LMB589866:LMC589868 LVX589866:LVY589868 MFT589866:MFU589868 MPP589866:MPQ589868 MZL589866:MZM589868 NJH589866:NJI589868 NTD589866:NTE589868 OCZ589866:ODA589868 OMV589866:OMW589868 OWR589866:OWS589868 PGN589866:PGO589868 PQJ589866:PQK589868 QAF589866:QAG589868 QKB589866:QKC589868 QTX589866:QTY589868 RDT589866:RDU589868 RNP589866:RNQ589868 RXL589866:RXM589868 SHH589866:SHI589868 SRD589866:SRE589868 TAZ589866:TBA589868 TKV589866:TKW589868 TUR589866:TUS589868 UEN589866:UEO589868 UOJ589866:UOK589868 UYF589866:UYG589868 VIB589866:VIC589868 VRX589866:VRY589868 WBT589866:WBU589868 WLP589866:WLQ589868 WVL589866:WVM589868 D655402:E655404 IZ655402:JA655404 SV655402:SW655404 ACR655402:ACS655404 AMN655402:AMO655404 AWJ655402:AWK655404 BGF655402:BGG655404 BQB655402:BQC655404 BZX655402:BZY655404 CJT655402:CJU655404 CTP655402:CTQ655404 DDL655402:DDM655404 DNH655402:DNI655404 DXD655402:DXE655404 EGZ655402:EHA655404 EQV655402:EQW655404 FAR655402:FAS655404 FKN655402:FKO655404 FUJ655402:FUK655404 GEF655402:GEG655404 GOB655402:GOC655404 GXX655402:GXY655404 HHT655402:HHU655404 HRP655402:HRQ655404 IBL655402:IBM655404 ILH655402:ILI655404 IVD655402:IVE655404 JEZ655402:JFA655404 JOV655402:JOW655404 JYR655402:JYS655404 KIN655402:KIO655404 KSJ655402:KSK655404 LCF655402:LCG655404 LMB655402:LMC655404 LVX655402:LVY655404 MFT655402:MFU655404 MPP655402:MPQ655404 MZL655402:MZM655404 NJH655402:NJI655404 NTD655402:NTE655404 OCZ655402:ODA655404 OMV655402:OMW655404 OWR655402:OWS655404 PGN655402:PGO655404 PQJ655402:PQK655404 QAF655402:QAG655404 QKB655402:QKC655404 QTX655402:QTY655404 RDT655402:RDU655404 RNP655402:RNQ655404 RXL655402:RXM655404 SHH655402:SHI655404 SRD655402:SRE655404 TAZ655402:TBA655404 TKV655402:TKW655404 TUR655402:TUS655404 UEN655402:UEO655404 UOJ655402:UOK655404 UYF655402:UYG655404 VIB655402:VIC655404 VRX655402:VRY655404 WBT655402:WBU655404 WLP655402:WLQ655404 WVL655402:WVM655404 D720938:E720940 IZ720938:JA720940 SV720938:SW720940 ACR720938:ACS720940 AMN720938:AMO720940 AWJ720938:AWK720940 BGF720938:BGG720940 BQB720938:BQC720940 BZX720938:BZY720940 CJT720938:CJU720940 CTP720938:CTQ720940 DDL720938:DDM720940 DNH720938:DNI720940 DXD720938:DXE720940 EGZ720938:EHA720940 EQV720938:EQW720940 FAR720938:FAS720940 FKN720938:FKO720940 FUJ720938:FUK720940 GEF720938:GEG720940 GOB720938:GOC720940 GXX720938:GXY720940 HHT720938:HHU720940 HRP720938:HRQ720940 IBL720938:IBM720940 ILH720938:ILI720940 IVD720938:IVE720940 JEZ720938:JFA720940 JOV720938:JOW720940 JYR720938:JYS720940 KIN720938:KIO720940 KSJ720938:KSK720940 LCF720938:LCG720940 LMB720938:LMC720940 LVX720938:LVY720940 MFT720938:MFU720940 MPP720938:MPQ720940 MZL720938:MZM720940 NJH720938:NJI720940 NTD720938:NTE720940 OCZ720938:ODA720940 OMV720938:OMW720940 OWR720938:OWS720940 PGN720938:PGO720940 PQJ720938:PQK720940 QAF720938:QAG720940 QKB720938:QKC720940 QTX720938:QTY720940 RDT720938:RDU720940 RNP720938:RNQ720940 RXL720938:RXM720940 SHH720938:SHI720940 SRD720938:SRE720940 TAZ720938:TBA720940 TKV720938:TKW720940 TUR720938:TUS720940 UEN720938:UEO720940 UOJ720938:UOK720940 UYF720938:UYG720940 VIB720938:VIC720940 VRX720938:VRY720940 WBT720938:WBU720940 WLP720938:WLQ720940 WVL720938:WVM720940 D786474:E786476 IZ786474:JA786476 SV786474:SW786476 ACR786474:ACS786476 AMN786474:AMO786476 AWJ786474:AWK786476 BGF786474:BGG786476 BQB786474:BQC786476 BZX786474:BZY786476 CJT786474:CJU786476 CTP786474:CTQ786476 DDL786474:DDM786476 DNH786474:DNI786476 DXD786474:DXE786476 EGZ786474:EHA786476 EQV786474:EQW786476 FAR786474:FAS786476 FKN786474:FKO786476 FUJ786474:FUK786476 GEF786474:GEG786476 GOB786474:GOC786476 GXX786474:GXY786476 HHT786474:HHU786476 HRP786474:HRQ786476 IBL786474:IBM786476 ILH786474:ILI786476 IVD786474:IVE786476 JEZ786474:JFA786476 JOV786474:JOW786476 JYR786474:JYS786476 KIN786474:KIO786476 KSJ786474:KSK786476 LCF786474:LCG786476 LMB786474:LMC786476 LVX786474:LVY786476 MFT786474:MFU786476 MPP786474:MPQ786476 MZL786474:MZM786476 NJH786474:NJI786476 NTD786474:NTE786476 OCZ786474:ODA786476 OMV786474:OMW786476 OWR786474:OWS786476 PGN786474:PGO786476 PQJ786474:PQK786476 QAF786474:QAG786476 QKB786474:QKC786476 QTX786474:QTY786476 RDT786474:RDU786476 RNP786474:RNQ786476 RXL786474:RXM786476 SHH786474:SHI786476 SRD786474:SRE786476 TAZ786474:TBA786476 TKV786474:TKW786476 TUR786474:TUS786476 UEN786474:UEO786476 UOJ786474:UOK786476 UYF786474:UYG786476 VIB786474:VIC786476 VRX786474:VRY786476 WBT786474:WBU786476 WLP786474:WLQ786476 WVL786474:WVM786476 D852010:E852012 IZ852010:JA852012 SV852010:SW852012 ACR852010:ACS852012 AMN852010:AMO852012 AWJ852010:AWK852012 BGF852010:BGG852012 BQB852010:BQC852012 BZX852010:BZY852012 CJT852010:CJU852012 CTP852010:CTQ852012 DDL852010:DDM852012 DNH852010:DNI852012 DXD852010:DXE852012 EGZ852010:EHA852012 EQV852010:EQW852012 FAR852010:FAS852012 FKN852010:FKO852012 FUJ852010:FUK852012 GEF852010:GEG852012 GOB852010:GOC852012 GXX852010:GXY852012 HHT852010:HHU852012 HRP852010:HRQ852012 IBL852010:IBM852012 ILH852010:ILI852012 IVD852010:IVE852012 JEZ852010:JFA852012 JOV852010:JOW852012 JYR852010:JYS852012 KIN852010:KIO852012 KSJ852010:KSK852012 LCF852010:LCG852012 LMB852010:LMC852012 LVX852010:LVY852012 MFT852010:MFU852012 MPP852010:MPQ852012 MZL852010:MZM852012 NJH852010:NJI852012 NTD852010:NTE852012 OCZ852010:ODA852012 OMV852010:OMW852012 OWR852010:OWS852012 PGN852010:PGO852012 PQJ852010:PQK852012 QAF852010:QAG852012 QKB852010:QKC852012 QTX852010:QTY852012 RDT852010:RDU852012 RNP852010:RNQ852012 RXL852010:RXM852012 SHH852010:SHI852012 SRD852010:SRE852012 TAZ852010:TBA852012 TKV852010:TKW852012 TUR852010:TUS852012 UEN852010:UEO852012 UOJ852010:UOK852012 UYF852010:UYG852012 VIB852010:VIC852012 VRX852010:VRY852012 WBT852010:WBU852012 WLP852010:WLQ852012 WVL852010:WVM852012 D917546:E917548 IZ917546:JA917548 SV917546:SW917548 ACR917546:ACS917548 AMN917546:AMO917548 AWJ917546:AWK917548 BGF917546:BGG917548 BQB917546:BQC917548 BZX917546:BZY917548 CJT917546:CJU917548 CTP917546:CTQ917548 DDL917546:DDM917548 DNH917546:DNI917548 DXD917546:DXE917548 EGZ917546:EHA917548 EQV917546:EQW917548 FAR917546:FAS917548 FKN917546:FKO917548 FUJ917546:FUK917548 GEF917546:GEG917548 GOB917546:GOC917548 GXX917546:GXY917548 HHT917546:HHU917548 HRP917546:HRQ917548 IBL917546:IBM917548 ILH917546:ILI917548 IVD917546:IVE917548 JEZ917546:JFA917548 JOV917546:JOW917548 JYR917546:JYS917548 KIN917546:KIO917548 KSJ917546:KSK917548 LCF917546:LCG917548 LMB917546:LMC917548 LVX917546:LVY917548 MFT917546:MFU917548 MPP917546:MPQ917548 MZL917546:MZM917548 NJH917546:NJI917548 NTD917546:NTE917548 OCZ917546:ODA917548 OMV917546:OMW917548 OWR917546:OWS917548 PGN917546:PGO917548 PQJ917546:PQK917548 QAF917546:QAG917548 QKB917546:QKC917548 QTX917546:QTY917548 RDT917546:RDU917548 RNP917546:RNQ917548 RXL917546:RXM917548 SHH917546:SHI917548 SRD917546:SRE917548 TAZ917546:TBA917548 TKV917546:TKW917548 TUR917546:TUS917548 UEN917546:UEO917548 UOJ917546:UOK917548 UYF917546:UYG917548 VIB917546:VIC917548 VRX917546:VRY917548 WBT917546:WBU917548 WLP917546:WLQ917548 WVL917546:WVM917548 D983082:E983084 IZ983082:JA983084 SV983082:SW983084 ACR983082:ACS983084 AMN983082:AMO983084 AWJ983082:AWK983084 BGF983082:BGG983084 BQB983082:BQC983084 BZX983082:BZY983084 CJT983082:CJU983084 CTP983082:CTQ983084 DDL983082:DDM983084 DNH983082:DNI983084 DXD983082:DXE983084 EGZ983082:EHA983084 EQV983082:EQW983084 FAR983082:FAS983084 FKN983082:FKO983084 FUJ983082:FUK983084 GEF983082:GEG983084 GOB983082:GOC983084 GXX983082:GXY983084 HHT983082:HHU983084 HRP983082:HRQ983084 IBL983082:IBM983084 ILH983082:ILI983084 IVD983082:IVE983084 JEZ983082:JFA983084 JOV983082:JOW983084 JYR983082:JYS983084 KIN983082:KIO983084 KSJ983082:KSK983084 LCF983082:LCG983084 LMB983082:LMC983084 LVX983082:LVY983084 MFT983082:MFU983084 MPP983082:MPQ983084 MZL983082:MZM983084 NJH983082:NJI983084 NTD983082:NTE983084 OCZ983082:ODA983084 OMV983082:OMW983084 OWR983082:OWS983084 PGN983082:PGO983084 PQJ983082:PQK983084 QAF983082:QAG983084 QKB983082:QKC983084 QTX983082:QTY983084 RDT983082:RDU983084 RNP983082:RNQ983084 RXL983082:RXM983084 SHH983082:SHI983084 SRD983082:SRE983084 TAZ983082:TBA983084 TKV983082:TKW983084 TUR983082:TUS983084 UEN983082:UEO983084 UOJ983082:UOK983084 UYF983082:UYG983084 VIB983082:VIC983084 VRX983082:VRY983084 WBT983082:WBU983084 WLP983082:WLQ983084 WVL983082:WVM983084 L79 JH79 TD79 ACZ79 AMV79 AWR79 BGN79 BQJ79 CAF79 CKB79 CTX79 DDT79 DNP79 DXL79 EHH79 ERD79 FAZ79 FKV79 FUR79 GEN79 GOJ79 GYF79 HIB79 HRX79 IBT79 ILP79 IVL79 JFH79 JPD79 JYZ79 KIV79 KSR79 LCN79 LMJ79 LWF79 MGB79 MPX79 MZT79 NJP79 NTL79 ODH79 OND79 OWZ79 PGV79 PQR79 QAN79 QKJ79 QUF79 REB79 RNX79 RXT79 SHP79 SRL79 TBH79 TLD79 TUZ79 UEV79 UOR79 UYN79 VIJ79 VSF79 WCB79 WLX79 WVT79 L65615 JH65615 TD65615 ACZ65615 AMV65615 AWR65615 BGN65615 BQJ65615 CAF65615 CKB65615 CTX65615 DDT65615 DNP65615 DXL65615 EHH65615 ERD65615 FAZ65615 FKV65615 FUR65615 GEN65615 GOJ65615 GYF65615 HIB65615 HRX65615 IBT65615 ILP65615 IVL65615 JFH65615 JPD65615 JYZ65615 KIV65615 KSR65615 LCN65615 LMJ65615 LWF65615 MGB65615 MPX65615 MZT65615 NJP65615 NTL65615 ODH65615 OND65615 OWZ65615 PGV65615 PQR65615 QAN65615 QKJ65615 QUF65615 REB65615 RNX65615 RXT65615 SHP65615 SRL65615 TBH65615 TLD65615 TUZ65615 UEV65615 UOR65615 UYN65615 VIJ65615 VSF65615 WCB65615 WLX65615 WVT65615 L131151 JH131151 TD131151 ACZ131151 AMV131151 AWR131151 BGN131151 BQJ131151 CAF131151 CKB131151 CTX131151 DDT131151 DNP131151 DXL131151 EHH131151 ERD131151 FAZ131151 FKV131151 FUR131151 GEN131151 GOJ131151 GYF131151 HIB131151 HRX131151 IBT131151 ILP131151 IVL131151 JFH131151 JPD131151 JYZ131151 KIV131151 KSR131151 LCN131151 LMJ131151 LWF131151 MGB131151 MPX131151 MZT131151 NJP131151 NTL131151 ODH131151 OND131151 OWZ131151 PGV131151 PQR131151 QAN131151 QKJ131151 QUF131151 REB131151 RNX131151 RXT131151 SHP131151 SRL131151 TBH131151 TLD131151 TUZ131151 UEV131151 UOR131151 UYN131151 VIJ131151 VSF131151 WCB131151 WLX131151 WVT131151 L196687 JH196687 TD196687 ACZ196687 AMV196687 AWR196687 BGN196687 BQJ196687 CAF196687 CKB196687 CTX196687 DDT196687 DNP196687 DXL196687 EHH196687 ERD196687 FAZ196687 FKV196687 FUR196687 GEN196687 GOJ196687 GYF196687 HIB196687 HRX196687 IBT196687 ILP196687 IVL196687 JFH196687 JPD196687 JYZ196687 KIV196687 KSR196687 LCN196687 LMJ196687 LWF196687 MGB196687 MPX196687 MZT196687 NJP196687 NTL196687 ODH196687 OND196687 OWZ196687 PGV196687 PQR196687 QAN196687 QKJ196687 QUF196687 REB196687 RNX196687 RXT196687 SHP196687 SRL196687 TBH196687 TLD196687 TUZ196687 UEV196687 UOR196687 UYN196687 VIJ196687 VSF196687 WCB196687 WLX196687 WVT196687 L262223 JH262223 TD262223 ACZ262223 AMV262223 AWR262223 BGN262223 BQJ262223 CAF262223 CKB262223 CTX262223 DDT262223 DNP262223 DXL262223 EHH262223 ERD262223 FAZ262223 FKV262223 FUR262223 GEN262223 GOJ262223 GYF262223 HIB262223 HRX262223 IBT262223 ILP262223 IVL262223 JFH262223 JPD262223 JYZ262223 KIV262223 KSR262223 LCN262223 LMJ262223 LWF262223 MGB262223 MPX262223 MZT262223 NJP262223 NTL262223 ODH262223 OND262223 OWZ262223 PGV262223 PQR262223 QAN262223 QKJ262223 QUF262223 REB262223 RNX262223 RXT262223 SHP262223 SRL262223 TBH262223 TLD262223 TUZ262223 UEV262223 UOR262223 UYN262223 VIJ262223 VSF262223 WCB262223 WLX262223 WVT262223 L327759 JH327759 TD327759 ACZ327759 AMV327759 AWR327759 BGN327759 BQJ327759 CAF327759 CKB327759 CTX327759 DDT327759 DNP327759 DXL327759 EHH327759 ERD327759 FAZ327759 FKV327759 FUR327759 GEN327759 GOJ327759 GYF327759 HIB327759 HRX327759 IBT327759 ILP327759 IVL327759 JFH327759 JPD327759 JYZ327759 KIV327759 KSR327759 LCN327759 LMJ327759 LWF327759 MGB327759 MPX327759 MZT327759 NJP327759 NTL327759 ODH327759 OND327759 OWZ327759 PGV327759 PQR327759 QAN327759 QKJ327759 QUF327759 REB327759 RNX327759 RXT327759 SHP327759 SRL327759 TBH327759 TLD327759 TUZ327759 UEV327759 UOR327759 UYN327759 VIJ327759 VSF327759 WCB327759 WLX327759 WVT327759 L393295 JH393295 TD393295 ACZ393295 AMV393295 AWR393295 BGN393295 BQJ393295 CAF393295 CKB393295 CTX393295 DDT393295 DNP393295 DXL393295 EHH393295 ERD393295 FAZ393295 FKV393295 FUR393295 GEN393295 GOJ393295 GYF393295 HIB393295 HRX393295 IBT393295 ILP393295 IVL393295 JFH393295 JPD393295 JYZ393295 KIV393295 KSR393295 LCN393295 LMJ393295 LWF393295 MGB393295 MPX393295 MZT393295 NJP393295 NTL393295 ODH393295 OND393295 OWZ393295 PGV393295 PQR393295 QAN393295 QKJ393295 QUF393295 REB393295 RNX393295 RXT393295 SHP393295 SRL393295 TBH393295 TLD393295 TUZ393295 UEV393295 UOR393295 UYN393295 VIJ393295 VSF393295 WCB393295 WLX393295 WVT393295 L458831 JH458831 TD458831 ACZ458831 AMV458831 AWR458831 BGN458831 BQJ458831 CAF458831 CKB458831 CTX458831 DDT458831 DNP458831 DXL458831 EHH458831 ERD458831 FAZ458831 FKV458831 FUR458831 GEN458831 GOJ458831 GYF458831 HIB458831 HRX458831 IBT458831 ILP458831 IVL458831 JFH458831 JPD458831 JYZ458831 KIV458831 KSR458831 LCN458831 LMJ458831 LWF458831 MGB458831 MPX458831 MZT458831 NJP458831 NTL458831 ODH458831 OND458831 OWZ458831 PGV458831 PQR458831 QAN458831 QKJ458831 QUF458831 REB458831 RNX458831 RXT458831 SHP458831 SRL458831 TBH458831 TLD458831 TUZ458831 UEV458831 UOR458831 UYN458831 VIJ458831 VSF458831 WCB458831 WLX458831 WVT458831 L524367 JH524367 TD524367 ACZ524367 AMV524367 AWR524367 BGN524367 BQJ524367 CAF524367 CKB524367 CTX524367 DDT524367 DNP524367 DXL524367 EHH524367 ERD524367 FAZ524367 FKV524367 FUR524367 GEN524367 GOJ524367 GYF524367 HIB524367 HRX524367 IBT524367 ILP524367 IVL524367 JFH524367 JPD524367 JYZ524367 KIV524367 KSR524367 LCN524367 LMJ524367 LWF524367 MGB524367 MPX524367 MZT524367 NJP524367 NTL524367 ODH524367 OND524367 OWZ524367 PGV524367 PQR524367 QAN524367 QKJ524367 QUF524367 REB524367 RNX524367 RXT524367 SHP524367 SRL524367 TBH524367 TLD524367 TUZ524367 UEV524367 UOR524367 UYN524367 VIJ524367 VSF524367 WCB524367 WLX524367 WVT524367 L589903 JH589903 TD589903 ACZ589903 AMV589903 AWR589903 BGN589903 BQJ589903 CAF589903 CKB589903 CTX589903 DDT589903 DNP589903 DXL589903 EHH589903 ERD589903 FAZ589903 FKV589903 FUR589903 GEN589903 GOJ589903 GYF589903 HIB589903 HRX589903 IBT589903 ILP589903 IVL589903 JFH589903 JPD589903 JYZ589903 KIV589903 KSR589903 LCN589903 LMJ589903 LWF589903 MGB589903 MPX589903 MZT589903 NJP589903 NTL589903 ODH589903 OND589903 OWZ589903 PGV589903 PQR589903 QAN589903 QKJ589903 QUF589903 REB589903 RNX589903 RXT589903 SHP589903 SRL589903 TBH589903 TLD589903 TUZ589903 UEV589903 UOR589903 UYN589903 VIJ589903 VSF589903 WCB589903 WLX589903 WVT589903 L655439 JH655439 TD655439 ACZ655439 AMV655439 AWR655439 BGN655439 BQJ655439 CAF655439 CKB655439 CTX655439 DDT655439 DNP655439 DXL655439 EHH655439 ERD655439 FAZ655439 FKV655439 FUR655439 GEN655439 GOJ655439 GYF655439 HIB655439 HRX655439 IBT655439 ILP655439 IVL655439 JFH655439 JPD655439 JYZ655439 KIV655439 KSR655439 LCN655439 LMJ655439 LWF655439 MGB655439 MPX655439 MZT655439 NJP655439 NTL655439 ODH655439 OND655439 OWZ655439 PGV655439 PQR655439 QAN655439 QKJ655439 QUF655439 REB655439 RNX655439 RXT655439 SHP655439 SRL655439 TBH655439 TLD655439 TUZ655439 UEV655439 UOR655439 UYN655439 VIJ655439 VSF655439 WCB655439 WLX655439 WVT655439 L720975 JH720975 TD720975 ACZ720975 AMV720975 AWR720975 BGN720975 BQJ720975 CAF720975 CKB720975 CTX720975 DDT720975 DNP720975 DXL720975 EHH720975 ERD720975 FAZ720975 FKV720975 FUR720975 GEN720975 GOJ720975 GYF720975 HIB720975 HRX720975 IBT720975 ILP720975 IVL720975 JFH720975 JPD720975 JYZ720975 KIV720975 KSR720975 LCN720975 LMJ720975 LWF720975 MGB720975 MPX720975 MZT720975 NJP720975 NTL720975 ODH720975 OND720975 OWZ720975 PGV720975 PQR720975 QAN720975 QKJ720975 QUF720975 REB720975 RNX720975 RXT720975 SHP720975 SRL720975 TBH720975 TLD720975 TUZ720975 UEV720975 UOR720975 UYN720975 VIJ720975 VSF720975 WCB720975 WLX720975 WVT720975 L786511 JH786511 TD786511 ACZ786511 AMV786511 AWR786511 BGN786511 BQJ786511 CAF786511 CKB786511 CTX786511 DDT786511 DNP786511 DXL786511 EHH786511 ERD786511 FAZ786511 FKV786511 FUR786511 GEN786511 GOJ786511 GYF786511 HIB786511 HRX786511 IBT786511 ILP786511 IVL786511 JFH786511 JPD786511 JYZ786511 KIV786511 KSR786511 LCN786511 LMJ786511 LWF786511 MGB786511 MPX786511 MZT786511 NJP786511 NTL786511 ODH786511 OND786511 OWZ786511 PGV786511 PQR786511 QAN786511 QKJ786511 QUF786511 REB786511 RNX786511 RXT786511 SHP786511 SRL786511 TBH786511 TLD786511 TUZ786511 UEV786511 UOR786511 UYN786511 VIJ786511 VSF786511 WCB786511 WLX786511 WVT786511 L852047 JH852047 TD852047 ACZ852047 AMV852047 AWR852047 BGN852047 BQJ852047 CAF852047 CKB852047 CTX852047 DDT852047 DNP852047 DXL852047 EHH852047 ERD852047 FAZ852047 FKV852047 FUR852047 GEN852047 GOJ852047 GYF852047 HIB852047 HRX852047 IBT852047 ILP852047 IVL852047 JFH852047 JPD852047 JYZ852047 KIV852047 KSR852047 LCN852047 LMJ852047 LWF852047 MGB852047 MPX852047 MZT852047 NJP852047 NTL852047 ODH852047 OND852047 OWZ852047 PGV852047 PQR852047 QAN852047 QKJ852047 QUF852047 REB852047 RNX852047 RXT852047 SHP852047 SRL852047 TBH852047 TLD852047 TUZ852047 UEV852047 UOR852047 UYN852047 VIJ852047 VSF852047 WCB852047 WLX852047 WVT852047 L917583 JH917583 TD917583 ACZ917583 AMV917583 AWR917583 BGN917583 BQJ917583 CAF917583 CKB917583 CTX917583 DDT917583 DNP917583 DXL917583 EHH917583 ERD917583 FAZ917583 FKV917583 FUR917583 GEN917583 GOJ917583 GYF917583 HIB917583 HRX917583 IBT917583 ILP917583 IVL917583 JFH917583 JPD917583 JYZ917583 KIV917583 KSR917583 LCN917583 LMJ917583 LWF917583 MGB917583 MPX917583 MZT917583 NJP917583 NTL917583 ODH917583 OND917583 OWZ917583 PGV917583 PQR917583 QAN917583 QKJ917583 QUF917583 REB917583 RNX917583 RXT917583 SHP917583 SRL917583 TBH917583 TLD917583 TUZ917583 UEV917583 UOR917583 UYN917583 VIJ917583 VSF917583 WCB917583 WLX917583 WVT917583 L983119 JH983119 TD983119 ACZ983119 AMV983119 AWR983119 BGN983119 BQJ983119 CAF983119 CKB983119 CTX983119 DDT983119 DNP983119 DXL983119 EHH983119 ERD983119 FAZ983119 FKV983119 FUR983119 GEN983119 GOJ983119 GYF983119 HIB983119 HRX983119 IBT983119 ILP983119 IVL983119 JFH983119 JPD983119 JYZ983119 KIV983119 KSR983119 LCN983119 LMJ983119 LWF983119 MGB983119 MPX983119 MZT983119 NJP983119 NTL983119 ODH983119 OND983119 OWZ983119 PGV983119 PQR983119 QAN983119 QKJ983119 QUF983119 REB983119 RNX983119 RXT983119 SHP983119 SRL983119 TBH983119 TLD983119 TUZ983119 UEV983119 UOR983119 UYN983119 VIJ983119 VSF983119 WCB983119 WLX983119 WVT983119 R68:S68 JN68:JO68 TJ68:TK68 ADF68:ADG68 ANB68:ANC68 AWX68:AWY68 BGT68:BGU68 BQP68:BQQ68 CAL68:CAM68 CKH68:CKI68 CUD68:CUE68 DDZ68:DEA68 DNV68:DNW68 DXR68:DXS68 EHN68:EHO68 ERJ68:ERK68 FBF68:FBG68 FLB68:FLC68 FUX68:FUY68 GET68:GEU68 GOP68:GOQ68 GYL68:GYM68 HIH68:HII68 HSD68:HSE68 IBZ68:ICA68 ILV68:ILW68 IVR68:IVS68 JFN68:JFO68 JPJ68:JPK68 JZF68:JZG68 KJB68:KJC68 KSX68:KSY68 LCT68:LCU68 LMP68:LMQ68 LWL68:LWM68 MGH68:MGI68 MQD68:MQE68 MZZ68:NAA68 NJV68:NJW68 NTR68:NTS68 ODN68:ODO68 ONJ68:ONK68 OXF68:OXG68 PHB68:PHC68 PQX68:PQY68 QAT68:QAU68 QKP68:QKQ68 QUL68:QUM68 REH68:REI68 ROD68:ROE68 RXZ68:RYA68 SHV68:SHW68 SRR68:SRS68 TBN68:TBO68 TLJ68:TLK68 TVF68:TVG68 UFB68:UFC68 UOX68:UOY68 UYT68:UYU68 VIP68:VIQ68 VSL68:VSM68 WCH68:WCI68 WMD68:WME68 WVZ68:WWA68 R65604:S65604 JN65604:JO65604 TJ65604:TK65604 ADF65604:ADG65604 ANB65604:ANC65604 AWX65604:AWY65604 BGT65604:BGU65604 BQP65604:BQQ65604 CAL65604:CAM65604 CKH65604:CKI65604 CUD65604:CUE65604 DDZ65604:DEA65604 DNV65604:DNW65604 DXR65604:DXS65604 EHN65604:EHO65604 ERJ65604:ERK65604 FBF65604:FBG65604 FLB65604:FLC65604 FUX65604:FUY65604 GET65604:GEU65604 GOP65604:GOQ65604 GYL65604:GYM65604 HIH65604:HII65604 HSD65604:HSE65604 IBZ65604:ICA65604 ILV65604:ILW65604 IVR65604:IVS65604 JFN65604:JFO65604 JPJ65604:JPK65604 JZF65604:JZG65604 KJB65604:KJC65604 KSX65604:KSY65604 LCT65604:LCU65604 LMP65604:LMQ65604 LWL65604:LWM65604 MGH65604:MGI65604 MQD65604:MQE65604 MZZ65604:NAA65604 NJV65604:NJW65604 NTR65604:NTS65604 ODN65604:ODO65604 ONJ65604:ONK65604 OXF65604:OXG65604 PHB65604:PHC65604 PQX65604:PQY65604 QAT65604:QAU65604 QKP65604:QKQ65604 QUL65604:QUM65604 REH65604:REI65604 ROD65604:ROE65604 RXZ65604:RYA65604 SHV65604:SHW65604 SRR65604:SRS65604 TBN65604:TBO65604 TLJ65604:TLK65604 TVF65604:TVG65604 UFB65604:UFC65604 UOX65604:UOY65604 UYT65604:UYU65604 VIP65604:VIQ65604 VSL65604:VSM65604 WCH65604:WCI65604 WMD65604:WME65604 WVZ65604:WWA65604 R131140:S131140 JN131140:JO131140 TJ131140:TK131140 ADF131140:ADG131140 ANB131140:ANC131140 AWX131140:AWY131140 BGT131140:BGU131140 BQP131140:BQQ131140 CAL131140:CAM131140 CKH131140:CKI131140 CUD131140:CUE131140 DDZ131140:DEA131140 DNV131140:DNW131140 DXR131140:DXS131140 EHN131140:EHO131140 ERJ131140:ERK131140 FBF131140:FBG131140 FLB131140:FLC131140 FUX131140:FUY131140 GET131140:GEU131140 GOP131140:GOQ131140 GYL131140:GYM131140 HIH131140:HII131140 HSD131140:HSE131140 IBZ131140:ICA131140 ILV131140:ILW131140 IVR131140:IVS131140 JFN131140:JFO131140 JPJ131140:JPK131140 JZF131140:JZG131140 KJB131140:KJC131140 KSX131140:KSY131140 LCT131140:LCU131140 LMP131140:LMQ131140 LWL131140:LWM131140 MGH131140:MGI131140 MQD131140:MQE131140 MZZ131140:NAA131140 NJV131140:NJW131140 NTR131140:NTS131140 ODN131140:ODO131140 ONJ131140:ONK131140 OXF131140:OXG131140 PHB131140:PHC131140 PQX131140:PQY131140 QAT131140:QAU131140 QKP131140:QKQ131140 QUL131140:QUM131140 REH131140:REI131140 ROD131140:ROE131140 RXZ131140:RYA131140 SHV131140:SHW131140 SRR131140:SRS131140 TBN131140:TBO131140 TLJ131140:TLK131140 TVF131140:TVG131140 UFB131140:UFC131140 UOX131140:UOY131140 UYT131140:UYU131140 VIP131140:VIQ131140 VSL131140:VSM131140 WCH131140:WCI131140 WMD131140:WME131140 WVZ131140:WWA131140 R196676:S196676 JN196676:JO196676 TJ196676:TK196676 ADF196676:ADG196676 ANB196676:ANC196676 AWX196676:AWY196676 BGT196676:BGU196676 BQP196676:BQQ196676 CAL196676:CAM196676 CKH196676:CKI196676 CUD196676:CUE196676 DDZ196676:DEA196676 DNV196676:DNW196676 DXR196676:DXS196676 EHN196676:EHO196676 ERJ196676:ERK196676 FBF196676:FBG196676 FLB196676:FLC196676 FUX196676:FUY196676 GET196676:GEU196676 GOP196676:GOQ196676 GYL196676:GYM196676 HIH196676:HII196676 HSD196676:HSE196676 IBZ196676:ICA196676 ILV196676:ILW196676 IVR196676:IVS196676 JFN196676:JFO196676 JPJ196676:JPK196676 JZF196676:JZG196676 KJB196676:KJC196676 KSX196676:KSY196676 LCT196676:LCU196676 LMP196676:LMQ196676 LWL196676:LWM196676 MGH196676:MGI196676 MQD196676:MQE196676 MZZ196676:NAA196676 NJV196676:NJW196676 NTR196676:NTS196676 ODN196676:ODO196676 ONJ196676:ONK196676 OXF196676:OXG196676 PHB196676:PHC196676 PQX196676:PQY196676 QAT196676:QAU196676 QKP196676:QKQ196676 QUL196676:QUM196676 REH196676:REI196676 ROD196676:ROE196676 RXZ196676:RYA196676 SHV196676:SHW196676 SRR196676:SRS196676 TBN196676:TBO196676 TLJ196676:TLK196676 TVF196676:TVG196676 UFB196676:UFC196676 UOX196676:UOY196676 UYT196676:UYU196676 VIP196676:VIQ196676 VSL196676:VSM196676 WCH196676:WCI196676 WMD196676:WME196676 WVZ196676:WWA196676 R262212:S262212 JN262212:JO262212 TJ262212:TK262212 ADF262212:ADG262212 ANB262212:ANC262212 AWX262212:AWY262212 BGT262212:BGU262212 BQP262212:BQQ262212 CAL262212:CAM262212 CKH262212:CKI262212 CUD262212:CUE262212 DDZ262212:DEA262212 DNV262212:DNW262212 DXR262212:DXS262212 EHN262212:EHO262212 ERJ262212:ERK262212 FBF262212:FBG262212 FLB262212:FLC262212 FUX262212:FUY262212 GET262212:GEU262212 GOP262212:GOQ262212 GYL262212:GYM262212 HIH262212:HII262212 HSD262212:HSE262212 IBZ262212:ICA262212 ILV262212:ILW262212 IVR262212:IVS262212 JFN262212:JFO262212 JPJ262212:JPK262212 JZF262212:JZG262212 KJB262212:KJC262212 KSX262212:KSY262212 LCT262212:LCU262212 LMP262212:LMQ262212 LWL262212:LWM262212 MGH262212:MGI262212 MQD262212:MQE262212 MZZ262212:NAA262212 NJV262212:NJW262212 NTR262212:NTS262212 ODN262212:ODO262212 ONJ262212:ONK262212 OXF262212:OXG262212 PHB262212:PHC262212 PQX262212:PQY262212 QAT262212:QAU262212 QKP262212:QKQ262212 QUL262212:QUM262212 REH262212:REI262212 ROD262212:ROE262212 RXZ262212:RYA262212 SHV262212:SHW262212 SRR262212:SRS262212 TBN262212:TBO262212 TLJ262212:TLK262212 TVF262212:TVG262212 UFB262212:UFC262212 UOX262212:UOY262212 UYT262212:UYU262212 VIP262212:VIQ262212 VSL262212:VSM262212 WCH262212:WCI262212 WMD262212:WME262212 WVZ262212:WWA262212 R327748:S327748 JN327748:JO327748 TJ327748:TK327748 ADF327748:ADG327748 ANB327748:ANC327748 AWX327748:AWY327748 BGT327748:BGU327748 BQP327748:BQQ327748 CAL327748:CAM327748 CKH327748:CKI327748 CUD327748:CUE327748 DDZ327748:DEA327748 DNV327748:DNW327748 DXR327748:DXS327748 EHN327748:EHO327748 ERJ327748:ERK327748 FBF327748:FBG327748 FLB327748:FLC327748 FUX327748:FUY327748 GET327748:GEU327748 GOP327748:GOQ327748 GYL327748:GYM327748 HIH327748:HII327748 HSD327748:HSE327748 IBZ327748:ICA327748 ILV327748:ILW327748 IVR327748:IVS327748 JFN327748:JFO327748 JPJ327748:JPK327748 JZF327748:JZG327748 KJB327748:KJC327748 KSX327748:KSY327748 LCT327748:LCU327748 LMP327748:LMQ327748 LWL327748:LWM327748 MGH327748:MGI327748 MQD327748:MQE327748 MZZ327748:NAA327748 NJV327748:NJW327748 NTR327748:NTS327748 ODN327748:ODO327748 ONJ327748:ONK327748 OXF327748:OXG327748 PHB327748:PHC327748 PQX327748:PQY327748 QAT327748:QAU327748 QKP327748:QKQ327748 QUL327748:QUM327748 REH327748:REI327748 ROD327748:ROE327748 RXZ327748:RYA327748 SHV327748:SHW327748 SRR327748:SRS327748 TBN327748:TBO327748 TLJ327748:TLK327748 TVF327748:TVG327748 UFB327748:UFC327748 UOX327748:UOY327748 UYT327748:UYU327748 VIP327748:VIQ327748 VSL327748:VSM327748 WCH327748:WCI327748 WMD327748:WME327748 WVZ327748:WWA327748 R393284:S393284 JN393284:JO393284 TJ393284:TK393284 ADF393284:ADG393284 ANB393284:ANC393284 AWX393284:AWY393284 BGT393284:BGU393284 BQP393284:BQQ393284 CAL393284:CAM393284 CKH393284:CKI393284 CUD393284:CUE393284 DDZ393284:DEA393284 DNV393284:DNW393284 DXR393284:DXS393284 EHN393284:EHO393284 ERJ393284:ERK393284 FBF393284:FBG393284 FLB393284:FLC393284 FUX393284:FUY393284 GET393284:GEU393284 GOP393284:GOQ393284 GYL393284:GYM393284 HIH393284:HII393284 HSD393284:HSE393284 IBZ393284:ICA393284 ILV393284:ILW393284 IVR393284:IVS393284 JFN393284:JFO393284 JPJ393284:JPK393284 JZF393284:JZG393284 KJB393284:KJC393284 KSX393284:KSY393284 LCT393284:LCU393284 LMP393284:LMQ393284 LWL393284:LWM393284 MGH393284:MGI393284 MQD393284:MQE393284 MZZ393284:NAA393284 NJV393284:NJW393284 NTR393284:NTS393284 ODN393284:ODO393284 ONJ393284:ONK393284 OXF393284:OXG393284 PHB393284:PHC393284 PQX393284:PQY393284 QAT393284:QAU393284 QKP393284:QKQ393284 QUL393284:QUM393284 REH393284:REI393284 ROD393284:ROE393284 RXZ393284:RYA393284 SHV393284:SHW393284 SRR393284:SRS393284 TBN393284:TBO393284 TLJ393284:TLK393284 TVF393284:TVG393284 UFB393284:UFC393284 UOX393284:UOY393284 UYT393284:UYU393284 VIP393284:VIQ393284 VSL393284:VSM393284 WCH393284:WCI393284 WMD393284:WME393284 WVZ393284:WWA393284 R458820:S458820 JN458820:JO458820 TJ458820:TK458820 ADF458820:ADG458820 ANB458820:ANC458820 AWX458820:AWY458820 BGT458820:BGU458820 BQP458820:BQQ458820 CAL458820:CAM458820 CKH458820:CKI458820 CUD458820:CUE458820 DDZ458820:DEA458820 DNV458820:DNW458820 DXR458820:DXS458820 EHN458820:EHO458820 ERJ458820:ERK458820 FBF458820:FBG458820 FLB458820:FLC458820 FUX458820:FUY458820 GET458820:GEU458820 GOP458820:GOQ458820 GYL458820:GYM458820 HIH458820:HII458820 HSD458820:HSE458820 IBZ458820:ICA458820 ILV458820:ILW458820 IVR458820:IVS458820 JFN458820:JFO458820 JPJ458820:JPK458820 JZF458820:JZG458820 KJB458820:KJC458820 KSX458820:KSY458820 LCT458820:LCU458820 LMP458820:LMQ458820 LWL458820:LWM458820 MGH458820:MGI458820 MQD458820:MQE458820 MZZ458820:NAA458820 NJV458820:NJW458820 NTR458820:NTS458820 ODN458820:ODO458820 ONJ458820:ONK458820 OXF458820:OXG458820 PHB458820:PHC458820 PQX458820:PQY458820 QAT458820:QAU458820 QKP458820:QKQ458820 QUL458820:QUM458820 REH458820:REI458820 ROD458820:ROE458820 RXZ458820:RYA458820 SHV458820:SHW458820 SRR458820:SRS458820 TBN458820:TBO458820 TLJ458820:TLK458820 TVF458820:TVG458820 UFB458820:UFC458820 UOX458820:UOY458820 UYT458820:UYU458820 VIP458820:VIQ458820 VSL458820:VSM458820 WCH458820:WCI458820 WMD458820:WME458820 WVZ458820:WWA458820 R524356:S524356 JN524356:JO524356 TJ524356:TK524356 ADF524356:ADG524356 ANB524356:ANC524356 AWX524356:AWY524356 BGT524356:BGU524356 BQP524356:BQQ524356 CAL524356:CAM524356 CKH524356:CKI524356 CUD524356:CUE524356 DDZ524356:DEA524356 DNV524356:DNW524356 DXR524356:DXS524356 EHN524356:EHO524356 ERJ524356:ERK524356 FBF524356:FBG524356 FLB524356:FLC524356 FUX524356:FUY524356 GET524356:GEU524356 GOP524356:GOQ524356 GYL524356:GYM524356 HIH524356:HII524356 HSD524356:HSE524356 IBZ524356:ICA524356 ILV524356:ILW524356 IVR524356:IVS524356 JFN524356:JFO524356 JPJ524356:JPK524356 JZF524356:JZG524356 KJB524356:KJC524356 KSX524356:KSY524356 LCT524356:LCU524356 LMP524356:LMQ524356 LWL524356:LWM524356 MGH524356:MGI524356 MQD524356:MQE524356 MZZ524356:NAA524356 NJV524356:NJW524356 NTR524356:NTS524356 ODN524356:ODO524356 ONJ524356:ONK524356 OXF524356:OXG524356 PHB524356:PHC524356 PQX524356:PQY524356 QAT524356:QAU524356 QKP524356:QKQ524356 QUL524356:QUM524356 REH524356:REI524356 ROD524356:ROE524356 RXZ524356:RYA524356 SHV524356:SHW524356 SRR524356:SRS524356 TBN524356:TBO524356 TLJ524356:TLK524356 TVF524356:TVG524356 UFB524356:UFC524356 UOX524356:UOY524356 UYT524356:UYU524356 VIP524356:VIQ524356 VSL524356:VSM524356 WCH524356:WCI524356 WMD524356:WME524356 WVZ524356:WWA524356 R589892:S589892 JN589892:JO589892 TJ589892:TK589892 ADF589892:ADG589892 ANB589892:ANC589892 AWX589892:AWY589892 BGT589892:BGU589892 BQP589892:BQQ589892 CAL589892:CAM589892 CKH589892:CKI589892 CUD589892:CUE589892 DDZ589892:DEA589892 DNV589892:DNW589892 DXR589892:DXS589892 EHN589892:EHO589892 ERJ589892:ERK589892 FBF589892:FBG589892 FLB589892:FLC589892 FUX589892:FUY589892 GET589892:GEU589892 GOP589892:GOQ589892 GYL589892:GYM589892 HIH589892:HII589892 HSD589892:HSE589892 IBZ589892:ICA589892 ILV589892:ILW589892 IVR589892:IVS589892 JFN589892:JFO589892 JPJ589892:JPK589892 JZF589892:JZG589892 KJB589892:KJC589892 KSX589892:KSY589892 LCT589892:LCU589892 LMP589892:LMQ589892 LWL589892:LWM589892 MGH589892:MGI589892 MQD589892:MQE589892 MZZ589892:NAA589892 NJV589892:NJW589892 NTR589892:NTS589892 ODN589892:ODO589892 ONJ589892:ONK589892 OXF589892:OXG589892 PHB589892:PHC589892 PQX589892:PQY589892 QAT589892:QAU589892 QKP589892:QKQ589892 QUL589892:QUM589892 REH589892:REI589892 ROD589892:ROE589892 RXZ589892:RYA589892 SHV589892:SHW589892 SRR589892:SRS589892 TBN589892:TBO589892 TLJ589892:TLK589892 TVF589892:TVG589892 UFB589892:UFC589892 UOX589892:UOY589892 UYT589892:UYU589892 VIP589892:VIQ589892 VSL589892:VSM589892 WCH589892:WCI589892 WMD589892:WME589892 WVZ589892:WWA589892 R655428:S655428 JN655428:JO655428 TJ655428:TK655428 ADF655428:ADG655428 ANB655428:ANC655428 AWX655428:AWY655428 BGT655428:BGU655428 BQP655428:BQQ655428 CAL655428:CAM655428 CKH655428:CKI655428 CUD655428:CUE655428 DDZ655428:DEA655428 DNV655428:DNW655428 DXR655428:DXS655428 EHN655428:EHO655428 ERJ655428:ERK655428 FBF655428:FBG655428 FLB655428:FLC655428 FUX655428:FUY655428 GET655428:GEU655428 GOP655428:GOQ655428 GYL655428:GYM655428 HIH655428:HII655428 HSD655428:HSE655428 IBZ655428:ICA655428 ILV655428:ILW655428 IVR655428:IVS655428 JFN655428:JFO655428 JPJ655428:JPK655428 JZF655428:JZG655428 KJB655428:KJC655428 KSX655428:KSY655428 LCT655428:LCU655428 LMP655428:LMQ655428 LWL655428:LWM655428 MGH655428:MGI655428 MQD655428:MQE655428 MZZ655428:NAA655428 NJV655428:NJW655428 NTR655428:NTS655428 ODN655428:ODO655428 ONJ655428:ONK655428 OXF655428:OXG655428 PHB655428:PHC655428 PQX655428:PQY655428 QAT655428:QAU655428 QKP655428:QKQ655428 QUL655428:QUM655428 REH655428:REI655428 ROD655428:ROE655428 RXZ655428:RYA655428 SHV655428:SHW655428 SRR655428:SRS655428 TBN655428:TBO655428 TLJ655428:TLK655428 TVF655428:TVG655428 UFB655428:UFC655428 UOX655428:UOY655428 UYT655428:UYU655428 VIP655428:VIQ655428 VSL655428:VSM655428 WCH655428:WCI655428 WMD655428:WME655428 WVZ655428:WWA655428 R720964:S720964 JN720964:JO720964 TJ720964:TK720964 ADF720964:ADG720964 ANB720964:ANC720964 AWX720964:AWY720964 BGT720964:BGU720964 BQP720964:BQQ720964 CAL720964:CAM720964 CKH720964:CKI720964 CUD720964:CUE720964 DDZ720964:DEA720964 DNV720964:DNW720964 DXR720964:DXS720964 EHN720964:EHO720964 ERJ720964:ERK720964 FBF720964:FBG720964 FLB720964:FLC720964 FUX720964:FUY720964 GET720964:GEU720964 GOP720964:GOQ720964 GYL720964:GYM720964 HIH720964:HII720964 HSD720964:HSE720964 IBZ720964:ICA720964 ILV720964:ILW720964 IVR720964:IVS720964 JFN720964:JFO720964 JPJ720964:JPK720964 JZF720964:JZG720964 KJB720964:KJC720964 KSX720964:KSY720964 LCT720964:LCU720964 LMP720964:LMQ720964 LWL720964:LWM720964 MGH720964:MGI720964 MQD720964:MQE720964 MZZ720964:NAA720964 NJV720964:NJW720964 NTR720964:NTS720964 ODN720964:ODO720964 ONJ720964:ONK720964 OXF720964:OXG720964 PHB720964:PHC720964 PQX720964:PQY720964 QAT720964:QAU720964 QKP720964:QKQ720964 QUL720964:QUM720964 REH720964:REI720964 ROD720964:ROE720964 RXZ720964:RYA720964 SHV720964:SHW720964 SRR720964:SRS720964 TBN720964:TBO720964 TLJ720964:TLK720964 TVF720964:TVG720964 UFB720964:UFC720964 UOX720964:UOY720964 UYT720964:UYU720964 VIP720964:VIQ720964 VSL720964:VSM720964 WCH720964:WCI720964 WMD720964:WME720964 WVZ720964:WWA720964 R786500:S786500 JN786500:JO786500 TJ786500:TK786500 ADF786500:ADG786500 ANB786500:ANC786500 AWX786500:AWY786500 BGT786500:BGU786500 BQP786500:BQQ786500 CAL786500:CAM786500 CKH786500:CKI786500 CUD786500:CUE786500 DDZ786500:DEA786500 DNV786500:DNW786500 DXR786500:DXS786500 EHN786500:EHO786500 ERJ786500:ERK786500 FBF786500:FBG786500 FLB786500:FLC786500 FUX786500:FUY786500 GET786500:GEU786500 GOP786500:GOQ786500 GYL786500:GYM786500 HIH786500:HII786500 HSD786500:HSE786500 IBZ786500:ICA786500 ILV786500:ILW786500 IVR786500:IVS786500 JFN786500:JFO786500 JPJ786500:JPK786500 JZF786500:JZG786500 KJB786500:KJC786500 KSX786500:KSY786500 LCT786500:LCU786500 LMP786500:LMQ786500 LWL786500:LWM786500 MGH786500:MGI786500 MQD786500:MQE786500 MZZ786500:NAA786500 NJV786500:NJW786500 NTR786500:NTS786500 ODN786500:ODO786500 ONJ786500:ONK786500 OXF786500:OXG786500 PHB786500:PHC786500 PQX786500:PQY786500 QAT786500:QAU786500 QKP786500:QKQ786500 QUL786500:QUM786500 REH786500:REI786500 ROD786500:ROE786500 RXZ786500:RYA786500 SHV786500:SHW786500 SRR786500:SRS786500 TBN786500:TBO786500 TLJ786500:TLK786500 TVF786500:TVG786500 UFB786500:UFC786500 UOX786500:UOY786500 UYT786500:UYU786500 VIP786500:VIQ786500 VSL786500:VSM786500 WCH786500:WCI786500 WMD786500:WME786500 WVZ786500:WWA786500 R852036:S852036 JN852036:JO852036 TJ852036:TK852036 ADF852036:ADG852036 ANB852036:ANC852036 AWX852036:AWY852036 BGT852036:BGU852036 BQP852036:BQQ852036 CAL852036:CAM852036 CKH852036:CKI852036 CUD852036:CUE852036 DDZ852036:DEA852036 DNV852036:DNW852036 DXR852036:DXS852036 EHN852036:EHO852036 ERJ852036:ERK852036 FBF852036:FBG852036 FLB852036:FLC852036 FUX852036:FUY852036 GET852036:GEU852036 GOP852036:GOQ852036 GYL852036:GYM852036 HIH852036:HII852036 HSD852036:HSE852036 IBZ852036:ICA852036 ILV852036:ILW852036 IVR852036:IVS852036 JFN852036:JFO852036 JPJ852036:JPK852036 JZF852036:JZG852036 KJB852036:KJC852036 KSX852036:KSY852036 LCT852036:LCU852036 LMP852036:LMQ852036 LWL852036:LWM852036 MGH852036:MGI852036 MQD852036:MQE852036 MZZ852036:NAA852036 NJV852036:NJW852036 NTR852036:NTS852036 ODN852036:ODO852036 ONJ852036:ONK852036 OXF852036:OXG852036 PHB852036:PHC852036 PQX852036:PQY852036 QAT852036:QAU852036 QKP852036:QKQ852036 QUL852036:QUM852036 REH852036:REI852036 ROD852036:ROE852036 RXZ852036:RYA852036 SHV852036:SHW852036 SRR852036:SRS852036 TBN852036:TBO852036 TLJ852036:TLK852036 TVF852036:TVG852036 UFB852036:UFC852036 UOX852036:UOY852036 UYT852036:UYU852036 VIP852036:VIQ852036 VSL852036:VSM852036 WCH852036:WCI852036 WMD852036:WME852036 WVZ852036:WWA852036 R917572:S917572 JN917572:JO917572 TJ917572:TK917572 ADF917572:ADG917572 ANB917572:ANC917572 AWX917572:AWY917572 BGT917572:BGU917572 BQP917572:BQQ917572 CAL917572:CAM917572 CKH917572:CKI917572 CUD917572:CUE917572 DDZ917572:DEA917572 DNV917572:DNW917572 DXR917572:DXS917572 EHN917572:EHO917572 ERJ917572:ERK917572 FBF917572:FBG917572 FLB917572:FLC917572 FUX917572:FUY917572 GET917572:GEU917572 GOP917572:GOQ917572 GYL917572:GYM917572 HIH917572:HII917572 HSD917572:HSE917572 IBZ917572:ICA917572 ILV917572:ILW917572 IVR917572:IVS917572 JFN917572:JFO917572 JPJ917572:JPK917572 JZF917572:JZG917572 KJB917572:KJC917572 KSX917572:KSY917572 LCT917572:LCU917572 LMP917572:LMQ917572 LWL917572:LWM917572 MGH917572:MGI917572 MQD917572:MQE917572 MZZ917572:NAA917572 NJV917572:NJW917572 NTR917572:NTS917572 ODN917572:ODO917572 ONJ917572:ONK917572 OXF917572:OXG917572 PHB917572:PHC917572 PQX917572:PQY917572 QAT917572:QAU917572 QKP917572:QKQ917572 QUL917572:QUM917572 REH917572:REI917572 ROD917572:ROE917572 RXZ917572:RYA917572 SHV917572:SHW917572 SRR917572:SRS917572 TBN917572:TBO917572 TLJ917572:TLK917572 TVF917572:TVG917572 UFB917572:UFC917572 UOX917572:UOY917572 UYT917572:UYU917572 VIP917572:VIQ917572 VSL917572:VSM917572 WCH917572:WCI917572 WMD917572:WME917572 WVZ917572:WWA917572 R983108:S983108 JN983108:JO983108 TJ983108:TK983108 ADF983108:ADG983108 ANB983108:ANC983108 AWX983108:AWY983108 BGT983108:BGU983108 BQP983108:BQQ983108 CAL983108:CAM983108 CKH983108:CKI983108 CUD983108:CUE983108 DDZ983108:DEA983108 DNV983108:DNW983108 DXR983108:DXS983108 EHN983108:EHO983108 ERJ983108:ERK983108 FBF983108:FBG983108 FLB983108:FLC983108 FUX983108:FUY983108 GET983108:GEU983108 GOP983108:GOQ983108 GYL983108:GYM983108 HIH983108:HII983108 HSD983108:HSE983108 IBZ983108:ICA983108 ILV983108:ILW983108 IVR983108:IVS983108 JFN983108:JFO983108 JPJ983108:JPK983108 JZF983108:JZG983108 KJB983108:KJC983108 KSX983108:KSY983108 LCT983108:LCU983108 LMP983108:LMQ983108 LWL983108:LWM983108 MGH983108:MGI983108 MQD983108:MQE983108 MZZ983108:NAA983108 NJV983108:NJW983108 NTR983108:NTS983108 ODN983108:ODO983108 ONJ983108:ONK983108 OXF983108:OXG983108 PHB983108:PHC983108 PQX983108:PQY983108 QAT983108:QAU983108 QKP983108:QKQ983108 QUL983108:QUM983108 REH983108:REI983108 ROD983108:ROE983108 RXZ983108:RYA983108 SHV983108:SHW983108 SRR983108:SRS983108 TBN983108:TBO983108 TLJ983108:TLK983108 TVF983108:TVG983108 UFB983108:UFC983108 UOX983108:UOY983108 UYT983108:UYU983108 VIP983108:VIQ983108 VSL983108:VSM983108 WCH983108:WCI983108 WMD983108:WME983108 WVZ983108:WWA983108 C92:C93 IY92:IY93 SU92:SU93 ACQ92:ACQ93 AMM92:AMM93 AWI92:AWI93 BGE92:BGE93 BQA92:BQA93 BZW92:BZW93 CJS92:CJS93 CTO92:CTO93 DDK92:DDK93 DNG92:DNG93 DXC92:DXC93 EGY92:EGY93 EQU92:EQU93 FAQ92:FAQ93 FKM92:FKM93 FUI92:FUI93 GEE92:GEE93 GOA92:GOA93 GXW92:GXW93 HHS92:HHS93 HRO92:HRO93 IBK92:IBK93 ILG92:ILG93 IVC92:IVC93 JEY92:JEY93 JOU92:JOU93 JYQ92:JYQ93 KIM92:KIM93 KSI92:KSI93 LCE92:LCE93 LMA92:LMA93 LVW92:LVW93 MFS92:MFS93 MPO92:MPO93 MZK92:MZK93 NJG92:NJG93 NTC92:NTC93 OCY92:OCY93 OMU92:OMU93 OWQ92:OWQ93 PGM92:PGM93 PQI92:PQI93 QAE92:QAE93 QKA92:QKA93 QTW92:QTW93 RDS92:RDS93 RNO92:RNO93 RXK92:RXK93 SHG92:SHG93 SRC92:SRC93 TAY92:TAY93 TKU92:TKU93 TUQ92:TUQ93 UEM92:UEM93 UOI92:UOI93 UYE92:UYE93 VIA92:VIA93 VRW92:VRW93 WBS92:WBS93 WLO92:WLO93 WVK92:WVK93 C65628:C65629 IY65628:IY65629 SU65628:SU65629 ACQ65628:ACQ65629 AMM65628:AMM65629 AWI65628:AWI65629 BGE65628:BGE65629 BQA65628:BQA65629 BZW65628:BZW65629 CJS65628:CJS65629 CTO65628:CTO65629 DDK65628:DDK65629 DNG65628:DNG65629 DXC65628:DXC65629 EGY65628:EGY65629 EQU65628:EQU65629 FAQ65628:FAQ65629 FKM65628:FKM65629 FUI65628:FUI65629 GEE65628:GEE65629 GOA65628:GOA65629 GXW65628:GXW65629 HHS65628:HHS65629 HRO65628:HRO65629 IBK65628:IBK65629 ILG65628:ILG65629 IVC65628:IVC65629 JEY65628:JEY65629 JOU65628:JOU65629 JYQ65628:JYQ65629 KIM65628:KIM65629 KSI65628:KSI65629 LCE65628:LCE65629 LMA65628:LMA65629 LVW65628:LVW65629 MFS65628:MFS65629 MPO65628:MPO65629 MZK65628:MZK65629 NJG65628:NJG65629 NTC65628:NTC65629 OCY65628:OCY65629 OMU65628:OMU65629 OWQ65628:OWQ65629 PGM65628:PGM65629 PQI65628:PQI65629 QAE65628:QAE65629 QKA65628:QKA65629 QTW65628:QTW65629 RDS65628:RDS65629 RNO65628:RNO65629 RXK65628:RXK65629 SHG65628:SHG65629 SRC65628:SRC65629 TAY65628:TAY65629 TKU65628:TKU65629 TUQ65628:TUQ65629 UEM65628:UEM65629 UOI65628:UOI65629 UYE65628:UYE65629 VIA65628:VIA65629 VRW65628:VRW65629 WBS65628:WBS65629 WLO65628:WLO65629 WVK65628:WVK65629 C131164:C131165 IY131164:IY131165 SU131164:SU131165 ACQ131164:ACQ131165 AMM131164:AMM131165 AWI131164:AWI131165 BGE131164:BGE131165 BQA131164:BQA131165 BZW131164:BZW131165 CJS131164:CJS131165 CTO131164:CTO131165 DDK131164:DDK131165 DNG131164:DNG131165 DXC131164:DXC131165 EGY131164:EGY131165 EQU131164:EQU131165 FAQ131164:FAQ131165 FKM131164:FKM131165 FUI131164:FUI131165 GEE131164:GEE131165 GOA131164:GOA131165 GXW131164:GXW131165 HHS131164:HHS131165 HRO131164:HRO131165 IBK131164:IBK131165 ILG131164:ILG131165 IVC131164:IVC131165 JEY131164:JEY131165 JOU131164:JOU131165 JYQ131164:JYQ131165 KIM131164:KIM131165 KSI131164:KSI131165 LCE131164:LCE131165 LMA131164:LMA131165 LVW131164:LVW131165 MFS131164:MFS131165 MPO131164:MPO131165 MZK131164:MZK131165 NJG131164:NJG131165 NTC131164:NTC131165 OCY131164:OCY131165 OMU131164:OMU131165 OWQ131164:OWQ131165 PGM131164:PGM131165 PQI131164:PQI131165 QAE131164:QAE131165 QKA131164:QKA131165 QTW131164:QTW131165 RDS131164:RDS131165 RNO131164:RNO131165 RXK131164:RXK131165 SHG131164:SHG131165 SRC131164:SRC131165 TAY131164:TAY131165 TKU131164:TKU131165 TUQ131164:TUQ131165 UEM131164:UEM131165 UOI131164:UOI131165 UYE131164:UYE131165 VIA131164:VIA131165 VRW131164:VRW131165 WBS131164:WBS131165 WLO131164:WLO131165 WVK131164:WVK131165 C196700:C196701 IY196700:IY196701 SU196700:SU196701 ACQ196700:ACQ196701 AMM196700:AMM196701 AWI196700:AWI196701 BGE196700:BGE196701 BQA196700:BQA196701 BZW196700:BZW196701 CJS196700:CJS196701 CTO196700:CTO196701 DDK196700:DDK196701 DNG196700:DNG196701 DXC196700:DXC196701 EGY196700:EGY196701 EQU196700:EQU196701 FAQ196700:FAQ196701 FKM196700:FKM196701 FUI196700:FUI196701 GEE196700:GEE196701 GOA196700:GOA196701 GXW196700:GXW196701 HHS196700:HHS196701 HRO196700:HRO196701 IBK196700:IBK196701 ILG196700:ILG196701 IVC196700:IVC196701 JEY196700:JEY196701 JOU196700:JOU196701 JYQ196700:JYQ196701 KIM196700:KIM196701 KSI196700:KSI196701 LCE196700:LCE196701 LMA196700:LMA196701 LVW196700:LVW196701 MFS196700:MFS196701 MPO196700:MPO196701 MZK196700:MZK196701 NJG196700:NJG196701 NTC196700:NTC196701 OCY196700:OCY196701 OMU196700:OMU196701 OWQ196700:OWQ196701 PGM196700:PGM196701 PQI196700:PQI196701 QAE196700:QAE196701 QKA196700:QKA196701 QTW196700:QTW196701 RDS196700:RDS196701 RNO196700:RNO196701 RXK196700:RXK196701 SHG196700:SHG196701 SRC196700:SRC196701 TAY196700:TAY196701 TKU196700:TKU196701 TUQ196700:TUQ196701 UEM196700:UEM196701 UOI196700:UOI196701 UYE196700:UYE196701 VIA196700:VIA196701 VRW196700:VRW196701 WBS196700:WBS196701 WLO196700:WLO196701 WVK196700:WVK196701 C262236:C262237 IY262236:IY262237 SU262236:SU262237 ACQ262236:ACQ262237 AMM262236:AMM262237 AWI262236:AWI262237 BGE262236:BGE262237 BQA262236:BQA262237 BZW262236:BZW262237 CJS262236:CJS262237 CTO262236:CTO262237 DDK262236:DDK262237 DNG262236:DNG262237 DXC262236:DXC262237 EGY262236:EGY262237 EQU262236:EQU262237 FAQ262236:FAQ262237 FKM262236:FKM262237 FUI262236:FUI262237 GEE262236:GEE262237 GOA262236:GOA262237 GXW262236:GXW262237 HHS262236:HHS262237 HRO262236:HRO262237 IBK262236:IBK262237 ILG262236:ILG262237 IVC262236:IVC262237 JEY262236:JEY262237 JOU262236:JOU262237 JYQ262236:JYQ262237 KIM262236:KIM262237 KSI262236:KSI262237 LCE262236:LCE262237 LMA262236:LMA262237 LVW262236:LVW262237 MFS262236:MFS262237 MPO262236:MPO262237 MZK262236:MZK262237 NJG262236:NJG262237 NTC262236:NTC262237 OCY262236:OCY262237 OMU262236:OMU262237 OWQ262236:OWQ262237 PGM262236:PGM262237 PQI262236:PQI262237 QAE262236:QAE262237 QKA262236:QKA262237 QTW262236:QTW262237 RDS262236:RDS262237 RNO262236:RNO262237 RXK262236:RXK262237 SHG262236:SHG262237 SRC262236:SRC262237 TAY262236:TAY262237 TKU262236:TKU262237 TUQ262236:TUQ262237 UEM262236:UEM262237 UOI262236:UOI262237 UYE262236:UYE262237 VIA262236:VIA262237 VRW262236:VRW262237 WBS262236:WBS262237 WLO262236:WLO262237 WVK262236:WVK262237 C327772:C327773 IY327772:IY327773 SU327772:SU327773 ACQ327772:ACQ327773 AMM327772:AMM327773 AWI327772:AWI327773 BGE327772:BGE327773 BQA327772:BQA327773 BZW327772:BZW327773 CJS327772:CJS327773 CTO327772:CTO327773 DDK327772:DDK327773 DNG327772:DNG327773 DXC327772:DXC327773 EGY327772:EGY327773 EQU327772:EQU327773 FAQ327772:FAQ327773 FKM327772:FKM327773 FUI327772:FUI327773 GEE327772:GEE327773 GOA327772:GOA327773 GXW327772:GXW327773 HHS327772:HHS327773 HRO327772:HRO327773 IBK327772:IBK327773 ILG327772:ILG327773 IVC327772:IVC327773 JEY327772:JEY327773 JOU327772:JOU327773 JYQ327772:JYQ327773 KIM327772:KIM327773 KSI327772:KSI327773 LCE327772:LCE327773 LMA327772:LMA327773 LVW327772:LVW327773 MFS327772:MFS327773 MPO327772:MPO327773 MZK327772:MZK327773 NJG327772:NJG327773 NTC327772:NTC327773 OCY327772:OCY327773 OMU327772:OMU327773 OWQ327772:OWQ327773 PGM327772:PGM327773 PQI327772:PQI327773 QAE327772:QAE327773 QKA327772:QKA327773 QTW327772:QTW327773 RDS327772:RDS327773 RNO327772:RNO327773 RXK327772:RXK327773 SHG327772:SHG327773 SRC327772:SRC327773 TAY327772:TAY327773 TKU327772:TKU327773 TUQ327772:TUQ327773 UEM327772:UEM327773 UOI327772:UOI327773 UYE327772:UYE327773 VIA327772:VIA327773 VRW327772:VRW327773 WBS327772:WBS327773 WLO327772:WLO327773 WVK327772:WVK327773 C393308:C393309 IY393308:IY393309 SU393308:SU393309 ACQ393308:ACQ393309 AMM393308:AMM393309 AWI393308:AWI393309 BGE393308:BGE393309 BQA393308:BQA393309 BZW393308:BZW393309 CJS393308:CJS393309 CTO393308:CTO393309 DDK393308:DDK393309 DNG393308:DNG393309 DXC393308:DXC393309 EGY393308:EGY393309 EQU393308:EQU393309 FAQ393308:FAQ393309 FKM393308:FKM393309 FUI393308:FUI393309 GEE393308:GEE393309 GOA393308:GOA393309 GXW393308:GXW393309 HHS393308:HHS393309 HRO393308:HRO393309 IBK393308:IBK393309 ILG393308:ILG393309 IVC393308:IVC393309 JEY393308:JEY393309 JOU393308:JOU393309 JYQ393308:JYQ393309 KIM393308:KIM393309 KSI393308:KSI393309 LCE393308:LCE393309 LMA393308:LMA393309 LVW393308:LVW393309 MFS393308:MFS393309 MPO393308:MPO393309 MZK393308:MZK393309 NJG393308:NJG393309 NTC393308:NTC393309 OCY393308:OCY393309 OMU393308:OMU393309 OWQ393308:OWQ393309 PGM393308:PGM393309 PQI393308:PQI393309 QAE393308:QAE393309 QKA393308:QKA393309 QTW393308:QTW393309 RDS393308:RDS393309 RNO393308:RNO393309 RXK393308:RXK393309 SHG393308:SHG393309 SRC393308:SRC393309 TAY393308:TAY393309 TKU393308:TKU393309 TUQ393308:TUQ393309 UEM393308:UEM393309 UOI393308:UOI393309 UYE393308:UYE393309 VIA393308:VIA393309 VRW393308:VRW393309 WBS393308:WBS393309 WLO393308:WLO393309 WVK393308:WVK393309 C458844:C458845 IY458844:IY458845 SU458844:SU458845 ACQ458844:ACQ458845 AMM458844:AMM458845 AWI458844:AWI458845 BGE458844:BGE458845 BQA458844:BQA458845 BZW458844:BZW458845 CJS458844:CJS458845 CTO458844:CTO458845 DDK458844:DDK458845 DNG458844:DNG458845 DXC458844:DXC458845 EGY458844:EGY458845 EQU458844:EQU458845 FAQ458844:FAQ458845 FKM458844:FKM458845 FUI458844:FUI458845 GEE458844:GEE458845 GOA458844:GOA458845 GXW458844:GXW458845 HHS458844:HHS458845 HRO458844:HRO458845 IBK458844:IBK458845 ILG458844:ILG458845 IVC458844:IVC458845 JEY458844:JEY458845 JOU458844:JOU458845 JYQ458844:JYQ458845 KIM458844:KIM458845 KSI458844:KSI458845 LCE458844:LCE458845 LMA458844:LMA458845 LVW458844:LVW458845 MFS458844:MFS458845 MPO458844:MPO458845 MZK458844:MZK458845 NJG458844:NJG458845 NTC458844:NTC458845 OCY458844:OCY458845 OMU458844:OMU458845 OWQ458844:OWQ458845 PGM458844:PGM458845 PQI458844:PQI458845 QAE458844:QAE458845 QKA458844:QKA458845 QTW458844:QTW458845 RDS458844:RDS458845 RNO458844:RNO458845 RXK458844:RXK458845 SHG458844:SHG458845 SRC458844:SRC458845 TAY458844:TAY458845 TKU458844:TKU458845 TUQ458844:TUQ458845 UEM458844:UEM458845 UOI458844:UOI458845 UYE458844:UYE458845 VIA458844:VIA458845 VRW458844:VRW458845 WBS458844:WBS458845 WLO458844:WLO458845 WVK458844:WVK458845 C524380:C524381 IY524380:IY524381 SU524380:SU524381 ACQ524380:ACQ524381 AMM524380:AMM524381 AWI524380:AWI524381 BGE524380:BGE524381 BQA524380:BQA524381 BZW524380:BZW524381 CJS524380:CJS524381 CTO524380:CTO524381 DDK524380:DDK524381 DNG524380:DNG524381 DXC524380:DXC524381 EGY524380:EGY524381 EQU524380:EQU524381 FAQ524380:FAQ524381 FKM524380:FKM524381 FUI524380:FUI524381 GEE524380:GEE524381 GOA524380:GOA524381 GXW524380:GXW524381 HHS524380:HHS524381 HRO524380:HRO524381 IBK524380:IBK524381 ILG524380:ILG524381 IVC524380:IVC524381 JEY524380:JEY524381 JOU524380:JOU524381 JYQ524380:JYQ524381 KIM524380:KIM524381 KSI524380:KSI524381 LCE524380:LCE524381 LMA524380:LMA524381 LVW524380:LVW524381 MFS524380:MFS524381 MPO524380:MPO524381 MZK524380:MZK524381 NJG524380:NJG524381 NTC524380:NTC524381 OCY524380:OCY524381 OMU524380:OMU524381 OWQ524380:OWQ524381 PGM524380:PGM524381 PQI524380:PQI524381 QAE524380:QAE524381 QKA524380:QKA524381 QTW524380:QTW524381 RDS524380:RDS524381 RNO524380:RNO524381 RXK524380:RXK524381 SHG524380:SHG524381 SRC524380:SRC524381 TAY524380:TAY524381 TKU524380:TKU524381 TUQ524380:TUQ524381 UEM524380:UEM524381 UOI524380:UOI524381 UYE524380:UYE524381 VIA524380:VIA524381 VRW524380:VRW524381 WBS524380:WBS524381 WLO524380:WLO524381 WVK524380:WVK524381 C589916:C589917 IY589916:IY589917 SU589916:SU589917 ACQ589916:ACQ589917 AMM589916:AMM589917 AWI589916:AWI589917 BGE589916:BGE589917 BQA589916:BQA589917 BZW589916:BZW589917 CJS589916:CJS589917 CTO589916:CTO589917 DDK589916:DDK589917 DNG589916:DNG589917 DXC589916:DXC589917 EGY589916:EGY589917 EQU589916:EQU589917 FAQ589916:FAQ589917 FKM589916:FKM589917 FUI589916:FUI589917 GEE589916:GEE589917 GOA589916:GOA589917 GXW589916:GXW589917 HHS589916:HHS589917 HRO589916:HRO589917 IBK589916:IBK589917 ILG589916:ILG589917 IVC589916:IVC589917 JEY589916:JEY589917 JOU589916:JOU589917 JYQ589916:JYQ589917 KIM589916:KIM589917 KSI589916:KSI589917 LCE589916:LCE589917 LMA589916:LMA589917 LVW589916:LVW589917 MFS589916:MFS589917 MPO589916:MPO589917 MZK589916:MZK589917 NJG589916:NJG589917 NTC589916:NTC589917 OCY589916:OCY589917 OMU589916:OMU589917 OWQ589916:OWQ589917 PGM589916:PGM589917 PQI589916:PQI589917 QAE589916:QAE589917 QKA589916:QKA589917 QTW589916:QTW589917 RDS589916:RDS589917 RNO589916:RNO589917 RXK589916:RXK589917 SHG589916:SHG589917 SRC589916:SRC589917 TAY589916:TAY589917 TKU589916:TKU589917 TUQ589916:TUQ589917 UEM589916:UEM589917 UOI589916:UOI589917 UYE589916:UYE589917 VIA589916:VIA589917 VRW589916:VRW589917 WBS589916:WBS589917 WLO589916:WLO589917 WVK589916:WVK589917 C655452:C655453 IY655452:IY655453 SU655452:SU655453 ACQ655452:ACQ655453 AMM655452:AMM655453 AWI655452:AWI655453 BGE655452:BGE655453 BQA655452:BQA655453 BZW655452:BZW655453 CJS655452:CJS655453 CTO655452:CTO655453 DDK655452:DDK655453 DNG655452:DNG655453 DXC655452:DXC655453 EGY655452:EGY655453 EQU655452:EQU655453 FAQ655452:FAQ655453 FKM655452:FKM655453 FUI655452:FUI655453 GEE655452:GEE655453 GOA655452:GOA655453 GXW655452:GXW655453 HHS655452:HHS655453 HRO655452:HRO655453 IBK655452:IBK655453 ILG655452:ILG655453 IVC655452:IVC655453 JEY655452:JEY655453 JOU655452:JOU655453 JYQ655452:JYQ655453 KIM655452:KIM655453 KSI655452:KSI655453 LCE655452:LCE655453 LMA655452:LMA655453 LVW655452:LVW655453 MFS655452:MFS655453 MPO655452:MPO655453 MZK655452:MZK655453 NJG655452:NJG655453 NTC655452:NTC655453 OCY655452:OCY655453 OMU655452:OMU655453 OWQ655452:OWQ655453 PGM655452:PGM655453 PQI655452:PQI655453 QAE655452:QAE655453 QKA655452:QKA655453 QTW655452:QTW655453 RDS655452:RDS655453 RNO655452:RNO655453 RXK655452:RXK655453 SHG655452:SHG655453 SRC655452:SRC655453 TAY655452:TAY655453 TKU655452:TKU655453 TUQ655452:TUQ655453 UEM655452:UEM655453 UOI655452:UOI655453 UYE655452:UYE655453 VIA655452:VIA655453 VRW655452:VRW655453 WBS655452:WBS655453 WLO655452:WLO655453 WVK655452:WVK655453 C720988:C720989 IY720988:IY720989 SU720988:SU720989 ACQ720988:ACQ720989 AMM720988:AMM720989 AWI720988:AWI720989 BGE720988:BGE720989 BQA720988:BQA720989 BZW720988:BZW720989 CJS720988:CJS720989 CTO720988:CTO720989 DDK720988:DDK720989 DNG720988:DNG720989 DXC720988:DXC720989 EGY720988:EGY720989 EQU720988:EQU720989 FAQ720988:FAQ720989 FKM720988:FKM720989 FUI720988:FUI720989 GEE720988:GEE720989 GOA720988:GOA720989 GXW720988:GXW720989 HHS720988:HHS720989 HRO720988:HRO720989 IBK720988:IBK720989 ILG720988:ILG720989 IVC720988:IVC720989 JEY720988:JEY720989 JOU720988:JOU720989 JYQ720988:JYQ720989 KIM720988:KIM720989 KSI720988:KSI720989 LCE720988:LCE720989 LMA720988:LMA720989 LVW720988:LVW720989 MFS720988:MFS720989 MPO720988:MPO720989 MZK720988:MZK720989 NJG720988:NJG720989 NTC720988:NTC720989 OCY720988:OCY720989 OMU720988:OMU720989 OWQ720988:OWQ720989 PGM720988:PGM720989 PQI720988:PQI720989 QAE720988:QAE720989 QKA720988:QKA720989 QTW720988:QTW720989 RDS720988:RDS720989 RNO720988:RNO720989 RXK720988:RXK720989 SHG720988:SHG720989 SRC720988:SRC720989 TAY720988:TAY720989 TKU720988:TKU720989 TUQ720988:TUQ720989 UEM720988:UEM720989 UOI720988:UOI720989 UYE720988:UYE720989 VIA720988:VIA720989 VRW720988:VRW720989 WBS720988:WBS720989 WLO720988:WLO720989 WVK720988:WVK720989 C786524:C786525 IY786524:IY786525 SU786524:SU786525 ACQ786524:ACQ786525 AMM786524:AMM786525 AWI786524:AWI786525 BGE786524:BGE786525 BQA786524:BQA786525 BZW786524:BZW786525 CJS786524:CJS786525 CTO786524:CTO786525 DDK786524:DDK786525 DNG786524:DNG786525 DXC786524:DXC786525 EGY786524:EGY786525 EQU786524:EQU786525 FAQ786524:FAQ786525 FKM786524:FKM786525 FUI786524:FUI786525 GEE786524:GEE786525 GOA786524:GOA786525 GXW786524:GXW786525 HHS786524:HHS786525 HRO786524:HRO786525 IBK786524:IBK786525 ILG786524:ILG786525 IVC786524:IVC786525 JEY786524:JEY786525 JOU786524:JOU786525 JYQ786524:JYQ786525 KIM786524:KIM786525 KSI786524:KSI786525 LCE786524:LCE786525 LMA786524:LMA786525 LVW786524:LVW786525 MFS786524:MFS786525 MPO786524:MPO786525 MZK786524:MZK786525 NJG786524:NJG786525 NTC786524:NTC786525 OCY786524:OCY786525 OMU786524:OMU786525 OWQ786524:OWQ786525 PGM786524:PGM786525 PQI786524:PQI786525 QAE786524:QAE786525 QKA786524:QKA786525 QTW786524:QTW786525 RDS786524:RDS786525 RNO786524:RNO786525 RXK786524:RXK786525 SHG786524:SHG786525 SRC786524:SRC786525 TAY786524:TAY786525 TKU786524:TKU786525 TUQ786524:TUQ786525 UEM786524:UEM786525 UOI786524:UOI786525 UYE786524:UYE786525 VIA786524:VIA786525 VRW786524:VRW786525 WBS786524:WBS786525 WLO786524:WLO786525 WVK786524:WVK786525 C852060:C852061 IY852060:IY852061 SU852060:SU852061 ACQ852060:ACQ852061 AMM852060:AMM852061 AWI852060:AWI852061 BGE852060:BGE852061 BQA852060:BQA852061 BZW852060:BZW852061 CJS852060:CJS852061 CTO852060:CTO852061 DDK852060:DDK852061 DNG852060:DNG852061 DXC852060:DXC852061 EGY852060:EGY852061 EQU852060:EQU852061 FAQ852060:FAQ852061 FKM852060:FKM852061 FUI852060:FUI852061 GEE852060:GEE852061 GOA852060:GOA852061 GXW852060:GXW852061 HHS852060:HHS852061 HRO852060:HRO852061 IBK852060:IBK852061 ILG852060:ILG852061 IVC852060:IVC852061 JEY852060:JEY852061 JOU852060:JOU852061 JYQ852060:JYQ852061 KIM852060:KIM852061 KSI852060:KSI852061 LCE852060:LCE852061 LMA852060:LMA852061 LVW852060:LVW852061 MFS852060:MFS852061 MPO852060:MPO852061 MZK852060:MZK852061 NJG852060:NJG852061 NTC852060:NTC852061 OCY852060:OCY852061 OMU852060:OMU852061 OWQ852060:OWQ852061 PGM852060:PGM852061 PQI852060:PQI852061 QAE852060:QAE852061 QKA852060:QKA852061 QTW852060:QTW852061 RDS852060:RDS852061 RNO852060:RNO852061 RXK852060:RXK852061 SHG852060:SHG852061 SRC852060:SRC852061 TAY852060:TAY852061 TKU852060:TKU852061 TUQ852060:TUQ852061 UEM852060:UEM852061 UOI852060:UOI852061 UYE852060:UYE852061 VIA852060:VIA852061 VRW852060:VRW852061 WBS852060:WBS852061 WLO852060:WLO852061 WVK852060:WVK852061 C917596:C917597 IY917596:IY917597 SU917596:SU917597 ACQ917596:ACQ917597 AMM917596:AMM917597 AWI917596:AWI917597 BGE917596:BGE917597 BQA917596:BQA917597 BZW917596:BZW917597 CJS917596:CJS917597 CTO917596:CTO917597 DDK917596:DDK917597 DNG917596:DNG917597 DXC917596:DXC917597 EGY917596:EGY917597 EQU917596:EQU917597 FAQ917596:FAQ917597 FKM917596:FKM917597 FUI917596:FUI917597 GEE917596:GEE917597 GOA917596:GOA917597 GXW917596:GXW917597 HHS917596:HHS917597 HRO917596:HRO917597 IBK917596:IBK917597 ILG917596:ILG917597 IVC917596:IVC917597 JEY917596:JEY917597 JOU917596:JOU917597 JYQ917596:JYQ917597 KIM917596:KIM917597 KSI917596:KSI917597 LCE917596:LCE917597 LMA917596:LMA917597 LVW917596:LVW917597 MFS917596:MFS917597 MPO917596:MPO917597 MZK917596:MZK917597 NJG917596:NJG917597 NTC917596:NTC917597 OCY917596:OCY917597 OMU917596:OMU917597 OWQ917596:OWQ917597 PGM917596:PGM917597 PQI917596:PQI917597 QAE917596:QAE917597 QKA917596:QKA917597 QTW917596:QTW917597 RDS917596:RDS917597 RNO917596:RNO917597 RXK917596:RXK917597 SHG917596:SHG917597 SRC917596:SRC917597 TAY917596:TAY917597 TKU917596:TKU917597 TUQ917596:TUQ917597 UEM917596:UEM917597 UOI917596:UOI917597 UYE917596:UYE917597 VIA917596:VIA917597 VRW917596:VRW917597 WBS917596:WBS917597 WLO917596:WLO917597 WVK917596:WVK917597 C983132:C983133 IY983132:IY983133 SU983132:SU983133 ACQ983132:ACQ983133 AMM983132:AMM983133 AWI983132:AWI983133 BGE983132:BGE983133 BQA983132:BQA983133 BZW983132:BZW983133 CJS983132:CJS983133 CTO983132:CTO983133 DDK983132:DDK983133 DNG983132:DNG983133 DXC983132:DXC983133 EGY983132:EGY983133 EQU983132:EQU983133 FAQ983132:FAQ983133 FKM983132:FKM983133 FUI983132:FUI983133 GEE983132:GEE983133 GOA983132:GOA983133 GXW983132:GXW983133 HHS983132:HHS983133 HRO983132:HRO983133 IBK983132:IBK983133 ILG983132:ILG983133 IVC983132:IVC983133 JEY983132:JEY983133 JOU983132:JOU983133 JYQ983132:JYQ983133 KIM983132:KIM983133 KSI983132:KSI983133 LCE983132:LCE983133 LMA983132:LMA983133 LVW983132:LVW983133 MFS983132:MFS983133 MPO983132:MPO983133 MZK983132:MZK983133 NJG983132:NJG983133 NTC983132:NTC983133 OCY983132:OCY983133 OMU983132:OMU983133 OWQ983132:OWQ983133 PGM983132:PGM983133 PQI983132:PQI983133 QAE983132:QAE983133 QKA983132:QKA983133 QTW983132:QTW983133 RDS983132:RDS983133 RNO983132:RNO983133 RXK983132:RXK983133 SHG983132:SHG983133 SRC983132:SRC983133 TAY983132:TAY983133 TKU983132:TKU983133 TUQ983132:TUQ983133 UEM983132:UEM983133 UOI983132:UOI983133 UYE983132:UYE983133 VIA983132:VIA983133 VRW983132:VRW983133 WBS983132:WBS983133 WLO983132:WLO983133 WVK983132:WVK983133 L81 JH81 TD81 ACZ81 AMV81 AWR81 BGN81 BQJ81 CAF81 CKB81 CTX81 DDT81 DNP81 DXL81 EHH81 ERD81 FAZ81 FKV81 FUR81 GEN81 GOJ81 GYF81 HIB81 HRX81 IBT81 ILP81 IVL81 JFH81 JPD81 JYZ81 KIV81 KSR81 LCN81 LMJ81 LWF81 MGB81 MPX81 MZT81 NJP81 NTL81 ODH81 OND81 OWZ81 PGV81 PQR81 QAN81 QKJ81 QUF81 REB81 RNX81 RXT81 SHP81 SRL81 TBH81 TLD81 TUZ81 UEV81 UOR81 UYN81 VIJ81 VSF81 WCB81 WLX81 WVT81 L65617 JH65617 TD65617 ACZ65617 AMV65617 AWR65617 BGN65617 BQJ65617 CAF65617 CKB65617 CTX65617 DDT65617 DNP65617 DXL65617 EHH65617 ERD65617 FAZ65617 FKV65617 FUR65617 GEN65617 GOJ65617 GYF65617 HIB65617 HRX65617 IBT65617 ILP65617 IVL65617 JFH65617 JPD65617 JYZ65617 KIV65617 KSR65617 LCN65617 LMJ65617 LWF65617 MGB65617 MPX65617 MZT65617 NJP65617 NTL65617 ODH65617 OND65617 OWZ65617 PGV65617 PQR65617 QAN65617 QKJ65617 QUF65617 REB65617 RNX65617 RXT65617 SHP65617 SRL65617 TBH65617 TLD65617 TUZ65617 UEV65617 UOR65617 UYN65617 VIJ65617 VSF65617 WCB65617 WLX65617 WVT65617 L131153 JH131153 TD131153 ACZ131153 AMV131153 AWR131153 BGN131153 BQJ131153 CAF131153 CKB131153 CTX131153 DDT131153 DNP131153 DXL131153 EHH131153 ERD131153 FAZ131153 FKV131153 FUR131153 GEN131153 GOJ131153 GYF131153 HIB131153 HRX131153 IBT131153 ILP131153 IVL131153 JFH131153 JPD131153 JYZ131153 KIV131153 KSR131153 LCN131153 LMJ131153 LWF131153 MGB131153 MPX131153 MZT131153 NJP131153 NTL131153 ODH131153 OND131153 OWZ131153 PGV131153 PQR131153 QAN131153 QKJ131153 QUF131153 REB131153 RNX131153 RXT131153 SHP131153 SRL131153 TBH131153 TLD131153 TUZ131153 UEV131153 UOR131153 UYN131153 VIJ131153 VSF131153 WCB131153 WLX131153 WVT131153 L196689 JH196689 TD196689 ACZ196689 AMV196689 AWR196689 BGN196689 BQJ196689 CAF196689 CKB196689 CTX196689 DDT196689 DNP196689 DXL196689 EHH196689 ERD196689 FAZ196689 FKV196689 FUR196689 GEN196689 GOJ196689 GYF196689 HIB196689 HRX196689 IBT196689 ILP196689 IVL196689 JFH196689 JPD196689 JYZ196689 KIV196689 KSR196689 LCN196689 LMJ196689 LWF196689 MGB196689 MPX196689 MZT196689 NJP196689 NTL196689 ODH196689 OND196689 OWZ196689 PGV196689 PQR196689 QAN196689 QKJ196689 QUF196689 REB196689 RNX196689 RXT196689 SHP196689 SRL196689 TBH196689 TLD196689 TUZ196689 UEV196689 UOR196689 UYN196689 VIJ196689 VSF196689 WCB196689 WLX196689 WVT196689 L262225 JH262225 TD262225 ACZ262225 AMV262225 AWR262225 BGN262225 BQJ262225 CAF262225 CKB262225 CTX262225 DDT262225 DNP262225 DXL262225 EHH262225 ERD262225 FAZ262225 FKV262225 FUR262225 GEN262225 GOJ262225 GYF262225 HIB262225 HRX262225 IBT262225 ILP262225 IVL262225 JFH262225 JPD262225 JYZ262225 KIV262225 KSR262225 LCN262225 LMJ262225 LWF262225 MGB262225 MPX262225 MZT262225 NJP262225 NTL262225 ODH262225 OND262225 OWZ262225 PGV262225 PQR262225 QAN262225 QKJ262225 QUF262225 REB262225 RNX262225 RXT262225 SHP262225 SRL262225 TBH262225 TLD262225 TUZ262225 UEV262225 UOR262225 UYN262225 VIJ262225 VSF262225 WCB262225 WLX262225 WVT262225 L327761 JH327761 TD327761 ACZ327761 AMV327761 AWR327761 BGN327761 BQJ327761 CAF327761 CKB327761 CTX327761 DDT327761 DNP327761 DXL327761 EHH327761 ERD327761 FAZ327761 FKV327761 FUR327761 GEN327761 GOJ327761 GYF327761 HIB327761 HRX327761 IBT327761 ILP327761 IVL327761 JFH327761 JPD327761 JYZ327761 KIV327761 KSR327761 LCN327761 LMJ327761 LWF327761 MGB327761 MPX327761 MZT327761 NJP327761 NTL327761 ODH327761 OND327761 OWZ327761 PGV327761 PQR327761 QAN327761 QKJ327761 QUF327761 REB327761 RNX327761 RXT327761 SHP327761 SRL327761 TBH327761 TLD327761 TUZ327761 UEV327761 UOR327761 UYN327761 VIJ327761 VSF327761 WCB327761 WLX327761 WVT327761 L393297 JH393297 TD393297 ACZ393297 AMV393297 AWR393297 BGN393297 BQJ393297 CAF393297 CKB393297 CTX393297 DDT393297 DNP393297 DXL393297 EHH393297 ERD393297 FAZ393297 FKV393297 FUR393297 GEN393297 GOJ393297 GYF393297 HIB393297 HRX393297 IBT393297 ILP393297 IVL393297 JFH393297 JPD393297 JYZ393297 KIV393297 KSR393297 LCN393297 LMJ393297 LWF393297 MGB393297 MPX393297 MZT393297 NJP393297 NTL393297 ODH393297 OND393297 OWZ393297 PGV393297 PQR393297 QAN393297 QKJ393297 QUF393297 REB393297 RNX393297 RXT393297 SHP393297 SRL393297 TBH393297 TLD393297 TUZ393297 UEV393297 UOR393297 UYN393297 VIJ393297 VSF393297 WCB393297 WLX393297 WVT393297 L458833 JH458833 TD458833 ACZ458833 AMV458833 AWR458833 BGN458833 BQJ458833 CAF458833 CKB458833 CTX458833 DDT458833 DNP458833 DXL458833 EHH458833 ERD458833 FAZ458833 FKV458833 FUR458833 GEN458833 GOJ458833 GYF458833 HIB458833 HRX458833 IBT458833 ILP458833 IVL458833 JFH458833 JPD458833 JYZ458833 KIV458833 KSR458833 LCN458833 LMJ458833 LWF458833 MGB458833 MPX458833 MZT458833 NJP458833 NTL458833 ODH458833 OND458833 OWZ458833 PGV458833 PQR458833 QAN458833 QKJ458833 QUF458833 REB458833 RNX458833 RXT458833 SHP458833 SRL458833 TBH458833 TLD458833 TUZ458833 UEV458833 UOR458833 UYN458833 VIJ458833 VSF458833 WCB458833 WLX458833 WVT458833 L524369 JH524369 TD524369 ACZ524369 AMV524369 AWR524369 BGN524369 BQJ524369 CAF524369 CKB524369 CTX524369 DDT524369 DNP524369 DXL524369 EHH524369 ERD524369 FAZ524369 FKV524369 FUR524369 GEN524369 GOJ524369 GYF524369 HIB524369 HRX524369 IBT524369 ILP524369 IVL524369 JFH524369 JPD524369 JYZ524369 KIV524369 KSR524369 LCN524369 LMJ524369 LWF524369 MGB524369 MPX524369 MZT524369 NJP524369 NTL524369 ODH524369 OND524369 OWZ524369 PGV524369 PQR524369 QAN524369 QKJ524369 QUF524369 REB524369 RNX524369 RXT524369 SHP524369 SRL524369 TBH524369 TLD524369 TUZ524369 UEV524369 UOR524369 UYN524369 VIJ524369 VSF524369 WCB524369 WLX524369 WVT524369 L589905 JH589905 TD589905 ACZ589905 AMV589905 AWR589905 BGN589905 BQJ589905 CAF589905 CKB589905 CTX589905 DDT589905 DNP589905 DXL589905 EHH589905 ERD589905 FAZ589905 FKV589905 FUR589905 GEN589905 GOJ589905 GYF589905 HIB589905 HRX589905 IBT589905 ILP589905 IVL589905 JFH589905 JPD589905 JYZ589905 KIV589905 KSR589905 LCN589905 LMJ589905 LWF589905 MGB589905 MPX589905 MZT589905 NJP589905 NTL589905 ODH589905 OND589905 OWZ589905 PGV589905 PQR589905 QAN589905 QKJ589905 QUF589905 REB589905 RNX589905 RXT589905 SHP589905 SRL589905 TBH589905 TLD589905 TUZ589905 UEV589905 UOR589905 UYN589905 VIJ589905 VSF589905 WCB589905 WLX589905 WVT589905 L655441 JH655441 TD655441 ACZ655441 AMV655441 AWR655441 BGN655441 BQJ655441 CAF655441 CKB655441 CTX655441 DDT655441 DNP655441 DXL655441 EHH655441 ERD655441 FAZ655441 FKV655441 FUR655441 GEN655441 GOJ655441 GYF655441 HIB655441 HRX655441 IBT655441 ILP655441 IVL655441 JFH655441 JPD655441 JYZ655441 KIV655441 KSR655441 LCN655441 LMJ655441 LWF655441 MGB655441 MPX655441 MZT655441 NJP655441 NTL655441 ODH655441 OND655441 OWZ655441 PGV655441 PQR655441 QAN655441 QKJ655441 QUF655441 REB655441 RNX655441 RXT655441 SHP655441 SRL655441 TBH655441 TLD655441 TUZ655441 UEV655441 UOR655441 UYN655441 VIJ655441 VSF655441 WCB655441 WLX655441 WVT655441 L720977 JH720977 TD720977 ACZ720977 AMV720977 AWR720977 BGN720977 BQJ720977 CAF720977 CKB720977 CTX720977 DDT720977 DNP720977 DXL720977 EHH720977 ERD720977 FAZ720977 FKV720977 FUR720977 GEN720977 GOJ720977 GYF720977 HIB720977 HRX720977 IBT720977 ILP720977 IVL720977 JFH720977 JPD720977 JYZ720977 KIV720977 KSR720977 LCN720977 LMJ720977 LWF720977 MGB720977 MPX720977 MZT720977 NJP720977 NTL720977 ODH720977 OND720977 OWZ720977 PGV720977 PQR720977 QAN720977 QKJ720977 QUF720977 REB720977 RNX720977 RXT720977 SHP720977 SRL720977 TBH720977 TLD720977 TUZ720977 UEV720977 UOR720977 UYN720977 VIJ720977 VSF720977 WCB720977 WLX720977 WVT720977 L786513 JH786513 TD786513 ACZ786513 AMV786513 AWR786513 BGN786513 BQJ786513 CAF786513 CKB786513 CTX786513 DDT786513 DNP786513 DXL786513 EHH786513 ERD786513 FAZ786513 FKV786513 FUR786513 GEN786513 GOJ786513 GYF786513 HIB786513 HRX786513 IBT786513 ILP786513 IVL786513 JFH786513 JPD786513 JYZ786513 KIV786513 KSR786513 LCN786513 LMJ786513 LWF786513 MGB786513 MPX786513 MZT786513 NJP786513 NTL786513 ODH786513 OND786513 OWZ786513 PGV786513 PQR786513 QAN786513 QKJ786513 QUF786513 REB786513 RNX786513 RXT786513 SHP786513 SRL786513 TBH786513 TLD786513 TUZ786513 UEV786513 UOR786513 UYN786513 VIJ786513 VSF786513 WCB786513 WLX786513 WVT786513 L852049 JH852049 TD852049 ACZ852049 AMV852049 AWR852049 BGN852049 BQJ852049 CAF852049 CKB852049 CTX852049 DDT852049 DNP852049 DXL852049 EHH852049 ERD852049 FAZ852049 FKV852049 FUR852049 GEN852049 GOJ852049 GYF852049 HIB852049 HRX852049 IBT852049 ILP852049 IVL852049 JFH852049 JPD852049 JYZ852049 KIV852049 KSR852049 LCN852049 LMJ852049 LWF852049 MGB852049 MPX852049 MZT852049 NJP852049 NTL852049 ODH852049 OND852049 OWZ852049 PGV852049 PQR852049 QAN852049 QKJ852049 QUF852049 REB852049 RNX852049 RXT852049 SHP852049 SRL852049 TBH852049 TLD852049 TUZ852049 UEV852049 UOR852049 UYN852049 VIJ852049 VSF852049 WCB852049 WLX852049 WVT852049 L917585 JH917585 TD917585 ACZ917585 AMV917585 AWR917585 BGN917585 BQJ917585 CAF917585 CKB917585 CTX917585 DDT917585 DNP917585 DXL917585 EHH917585 ERD917585 FAZ917585 FKV917585 FUR917585 GEN917585 GOJ917585 GYF917585 HIB917585 HRX917585 IBT917585 ILP917585 IVL917585 JFH917585 JPD917585 JYZ917585 KIV917585 KSR917585 LCN917585 LMJ917585 LWF917585 MGB917585 MPX917585 MZT917585 NJP917585 NTL917585 ODH917585 OND917585 OWZ917585 PGV917585 PQR917585 QAN917585 QKJ917585 QUF917585 REB917585 RNX917585 RXT917585 SHP917585 SRL917585 TBH917585 TLD917585 TUZ917585 UEV917585 UOR917585 UYN917585 VIJ917585 VSF917585 WCB917585 WLX917585 WVT917585 L983121 JH983121 TD983121 ACZ983121 AMV983121 AWR983121 BGN983121 BQJ983121 CAF983121 CKB983121 CTX983121 DDT983121 DNP983121 DXL983121 EHH983121 ERD983121 FAZ983121 FKV983121 FUR983121 GEN983121 GOJ983121 GYF983121 HIB983121 HRX983121 IBT983121 ILP983121 IVL983121 JFH983121 JPD983121 JYZ983121 KIV983121 KSR983121 LCN983121 LMJ983121 LWF983121 MGB983121 MPX983121 MZT983121 NJP983121 NTL983121 ODH983121 OND983121 OWZ983121 PGV983121 PQR983121 QAN983121 QKJ983121 QUF983121 REB983121 RNX983121 RXT983121 SHP983121 SRL983121 TBH983121 TLD983121 TUZ983121 UEV983121 UOR983121 UYN983121 VIJ983121 VSF983121 WCB983121 WLX983121 WVT983121 M82:O90 JI82:JK90 TE82:TG90 ADA82:ADC90 AMW82:AMY90 AWS82:AWU90 BGO82:BGQ90 BQK82:BQM90 CAG82:CAI90 CKC82:CKE90 CTY82:CUA90 DDU82:DDW90 DNQ82:DNS90 DXM82:DXO90 EHI82:EHK90 ERE82:ERG90 FBA82:FBC90 FKW82:FKY90 FUS82:FUU90 GEO82:GEQ90 GOK82:GOM90 GYG82:GYI90 HIC82:HIE90 HRY82:HSA90 IBU82:IBW90 ILQ82:ILS90 IVM82:IVO90 JFI82:JFK90 JPE82:JPG90 JZA82:JZC90 KIW82:KIY90 KSS82:KSU90 LCO82:LCQ90 LMK82:LMM90 LWG82:LWI90 MGC82:MGE90 MPY82:MQA90 MZU82:MZW90 NJQ82:NJS90 NTM82:NTO90 ODI82:ODK90 ONE82:ONG90 OXA82:OXC90 PGW82:PGY90 PQS82:PQU90 QAO82:QAQ90 QKK82:QKM90 QUG82:QUI90 REC82:REE90 RNY82:ROA90 RXU82:RXW90 SHQ82:SHS90 SRM82:SRO90 TBI82:TBK90 TLE82:TLG90 TVA82:TVC90 UEW82:UEY90 UOS82:UOU90 UYO82:UYQ90 VIK82:VIM90 VSG82:VSI90 WCC82:WCE90 WLY82:WMA90 WVU82:WVW90 M65618:O65626 JI65618:JK65626 TE65618:TG65626 ADA65618:ADC65626 AMW65618:AMY65626 AWS65618:AWU65626 BGO65618:BGQ65626 BQK65618:BQM65626 CAG65618:CAI65626 CKC65618:CKE65626 CTY65618:CUA65626 DDU65618:DDW65626 DNQ65618:DNS65626 DXM65618:DXO65626 EHI65618:EHK65626 ERE65618:ERG65626 FBA65618:FBC65626 FKW65618:FKY65626 FUS65618:FUU65626 GEO65618:GEQ65626 GOK65618:GOM65626 GYG65618:GYI65626 HIC65618:HIE65626 HRY65618:HSA65626 IBU65618:IBW65626 ILQ65618:ILS65626 IVM65618:IVO65626 JFI65618:JFK65626 JPE65618:JPG65626 JZA65618:JZC65626 KIW65618:KIY65626 KSS65618:KSU65626 LCO65618:LCQ65626 LMK65618:LMM65626 LWG65618:LWI65626 MGC65618:MGE65626 MPY65618:MQA65626 MZU65618:MZW65626 NJQ65618:NJS65626 NTM65618:NTO65626 ODI65618:ODK65626 ONE65618:ONG65626 OXA65618:OXC65626 PGW65618:PGY65626 PQS65618:PQU65626 QAO65618:QAQ65626 QKK65618:QKM65626 QUG65618:QUI65626 REC65618:REE65626 RNY65618:ROA65626 RXU65618:RXW65626 SHQ65618:SHS65626 SRM65618:SRO65626 TBI65618:TBK65626 TLE65618:TLG65626 TVA65618:TVC65626 UEW65618:UEY65626 UOS65618:UOU65626 UYO65618:UYQ65626 VIK65618:VIM65626 VSG65618:VSI65626 WCC65618:WCE65626 WLY65618:WMA65626 WVU65618:WVW65626 M131154:O131162 JI131154:JK131162 TE131154:TG131162 ADA131154:ADC131162 AMW131154:AMY131162 AWS131154:AWU131162 BGO131154:BGQ131162 BQK131154:BQM131162 CAG131154:CAI131162 CKC131154:CKE131162 CTY131154:CUA131162 DDU131154:DDW131162 DNQ131154:DNS131162 DXM131154:DXO131162 EHI131154:EHK131162 ERE131154:ERG131162 FBA131154:FBC131162 FKW131154:FKY131162 FUS131154:FUU131162 GEO131154:GEQ131162 GOK131154:GOM131162 GYG131154:GYI131162 HIC131154:HIE131162 HRY131154:HSA131162 IBU131154:IBW131162 ILQ131154:ILS131162 IVM131154:IVO131162 JFI131154:JFK131162 JPE131154:JPG131162 JZA131154:JZC131162 KIW131154:KIY131162 KSS131154:KSU131162 LCO131154:LCQ131162 LMK131154:LMM131162 LWG131154:LWI131162 MGC131154:MGE131162 MPY131154:MQA131162 MZU131154:MZW131162 NJQ131154:NJS131162 NTM131154:NTO131162 ODI131154:ODK131162 ONE131154:ONG131162 OXA131154:OXC131162 PGW131154:PGY131162 PQS131154:PQU131162 QAO131154:QAQ131162 QKK131154:QKM131162 QUG131154:QUI131162 REC131154:REE131162 RNY131154:ROA131162 RXU131154:RXW131162 SHQ131154:SHS131162 SRM131154:SRO131162 TBI131154:TBK131162 TLE131154:TLG131162 TVA131154:TVC131162 UEW131154:UEY131162 UOS131154:UOU131162 UYO131154:UYQ131162 VIK131154:VIM131162 VSG131154:VSI131162 WCC131154:WCE131162 WLY131154:WMA131162 WVU131154:WVW131162 M196690:O196698 JI196690:JK196698 TE196690:TG196698 ADA196690:ADC196698 AMW196690:AMY196698 AWS196690:AWU196698 BGO196690:BGQ196698 BQK196690:BQM196698 CAG196690:CAI196698 CKC196690:CKE196698 CTY196690:CUA196698 DDU196690:DDW196698 DNQ196690:DNS196698 DXM196690:DXO196698 EHI196690:EHK196698 ERE196690:ERG196698 FBA196690:FBC196698 FKW196690:FKY196698 FUS196690:FUU196698 GEO196690:GEQ196698 GOK196690:GOM196698 GYG196690:GYI196698 HIC196690:HIE196698 HRY196690:HSA196698 IBU196690:IBW196698 ILQ196690:ILS196698 IVM196690:IVO196698 JFI196690:JFK196698 JPE196690:JPG196698 JZA196690:JZC196698 KIW196690:KIY196698 KSS196690:KSU196698 LCO196690:LCQ196698 LMK196690:LMM196698 LWG196690:LWI196698 MGC196690:MGE196698 MPY196690:MQA196698 MZU196690:MZW196698 NJQ196690:NJS196698 NTM196690:NTO196698 ODI196690:ODK196698 ONE196690:ONG196698 OXA196690:OXC196698 PGW196690:PGY196698 PQS196690:PQU196698 QAO196690:QAQ196698 QKK196690:QKM196698 QUG196690:QUI196698 REC196690:REE196698 RNY196690:ROA196698 RXU196690:RXW196698 SHQ196690:SHS196698 SRM196690:SRO196698 TBI196690:TBK196698 TLE196690:TLG196698 TVA196690:TVC196698 UEW196690:UEY196698 UOS196690:UOU196698 UYO196690:UYQ196698 VIK196690:VIM196698 VSG196690:VSI196698 WCC196690:WCE196698 WLY196690:WMA196698 WVU196690:WVW196698 M262226:O262234 JI262226:JK262234 TE262226:TG262234 ADA262226:ADC262234 AMW262226:AMY262234 AWS262226:AWU262234 BGO262226:BGQ262234 BQK262226:BQM262234 CAG262226:CAI262234 CKC262226:CKE262234 CTY262226:CUA262234 DDU262226:DDW262234 DNQ262226:DNS262234 DXM262226:DXO262234 EHI262226:EHK262234 ERE262226:ERG262234 FBA262226:FBC262234 FKW262226:FKY262234 FUS262226:FUU262234 GEO262226:GEQ262234 GOK262226:GOM262234 GYG262226:GYI262234 HIC262226:HIE262234 HRY262226:HSA262234 IBU262226:IBW262234 ILQ262226:ILS262234 IVM262226:IVO262234 JFI262226:JFK262234 JPE262226:JPG262234 JZA262226:JZC262234 KIW262226:KIY262234 KSS262226:KSU262234 LCO262226:LCQ262234 LMK262226:LMM262234 LWG262226:LWI262234 MGC262226:MGE262234 MPY262226:MQA262234 MZU262226:MZW262234 NJQ262226:NJS262234 NTM262226:NTO262234 ODI262226:ODK262234 ONE262226:ONG262234 OXA262226:OXC262234 PGW262226:PGY262234 PQS262226:PQU262234 QAO262226:QAQ262234 QKK262226:QKM262234 QUG262226:QUI262234 REC262226:REE262234 RNY262226:ROA262234 RXU262226:RXW262234 SHQ262226:SHS262234 SRM262226:SRO262234 TBI262226:TBK262234 TLE262226:TLG262234 TVA262226:TVC262234 UEW262226:UEY262234 UOS262226:UOU262234 UYO262226:UYQ262234 VIK262226:VIM262234 VSG262226:VSI262234 WCC262226:WCE262234 WLY262226:WMA262234 WVU262226:WVW262234 M327762:O327770 JI327762:JK327770 TE327762:TG327770 ADA327762:ADC327770 AMW327762:AMY327770 AWS327762:AWU327770 BGO327762:BGQ327770 BQK327762:BQM327770 CAG327762:CAI327770 CKC327762:CKE327770 CTY327762:CUA327770 DDU327762:DDW327770 DNQ327762:DNS327770 DXM327762:DXO327770 EHI327762:EHK327770 ERE327762:ERG327770 FBA327762:FBC327770 FKW327762:FKY327770 FUS327762:FUU327770 GEO327762:GEQ327770 GOK327762:GOM327770 GYG327762:GYI327770 HIC327762:HIE327770 HRY327762:HSA327770 IBU327762:IBW327770 ILQ327762:ILS327770 IVM327762:IVO327770 JFI327762:JFK327770 JPE327762:JPG327770 JZA327762:JZC327770 KIW327762:KIY327770 KSS327762:KSU327770 LCO327762:LCQ327770 LMK327762:LMM327770 LWG327762:LWI327770 MGC327762:MGE327770 MPY327762:MQA327770 MZU327762:MZW327770 NJQ327762:NJS327770 NTM327762:NTO327770 ODI327762:ODK327770 ONE327762:ONG327770 OXA327762:OXC327770 PGW327762:PGY327770 PQS327762:PQU327770 QAO327762:QAQ327770 QKK327762:QKM327770 QUG327762:QUI327770 REC327762:REE327770 RNY327762:ROA327770 RXU327762:RXW327770 SHQ327762:SHS327770 SRM327762:SRO327770 TBI327762:TBK327770 TLE327762:TLG327770 TVA327762:TVC327770 UEW327762:UEY327770 UOS327762:UOU327770 UYO327762:UYQ327770 VIK327762:VIM327770 VSG327762:VSI327770 WCC327762:WCE327770 WLY327762:WMA327770 WVU327762:WVW327770 M393298:O393306 JI393298:JK393306 TE393298:TG393306 ADA393298:ADC393306 AMW393298:AMY393306 AWS393298:AWU393306 BGO393298:BGQ393306 BQK393298:BQM393306 CAG393298:CAI393306 CKC393298:CKE393306 CTY393298:CUA393306 DDU393298:DDW393306 DNQ393298:DNS393306 DXM393298:DXO393306 EHI393298:EHK393306 ERE393298:ERG393306 FBA393298:FBC393306 FKW393298:FKY393306 FUS393298:FUU393306 GEO393298:GEQ393306 GOK393298:GOM393306 GYG393298:GYI393306 HIC393298:HIE393306 HRY393298:HSA393306 IBU393298:IBW393306 ILQ393298:ILS393306 IVM393298:IVO393306 JFI393298:JFK393306 JPE393298:JPG393306 JZA393298:JZC393306 KIW393298:KIY393306 KSS393298:KSU393306 LCO393298:LCQ393306 LMK393298:LMM393306 LWG393298:LWI393306 MGC393298:MGE393306 MPY393298:MQA393306 MZU393298:MZW393306 NJQ393298:NJS393306 NTM393298:NTO393306 ODI393298:ODK393306 ONE393298:ONG393306 OXA393298:OXC393306 PGW393298:PGY393306 PQS393298:PQU393306 QAO393298:QAQ393306 QKK393298:QKM393306 QUG393298:QUI393306 REC393298:REE393306 RNY393298:ROA393306 RXU393298:RXW393306 SHQ393298:SHS393306 SRM393298:SRO393306 TBI393298:TBK393306 TLE393298:TLG393306 TVA393298:TVC393306 UEW393298:UEY393306 UOS393298:UOU393306 UYO393298:UYQ393306 VIK393298:VIM393306 VSG393298:VSI393306 WCC393298:WCE393306 WLY393298:WMA393306 WVU393298:WVW393306 M458834:O458842 JI458834:JK458842 TE458834:TG458842 ADA458834:ADC458842 AMW458834:AMY458842 AWS458834:AWU458842 BGO458834:BGQ458842 BQK458834:BQM458842 CAG458834:CAI458842 CKC458834:CKE458842 CTY458834:CUA458842 DDU458834:DDW458842 DNQ458834:DNS458842 DXM458834:DXO458842 EHI458834:EHK458842 ERE458834:ERG458842 FBA458834:FBC458842 FKW458834:FKY458842 FUS458834:FUU458842 GEO458834:GEQ458842 GOK458834:GOM458842 GYG458834:GYI458842 HIC458834:HIE458842 HRY458834:HSA458842 IBU458834:IBW458842 ILQ458834:ILS458842 IVM458834:IVO458842 JFI458834:JFK458842 JPE458834:JPG458842 JZA458834:JZC458842 KIW458834:KIY458842 KSS458834:KSU458842 LCO458834:LCQ458842 LMK458834:LMM458842 LWG458834:LWI458842 MGC458834:MGE458842 MPY458834:MQA458842 MZU458834:MZW458842 NJQ458834:NJS458842 NTM458834:NTO458842 ODI458834:ODK458842 ONE458834:ONG458842 OXA458834:OXC458842 PGW458834:PGY458842 PQS458834:PQU458842 QAO458834:QAQ458842 QKK458834:QKM458842 QUG458834:QUI458842 REC458834:REE458842 RNY458834:ROA458842 RXU458834:RXW458842 SHQ458834:SHS458842 SRM458834:SRO458842 TBI458834:TBK458842 TLE458834:TLG458842 TVA458834:TVC458842 UEW458834:UEY458842 UOS458834:UOU458842 UYO458834:UYQ458842 VIK458834:VIM458842 VSG458834:VSI458842 WCC458834:WCE458842 WLY458834:WMA458842 WVU458834:WVW458842 M524370:O524378 JI524370:JK524378 TE524370:TG524378 ADA524370:ADC524378 AMW524370:AMY524378 AWS524370:AWU524378 BGO524370:BGQ524378 BQK524370:BQM524378 CAG524370:CAI524378 CKC524370:CKE524378 CTY524370:CUA524378 DDU524370:DDW524378 DNQ524370:DNS524378 DXM524370:DXO524378 EHI524370:EHK524378 ERE524370:ERG524378 FBA524370:FBC524378 FKW524370:FKY524378 FUS524370:FUU524378 GEO524370:GEQ524378 GOK524370:GOM524378 GYG524370:GYI524378 HIC524370:HIE524378 HRY524370:HSA524378 IBU524370:IBW524378 ILQ524370:ILS524378 IVM524370:IVO524378 JFI524370:JFK524378 JPE524370:JPG524378 JZA524370:JZC524378 KIW524370:KIY524378 KSS524370:KSU524378 LCO524370:LCQ524378 LMK524370:LMM524378 LWG524370:LWI524378 MGC524370:MGE524378 MPY524370:MQA524378 MZU524370:MZW524378 NJQ524370:NJS524378 NTM524370:NTO524378 ODI524370:ODK524378 ONE524370:ONG524378 OXA524370:OXC524378 PGW524370:PGY524378 PQS524370:PQU524378 QAO524370:QAQ524378 QKK524370:QKM524378 QUG524370:QUI524378 REC524370:REE524378 RNY524370:ROA524378 RXU524370:RXW524378 SHQ524370:SHS524378 SRM524370:SRO524378 TBI524370:TBK524378 TLE524370:TLG524378 TVA524370:TVC524378 UEW524370:UEY524378 UOS524370:UOU524378 UYO524370:UYQ524378 VIK524370:VIM524378 VSG524370:VSI524378 WCC524370:WCE524378 WLY524370:WMA524378 WVU524370:WVW524378 M589906:O589914 JI589906:JK589914 TE589906:TG589914 ADA589906:ADC589914 AMW589906:AMY589914 AWS589906:AWU589914 BGO589906:BGQ589914 BQK589906:BQM589914 CAG589906:CAI589914 CKC589906:CKE589914 CTY589906:CUA589914 DDU589906:DDW589914 DNQ589906:DNS589914 DXM589906:DXO589914 EHI589906:EHK589914 ERE589906:ERG589914 FBA589906:FBC589914 FKW589906:FKY589914 FUS589906:FUU589914 GEO589906:GEQ589914 GOK589906:GOM589914 GYG589906:GYI589914 HIC589906:HIE589914 HRY589906:HSA589914 IBU589906:IBW589914 ILQ589906:ILS589914 IVM589906:IVO589914 JFI589906:JFK589914 JPE589906:JPG589914 JZA589906:JZC589914 KIW589906:KIY589914 KSS589906:KSU589914 LCO589906:LCQ589914 LMK589906:LMM589914 LWG589906:LWI589914 MGC589906:MGE589914 MPY589906:MQA589914 MZU589906:MZW589914 NJQ589906:NJS589914 NTM589906:NTO589914 ODI589906:ODK589914 ONE589906:ONG589914 OXA589906:OXC589914 PGW589906:PGY589914 PQS589906:PQU589914 QAO589906:QAQ589914 QKK589906:QKM589914 QUG589906:QUI589914 REC589906:REE589914 RNY589906:ROA589914 RXU589906:RXW589914 SHQ589906:SHS589914 SRM589906:SRO589914 TBI589906:TBK589914 TLE589906:TLG589914 TVA589906:TVC589914 UEW589906:UEY589914 UOS589906:UOU589914 UYO589906:UYQ589914 VIK589906:VIM589914 VSG589906:VSI589914 WCC589906:WCE589914 WLY589906:WMA589914 WVU589906:WVW589914 M655442:O655450 JI655442:JK655450 TE655442:TG655450 ADA655442:ADC655450 AMW655442:AMY655450 AWS655442:AWU655450 BGO655442:BGQ655450 BQK655442:BQM655450 CAG655442:CAI655450 CKC655442:CKE655450 CTY655442:CUA655450 DDU655442:DDW655450 DNQ655442:DNS655450 DXM655442:DXO655450 EHI655442:EHK655450 ERE655442:ERG655450 FBA655442:FBC655450 FKW655442:FKY655450 FUS655442:FUU655450 GEO655442:GEQ655450 GOK655442:GOM655450 GYG655442:GYI655450 HIC655442:HIE655450 HRY655442:HSA655450 IBU655442:IBW655450 ILQ655442:ILS655450 IVM655442:IVO655450 JFI655442:JFK655450 JPE655442:JPG655450 JZA655442:JZC655450 KIW655442:KIY655450 KSS655442:KSU655450 LCO655442:LCQ655450 LMK655442:LMM655450 LWG655442:LWI655450 MGC655442:MGE655450 MPY655442:MQA655450 MZU655442:MZW655450 NJQ655442:NJS655450 NTM655442:NTO655450 ODI655442:ODK655450 ONE655442:ONG655450 OXA655442:OXC655450 PGW655442:PGY655450 PQS655442:PQU655450 QAO655442:QAQ655450 QKK655442:QKM655450 QUG655442:QUI655450 REC655442:REE655450 RNY655442:ROA655450 RXU655442:RXW655450 SHQ655442:SHS655450 SRM655442:SRO655450 TBI655442:TBK655450 TLE655442:TLG655450 TVA655442:TVC655450 UEW655442:UEY655450 UOS655442:UOU655450 UYO655442:UYQ655450 VIK655442:VIM655450 VSG655442:VSI655450 WCC655442:WCE655450 WLY655442:WMA655450 WVU655442:WVW655450 M720978:O720986 JI720978:JK720986 TE720978:TG720986 ADA720978:ADC720986 AMW720978:AMY720986 AWS720978:AWU720986 BGO720978:BGQ720986 BQK720978:BQM720986 CAG720978:CAI720986 CKC720978:CKE720986 CTY720978:CUA720986 DDU720978:DDW720986 DNQ720978:DNS720986 DXM720978:DXO720986 EHI720978:EHK720986 ERE720978:ERG720986 FBA720978:FBC720986 FKW720978:FKY720986 FUS720978:FUU720986 GEO720978:GEQ720986 GOK720978:GOM720986 GYG720978:GYI720986 HIC720978:HIE720986 HRY720978:HSA720986 IBU720978:IBW720986 ILQ720978:ILS720986 IVM720978:IVO720986 JFI720978:JFK720986 JPE720978:JPG720986 JZA720978:JZC720986 KIW720978:KIY720986 KSS720978:KSU720986 LCO720978:LCQ720986 LMK720978:LMM720986 LWG720978:LWI720986 MGC720978:MGE720986 MPY720978:MQA720986 MZU720978:MZW720986 NJQ720978:NJS720986 NTM720978:NTO720986 ODI720978:ODK720986 ONE720978:ONG720986 OXA720978:OXC720986 PGW720978:PGY720986 PQS720978:PQU720986 QAO720978:QAQ720986 QKK720978:QKM720986 QUG720978:QUI720986 REC720978:REE720986 RNY720978:ROA720986 RXU720978:RXW720986 SHQ720978:SHS720986 SRM720978:SRO720986 TBI720978:TBK720986 TLE720978:TLG720986 TVA720978:TVC720986 UEW720978:UEY720986 UOS720978:UOU720986 UYO720978:UYQ720986 VIK720978:VIM720986 VSG720978:VSI720986 WCC720978:WCE720986 WLY720978:WMA720986 WVU720978:WVW720986 M786514:O786522 JI786514:JK786522 TE786514:TG786522 ADA786514:ADC786522 AMW786514:AMY786522 AWS786514:AWU786522 BGO786514:BGQ786522 BQK786514:BQM786522 CAG786514:CAI786522 CKC786514:CKE786522 CTY786514:CUA786522 DDU786514:DDW786522 DNQ786514:DNS786522 DXM786514:DXO786522 EHI786514:EHK786522 ERE786514:ERG786522 FBA786514:FBC786522 FKW786514:FKY786522 FUS786514:FUU786522 GEO786514:GEQ786522 GOK786514:GOM786522 GYG786514:GYI786522 HIC786514:HIE786522 HRY786514:HSA786522 IBU786514:IBW786522 ILQ786514:ILS786522 IVM786514:IVO786522 JFI786514:JFK786522 JPE786514:JPG786522 JZA786514:JZC786522 KIW786514:KIY786522 KSS786514:KSU786522 LCO786514:LCQ786522 LMK786514:LMM786522 LWG786514:LWI786522 MGC786514:MGE786522 MPY786514:MQA786522 MZU786514:MZW786522 NJQ786514:NJS786522 NTM786514:NTO786522 ODI786514:ODK786522 ONE786514:ONG786522 OXA786514:OXC786522 PGW786514:PGY786522 PQS786514:PQU786522 QAO786514:QAQ786522 QKK786514:QKM786522 QUG786514:QUI786522 REC786514:REE786522 RNY786514:ROA786522 RXU786514:RXW786522 SHQ786514:SHS786522 SRM786514:SRO786522 TBI786514:TBK786522 TLE786514:TLG786522 TVA786514:TVC786522 UEW786514:UEY786522 UOS786514:UOU786522 UYO786514:UYQ786522 VIK786514:VIM786522 VSG786514:VSI786522 WCC786514:WCE786522 WLY786514:WMA786522 WVU786514:WVW786522 M852050:O852058 JI852050:JK852058 TE852050:TG852058 ADA852050:ADC852058 AMW852050:AMY852058 AWS852050:AWU852058 BGO852050:BGQ852058 BQK852050:BQM852058 CAG852050:CAI852058 CKC852050:CKE852058 CTY852050:CUA852058 DDU852050:DDW852058 DNQ852050:DNS852058 DXM852050:DXO852058 EHI852050:EHK852058 ERE852050:ERG852058 FBA852050:FBC852058 FKW852050:FKY852058 FUS852050:FUU852058 GEO852050:GEQ852058 GOK852050:GOM852058 GYG852050:GYI852058 HIC852050:HIE852058 HRY852050:HSA852058 IBU852050:IBW852058 ILQ852050:ILS852058 IVM852050:IVO852058 JFI852050:JFK852058 JPE852050:JPG852058 JZA852050:JZC852058 KIW852050:KIY852058 KSS852050:KSU852058 LCO852050:LCQ852058 LMK852050:LMM852058 LWG852050:LWI852058 MGC852050:MGE852058 MPY852050:MQA852058 MZU852050:MZW852058 NJQ852050:NJS852058 NTM852050:NTO852058 ODI852050:ODK852058 ONE852050:ONG852058 OXA852050:OXC852058 PGW852050:PGY852058 PQS852050:PQU852058 QAO852050:QAQ852058 QKK852050:QKM852058 QUG852050:QUI852058 REC852050:REE852058 RNY852050:ROA852058 RXU852050:RXW852058 SHQ852050:SHS852058 SRM852050:SRO852058 TBI852050:TBK852058 TLE852050:TLG852058 TVA852050:TVC852058 UEW852050:UEY852058 UOS852050:UOU852058 UYO852050:UYQ852058 VIK852050:VIM852058 VSG852050:VSI852058 WCC852050:WCE852058 WLY852050:WMA852058 WVU852050:WVW852058 M917586:O917594 JI917586:JK917594 TE917586:TG917594 ADA917586:ADC917594 AMW917586:AMY917594 AWS917586:AWU917594 BGO917586:BGQ917594 BQK917586:BQM917594 CAG917586:CAI917594 CKC917586:CKE917594 CTY917586:CUA917594 DDU917586:DDW917594 DNQ917586:DNS917594 DXM917586:DXO917594 EHI917586:EHK917594 ERE917586:ERG917594 FBA917586:FBC917594 FKW917586:FKY917594 FUS917586:FUU917594 GEO917586:GEQ917594 GOK917586:GOM917594 GYG917586:GYI917594 HIC917586:HIE917594 HRY917586:HSA917594 IBU917586:IBW917594 ILQ917586:ILS917594 IVM917586:IVO917594 JFI917586:JFK917594 JPE917586:JPG917594 JZA917586:JZC917594 KIW917586:KIY917594 KSS917586:KSU917594 LCO917586:LCQ917594 LMK917586:LMM917594 LWG917586:LWI917594 MGC917586:MGE917594 MPY917586:MQA917594 MZU917586:MZW917594 NJQ917586:NJS917594 NTM917586:NTO917594 ODI917586:ODK917594 ONE917586:ONG917594 OXA917586:OXC917594 PGW917586:PGY917594 PQS917586:PQU917594 QAO917586:QAQ917594 QKK917586:QKM917594 QUG917586:QUI917594 REC917586:REE917594 RNY917586:ROA917594 RXU917586:RXW917594 SHQ917586:SHS917594 SRM917586:SRO917594 TBI917586:TBK917594 TLE917586:TLG917594 TVA917586:TVC917594 UEW917586:UEY917594 UOS917586:UOU917594 UYO917586:UYQ917594 VIK917586:VIM917594 VSG917586:VSI917594 WCC917586:WCE917594 WLY917586:WMA917594 WVU917586:WVW917594 M983122:O983130 JI983122:JK983130 TE983122:TG983130 ADA983122:ADC983130 AMW983122:AMY983130 AWS983122:AWU983130 BGO983122:BGQ983130 BQK983122:BQM983130 CAG983122:CAI983130 CKC983122:CKE983130 CTY983122:CUA983130 DDU983122:DDW983130 DNQ983122:DNS983130 DXM983122:DXO983130 EHI983122:EHK983130 ERE983122:ERG983130 FBA983122:FBC983130 FKW983122:FKY983130 FUS983122:FUU983130 GEO983122:GEQ983130 GOK983122:GOM983130 GYG983122:GYI983130 HIC983122:HIE983130 HRY983122:HSA983130 IBU983122:IBW983130 ILQ983122:ILS983130 IVM983122:IVO983130 JFI983122:JFK983130 JPE983122:JPG983130 JZA983122:JZC983130 KIW983122:KIY983130 KSS983122:KSU983130 LCO983122:LCQ983130 LMK983122:LMM983130 LWG983122:LWI983130 MGC983122:MGE983130 MPY983122:MQA983130 MZU983122:MZW983130 NJQ983122:NJS983130 NTM983122:NTO983130 ODI983122:ODK983130 ONE983122:ONG983130 OXA983122:OXC983130 PGW983122:PGY983130 PQS983122:PQU983130 QAO983122:QAQ983130 QKK983122:QKM983130 QUG983122:QUI983130 REC983122:REE983130 RNY983122:ROA983130 RXU983122:RXW983130 SHQ983122:SHS983130 SRM983122:SRO983130 TBI983122:TBK983130 TLE983122:TLG983130 TVA983122:TVC983130 UEW983122:UEY983130 UOS983122:UOU983130 UYO983122:UYQ983130 VIK983122:VIM983130 VSG983122:VSI983130 WCC983122:WCE983130 WLY983122:WMA983130 WVU983122:WVW983130 G68:H81 JC68:JD81 SY68:SZ81 ACU68:ACV81 AMQ68:AMR81 AWM68:AWN81 BGI68:BGJ81 BQE68:BQF81 CAA68:CAB81 CJW68:CJX81 CTS68:CTT81 DDO68:DDP81 DNK68:DNL81 DXG68:DXH81 EHC68:EHD81 EQY68:EQZ81 FAU68:FAV81 FKQ68:FKR81 FUM68:FUN81 GEI68:GEJ81 GOE68:GOF81 GYA68:GYB81 HHW68:HHX81 HRS68:HRT81 IBO68:IBP81 ILK68:ILL81 IVG68:IVH81 JFC68:JFD81 JOY68:JOZ81 JYU68:JYV81 KIQ68:KIR81 KSM68:KSN81 LCI68:LCJ81 LME68:LMF81 LWA68:LWB81 MFW68:MFX81 MPS68:MPT81 MZO68:MZP81 NJK68:NJL81 NTG68:NTH81 ODC68:ODD81 OMY68:OMZ81 OWU68:OWV81 PGQ68:PGR81 PQM68:PQN81 QAI68:QAJ81 QKE68:QKF81 QUA68:QUB81 RDW68:RDX81 RNS68:RNT81 RXO68:RXP81 SHK68:SHL81 SRG68:SRH81 TBC68:TBD81 TKY68:TKZ81 TUU68:TUV81 UEQ68:UER81 UOM68:UON81 UYI68:UYJ81 VIE68:VIF81 VSA68:VSB81 WBW68:WBX81 WLS68:WLT81 WVO68:WVP81 G65604:H65617 JC65604:JD65617 SY65604:SZ65617 ACU65604:ACV65617 AMQ65604:AMR65617 AWM65604:AWN65617 BGI65604:BGJ65617 BQE65604:BQF65617 CAA65604:CAB65617 CJW65604:CJX65617 CTS65604:CTT65617 DDO65604:DDP65617 DNK65604:DNL65617 DXG65604:DXH65617 EHC65604:EHD65617 EQY65604:EQZ65617 FAU65604:FAV65617 FKQ65604:FKR65617 FUM65604:FUN65617 GEI65604:GEJ65617 GOE65604:GOF65617 GYA65604:GYB65617 HHW65604:HHX65617 HRS65604:HRT65617 IBO65604:IBP65617 ILK65604:ILL65617 IVG65604:IVH65617 JFC65604:JFD65617 JOY65604:JOZ65617 JYU65604:JYV65617 KIQ65604:KIR65617 KSM65604:KSN65617 LCI65604:LCJ65617 LME65604:LMF65617 LWA65604:LWB65617 MFW65604:MFX65617 MPS65604:MPT65617 MZO65604:MZP65617 NJK65604:NJL65617 NTG65604:NTH65617 ODC65604:ODD65617 OMY65604:OMZ65617 OWU65604:OWV65617 PGQ65604:PGR65617 PQM65604:PQN65617 QAI65604:QAJ65617 QKE65604:QKF65617 QUA65604:QUB65617 RDW65604:RDX65617 RNS65604:RNT65617 RXO65604:RXP65617 SHK65604:SHL65617 SRG65604:SRH65617 TBC65604:TBD65617 TKY65604:TKZ65617 TUU65604:TUV65617 UEQ65604:UER65617 UOM65604:UON65617 UYI65604:UYJ65617 VIE65604:VIF65617 VSA65604:VSB65617 WBW65604:WBX65617 WLS65604:WLT65617 WVO65604:WVP65617 G131140:H131153 JC131140:JD131153 SY131140:SZ131153 ACU131140:ACV131153 AMQ131140:AMR131153 AWM131140:AWN131153 BGI131140:BGJ131153 BQE131140:BQF131153 CAA131140:CAB131153 CJW131140:CJX131153 CTS131140:CTT131153 DDO131140:DDP131153 DNK131140:DNL131153 DXG131140:DXH131153 EHC131140:EHD131153 EQY131140:EQZ131153 FAU131140:FAV131153 FKQ131140:FKR131153 FUM131140:FUN131153 GEI131140:GEJ131153 GOE131140:GOF131153 GYA131140:GYB131153 HHW131140:HHX131153 HRS131140:HRT131153 IBO131140:IBP131153 ILK131140:ILL131153 IVG131140:IVH131153 JFC131140:JFD131153 JOY131140:JOZ131153 JYU131140:JYV131153 KIQ131140:KIR131153 KSM131140:KSN131153 LCI131140:LCJ131153 LME131140:LMF131153 LWA131140:LWB131153 MFW131140:MFX131153 MPS131140:MPT131153 MZO131140:MZP131153 NJK131140:NJL131153 NTG131140:NTH131153 ODC131140:ODD131153 OMY131140:OMZ131153 OWU131140:OWV131153 PGQ131140:PGR131153 PQM131140:PQN131153 QAI131140:QAJ131153 QKE131140:QKF131153 QUA131140:QUB131153 RDW131140:RDX131153 RNS131140:RNT131153 RXO131140:RXP131153 SHK131140:SHL131153 SRG131140:SRH131153 TBC131140:TBD131153 TKY131140:TKZ131153 TUU131140:TUV131153 UEQ131140:UER131153 UOM131140:UON131153 UYI131140:UYJ131153 VIE131140:VIF131153 VSA131140:VSB131153 WBW131140:WBX131153 WLS131140:WLT131153 WVO131140:WVP131153 G196676:H196689 JC196676:JD196689 SY196676:SZ196689 ACU196676:ACV196689 AMQ196676:AMR196689 AWM196676:AWN196689 BGI196676:BGJ196689 BQE196676:BQF196689 CAA196676:CAB196689 CJW196676:CJX196689 CTS196676:CTT196689 DDO196676:DDP196689 DNK196676:DNL196689 DXG196676:DXH196689 EHC196676:EHD196689 EQY196676:EQZ196689 FAU196676:FAV196689 FKQ196676:FKR196689 FUM196676:FUN196689 GEI196676:GEJ196689 GOE196676:GOF196689 GYA196676:GYB196689 HHW196676:HHX196689 HRS196676:HRT196689 IBO196676:IBP196689 ILK196676:ILL196689 IVG196676:IVH196689 JFC196676:JFD196689 JOY196676:JOZ196689 JYU196676:JYV196689 KIQ196676:KIR196689 KSM196676:KSN196689 LCI196676:LCJ196689 LME196676:LMF196689 LWA196676:LWB196689 MFW196676:MFX196689 MPS196676:MPT196689 MZO196676:MZP196689 NJK196676:NJL196689 NTG196676:NTH196689 ODC196676:ODD196689 OMY196676:OMZ196689 OWU196676:OWV196689 PGQ196676:PGR196689 PQM196676:PQN196689 QAI196676:QAJ196689 QKE196676:QKF196689 QUA196676:QUB196689 RDW196676:RDX196689 RNS196676:RNT196689 RXO196676:RXP196689 SHK196676:SHL196689 SRG196676:SRH196689 TBC196676:TBD196689 TKY196676:TKZ196689 TUU196676:TUV196689 UEQ196676:UER196689 UOM196676:UON196689 UYI196676:UYJ196689 VIE196676:VIF196689 VSA196676:VSB196689 WBW196676:WBX196689 WLS196676:WLT196689 WVO196676:WVP196689 G262212:H262225 JC262212:JD262225 SY262212:SZ262225 ACU262212:ACV262225 AMQ262212:AMR262225 AWM262212:AWN262225 BGI262212:BGJ262225 BQE262212:BQF262225 CAA262212:CAB262225 CJW262212:CJX262225 CTS262212:CTT262225 DDO262212:DDP262225 DNK262212:DNL262225 DXG262212:DXH262225 EHC262212:EHD262225 EQY262212:EQZ262225 FAU262212:FAV262225 FKQ262212:FKR262225 FUM262212:FUN262225 GEI262212:GEJ262225 GOE262212:GOF262225 GYA262212:GYB262225 HHW262212:HHX262225 HRS262212:HRT262225 IBO262212:IBP262225 ILK262212:ILL262225 IVG262212:IVH262225 JFC262212:JFD262225 JOY262212:JOZ262225 JYU262212:JYV262225 KIQ262212:KIR262225 KSM262212:KSN262225 LCI262212:LCJ262225 LME262212:LMF262225 LWA262212:LWB262225 MFW262212:MFX262225 MPS262212:MPT262225 MZO262212:MZP262225 NJK262212:NJL262225 NTG262212:NTH262225 ODC262212:ODD262225 OMY262212:OMZ262225 OWU262212:OWV262225 PGQ262212:PGR262225 PQM262212:PQN262225 QAI262212:QAJ262225 QKE262212:QKF262225 QUA262212:QUB262225 RDW262212:RDX262225 RNS262212:RNT262225 RXO262212:RXP262225 SHK262212:SHL262225 SRG262212:SRH262225 TBC262212:TBD262225 TKY262212:TKZ262225 TUU262212:TUV262225 UEQ262212:UER262225 UOM262212:UON262225 UYI262212:UYJ262225 VIE262212:VIF262225 VSA262212:VSB262225 WBW262212:WBX262225 WLS262212:WLT262225 WVO262212:WVP262225 G327748:H327761 JC327748:JD327761 SY327748:SZ327761 ACU327748:ACV327761 AMQ327748:AMR327761 AWM327748:AWN327761 BGI327748:BGJ327761 BQE327748:BQF327761 CAA327748:CAB327761 CJW327748:CJX327761 CTS327748:CTT327761 DDO327748:DDP327761 DNK327748:DNL327761 DXG327748:DXH327761 EHC327748:EHD327761 EQY327748:EQZ327761 FAU327748:FAV327761 FKQ327748:FKR327761 FUM327748:FUN327761 GEI327748:GEJ327761 GOE327748:GOF327761 GYA327748:GYB327761 HHW327748:HHX327761 HRS327748:HRT327761 IBO327748:IBP327761 ILK327748:ILL327761 IVG327748:IVH327761 JFC327748:JFD327761 JOY327748:JOZ327761 JYU327748:JYV327761 KIQ327748:KIR327761 KSM327748:KSN327761 LCI327748:LCJ327761 LME327748:LMF327761 LWA327748:LWB327761 MFW327748:MFX327761 MPS327748:MPT327761 MZO327748:MZP327761 NJK327748:NJL327761 NTG327748:NTH327761 ODC327748:ODD327761 OMY327748:OMZ327761 OWU327748:OWV327761 PGQ327748:PGR327761 PQM327748:PQN327761 QAI327748:QAJ327761 QKE327748:QKF327761 QUA327748:QUB327761 RDW327748:RDX327761 RNS327748:RNT327761 RXO327748:RXP327761 SHK327748:SHL327761 SRG327748:SRH327761 TBC327748:TBD327761 TKY327748:TKZ327761 TUU327748:TUV327761 UEQ327748:UER327761 UOM327748:UON327761 UYI327748:UYJ327761 VIE327748:VIF327761 VSA327748:VSB327761 WBW327748:WBX327761 WLS327748:WLT327761 WVO327748:WVP327761 G393284:H393297 JC393284:JD393297 SY393284:SZ393297 ACU393284:ACV393297 AMQ393284:AMR393297 AWM393284:AWN393297 BGI393284:BGJ393297 BQE393284:BQF393297 CAA393284:CAB393297 CJW393284:CJX393297 CTS393284:CTT393297 DDO393284:DDP393297 DNK393284:DNL393297 DXG393284:DXH393297 EHC393284:EHD393297 EQY393284:EQZ393297 FAU393284:FAV393297 FKQ393284:FKR393297 FUM393284:FUN393297 GEI393284:GEJ393297 GOE393284:GOF393297 GYA393284:GYB393297 HHW393284:HHX393297 HRS393284:HRT393297 IBO393284:IBP393297 ILK393284:ILL393297 IVG393284:IVH393297 JFC393284:JFD393297 JOY393284:JOZ393297 JYU393284:JYV393297 KIQ393284:KIR393297 KSM393284:KSN393297 LCI393284:LCJ393297 LME393284:LMF393297 LWA393284:LWB393297 MFW393284:MFX393297 MPS393284:MPT393297 MZO393284:MZP393297 NJK393284:NJL393297 NTG393284:NTH393297 ODC393284:ODD393297 OMY393284:OMZ393297 OWU393284:OWV393297 PGQ393284:PGR393297 PQM393284:PQN393297 QAI393284:QAJ393297 QKE393284:QKF393297 QUA393284:QUB393297 RDW393284:RDX393297 RNS393284:RNT393297 RXO393284:RXP393297 SHK393284:SHL393297 SRG393284:SRH393297 TBC393284:TBD393297 TKY393284:TKZ393297 TUU393284:TUV393297 UEQ393284:UER393297 UOM393284:UON393297 UYI393284:UYJ393297 VIE393284:VIF393297 VSA393284:VSB393297 WBW393284:WBX393297 WLS393284:WLT393297 WVO393284:WVP393297 G458820:H458833 JC458820:JD458833 SY458820:SZ458833 ACU458820:ACV458833 AMQ458820:AMR458833 AWM458820:AWN458833 BGI458820:BGJ458833 BQE458820:BQF458833 CAA458820:CAB458833 CJW458820:CJX458833 CTS458820:CTT458833 DDO458820:DDP458833 DNK458820:DNL458833 DXG458820:DXH458833 EHC458820:EHD458833 EQY458820:EQZ458833 FAU458820:FAV458833 FKQ458820:FKR458833 FUM458820:FUN458833 GEI458820:GEJ458833 GOE458820:GOF458833 GYA458820:GYB458833 HHW458820:HHX458833 HRS458820:HRT458833 IBO458820:IBP458833 ILK458820:ILL458833 IVG458820:IVH458833 JFC458820:JFD458833 JOY458820:JOZ458833 JYU458820:JYV458833 KIQ458820:KIR458833 KSM458820:KSN458833 LCI458820:LCJ458833 LME458820:LMF458833 LWA458820:LWB458833 MFW458820:MFX458833 MPS458820:MPT458833 MZO458820:MZP458833 NJK458820:NJL458833 NTG458820:NTH458833 ODC458820:ODD458833 OMY458820:OMZ458833 OWU458820:OWV458833 PGQ458820:PGR458833 PQM458820:PQN458833 QAI458820:QAJ458833 QKE458820:QKF458833 QUA458820:QUB458833 RDW458820:RDX458833 RNS458820:RNT458833 RXO458820:RXP458833 SHK458820:SHL458833 SRG458820:SRH458833 TBC458820:TBD458833 TKY458820:TKZ458833 TUU458820:TUV458833 UEQ458820:UER458833 UOM458820:UON458833 UYI458820:UYJ458833 VIE458820:VIF458833 VSA458820:VSB458833 WBW458820:WBX458833 WLS458820:WLT458833 WVO458820:WVP458833 G524356:H524369 JC524356:JD524369 SY524356:SZ524369 ACU524356:ACV524369 AMQ524356:AMR524369 AWM524356:AWN524369 BGI524356:BGJ524369 BQE524356:BQF524369 CAA524356:CAB524369 CJW524356:CJX524369 CTS524356:CTT524369 DDO524356:DDP524369 DNK524356:DNL524369 DXG524356:DXH524369 EHC524356:EHD524369 EQY524356:EQZ524369 FAU524356:FAV524369 FKQ524356:FKR524369 FUM524356:FUN524369 GEI524356:GEJ524369 GOE524356:GOF524369 GYA524356:GYB524369 HHW524356:HHX524369 HRS524356:HRT524369 IBO524356:IBP524369 ILK524356:ILL524369 IVG524356:IVH524369 JFC524356:JFD524369 JOY524356:JOZ524369 JYU524356:JYV524369 KIQ524356:KIR524369 KSM524356:KSN524369 LCI524356:LCJ524369 LME524356:LMF524369 LWA524356:LWB524369 MFW524356:MFX524369 MPS524356:MPT524369 MZO524356:MZP524369 NJK524356:NJL524369 NTG524356:NTH524369 ODC524356:ODD524369 OMY524356:OMZ524369 OWU524356:OWV524369 PGQ524356:PGR524369 PQM524356:PQN524369 QAI524356:QAJ524369 QKE524356:QKF524369 QUA524356:QUB524369 RDW524356:RDX524369 RNS524356:RNT524369 RXO524356:RXP524369 SHK524356:SHL524369 SRG524356:SRH524369 TBC524356:TBD524369 TKY524356:TKZ524369 TUU524356:TUV524369 UEQ524356:UER524369 UOM524356:UON524369 UYI524356:UYJ524369 VIE524356:VIF524369 VSA524356:VSB524369 WBW524356:WBX524369 WLS524356:WLT524369 WVO524356:WVP524369 G589892:H589905 JC589892:JD589905 SY589892:SZ589905 ACU589892:ACV589905 AMQ589892:AMR589905 AWM589892:AWN589905 BGI589892:BGJ589905 BQE589892:BQF589905 CAA589892:CAB589905 CJW589892:CJX589905 CTS589892:CTT589905 DDO589892:DDP589905 DNK589892:DNL589905 DXG589892:DXH589905 EHC589892:EHD589905 EQY589892:EQZ589905 FAU589892:FAV589905 FKQ589892:FKR589905 FUM589892:FUN589905 GEI589892:GEJ589905 GOE589892:GOF589905 GYA589892:GYB589905 HHW589892:HHX589905 HRS589892:HRT589905 IBO589892:IBP589905 ILK589892:ILL589905 IVG589892:IVH589905 JFC589892:JFD589905 JOY589892:JOZ589905 JYU589892:JYV589905 KIQ589892:KIR589905 KSM589892:KSN589905 LCI589892:LCJ589905 LME589892:LMF589905 LWA589892:LWB589905 MFW589892:MFX589905 MPS589892:MPT589905 MZO589892:MZP589905 NJK589892:NJL589905 NTG589892:NTH589905 ODC589892:ODD589905 OMY589892:OMZ589905 OWU589892:OWV589905 PGQ589892:PGR589905 PQM589892:PQN589905 QAI589892:QAJ589905 QKE589892:QKF589905 QUA589892:QUB589905 RDW589892:RDX589905 RNS589892:RNT589905 RXO589892:RXP589905 SHK589892:SHL589905 SRG589892:SRH589905 TBC589892:TBD589905 TKY589892:TKZ589905 TUU589892:TUV589905 UEQ589892:UER589905 UOM589892:UON589905 UYI589892:UYJ589905 VIE589892:VIF589905 VSA589892:VSB589905 WBW589892:WBX589905 WLS589892:WLT589905 WVO589892:WVP589905 G655428:H655441 JC655428:JD655441 SY655428:SZ655441 ACU655428:ACV655441 AMQ655428:AMR655441 AWM655428:AWN655441 BGI655428:BGJ655441 BQE655428:BQF655441 CAA655428:CAB655441 CJW655428:CJX655441 CTS655428:CTT655441 DDO655428:DDP655441 DNK655428:DNL655441 DXG655428:DXH655441 EHC655428:EHD655441 EQY655428:EQZ655441 FAU655428:FAV655441 FKQ655428:FKR655441 FUM655428:FUN655441 GEI655428:GEJ655441 GOE655428:GOF655441 GYA655428:GYB655441 HHW655428:HHX655441 HRS655428:HRT655441 IBO655428:IBP655441 ILK655428:ILL655441 IVG655428:IVH655441 JFC655428:JFD655441 JOY655428:JOZ655441 JYU655428:JYV655441 KIQ655428:KIR655441 KSM655428:KSN655441 LCI655428:LCJ655441 LME655428:LMF655441 LWA655428:LWB655441 MFW655428:MFX655441 MPS655428:MPT655441 MZO655428:MZP655441 NJK655428:NJL655441 NTG655428:NTH655441 ODC655428:ODD655441 OMY655428:OMZ655441 OWU655428:OWV655441 PGQ655428:PGR655441 PQM655428:PQN655441 QAI655428:QAJ655441 QKE655428:QKF655441 QUA655428:QUB655441 RDW655428:RDX655441 RNS655428:RNT655441 RXO655428:RXP655441 SHK655428:SHL655441 SRG655428:SRH655441 TBC655428:TBD655441 TKY655428:TKZ655441 TUU655428:TUV655441 UEQ655428:UER655441 UOM655428:UON655441 UYI655428:UYJ655441 VIE655428:VIF655441 VSA655428:VSB655441 WBW655428:WBX655441 WLS655428:WLT655441 WVO655428:WVP655441 G720964:H720977 JC720964:JD720977 SY720964:SZ720977 ACU720964:ACV720977 AMQ720964:AMR720977 AWM720964:AWN720977 BGI720964:BGJ720977 BQE720964:BQF720977 CAA720964:CAB720977 CJW720964:CJX720977 CTS720964:CTT720977 DDO720964:DDP720977 DNK720964:DNL720977 DXG720964:DXH720977 EHC720964:EHD720977 EQY720964:EQZ720977 FAU720964:FAV720977 FKQ720964:FKR720977 FUM720964:FUN720977 GEI720964:GEJ720977 GOE720964:GOF720977 GYA720964:GYB720977 HHW720964:HHX720977 HRS720964:HRT720977 IBO720964:IBP720977 ILK720964:ILL720977 IVG720964:IVH720977 JFC720964:JFD720977 JOY720964:JOZ720977 JYU720964:JYV720977 KIQ720964:KIR720977 KSM720964:KSN720977 LCI720964:LCJ720977 LME720964:LMF720977 LWA720964:LWB720977 MFW720964:MFX720977 MPS720964:MPT720977 MZO720964:MZP720977 NJK720964:NJL720977 NTG720964:NTH720977 ODC720964:ODD720977 OMY720964:OMZ720977 OWU720964:OWV720977 PGQ720964:PGR720977 PQM720964:PQN720977 QAI720964:QAJ720977 QKE720964:QKF720977 QUA720964:QUB720977 RDW720964:RDX720977 RNS720964:RNT720977 RXO720964:RXP720977 SHK720964:SHL720977 SRG720964:SRH720977 TBC720964:TBD720977 TKY720964:TKZ720977 TUU720964:TUV720977 UEQ720964:UER720977 UOM720964:UON720977 UYI720964:UYJ720977 VIE720964:VIF720977 VSA720964:VSB720977 WBW720964:WBX720977 WLS720964:WLT720977 WVO720964:WVP720977 G786500:H786513 JC786500:JD786513 SY786500:SZ786513 ACU786500:ACV786513 AMQ786500:AMR786513 AWM786500:AWN786513 BGI786500:BGJ786513 BQE786500:BQF786513 CAA786500:CAB786513 CJW786500:CJX786513 CTS786500:CTT786513 DDO786500:DDP786513 DNK786500:DNL786513 DXG786500:DXH786513 EHC786500:EHD786513 EQY786500:EQZ786513 FAU786500:FAV786513 FKQ786500:FKR786513 FUM786500:FUN786513 GEI786500:GEJ786513 GOE786500:GOF786513 GYA786500:GYB786513 HHW786500:HHX786513 HRS786500:HRT786513 IBO786500:IBP786513 ILK786500:ILL786513 IVG786500:IVH786513 JFC786500:JFD786513 JOY786500:JOZ786513 JYU786500:JYV786513 KIQ786500:KIR786513 KSM786500:KSN786513 LCI786500:LCJ786513 LME786500:LMF786513 LWA786500:LWB786513 MFW786500:MFX786513 MPS786500:MPT786513 MZO786500:MZP786513 NJK786500:NJL786513 NTG786500:NTH786513 ODC786500:ODD786513 OMY786500:OMZ786513 OWU786500:OWV786513 PGQ786500:PGR786513 PQM786500:PQN786513 QAI786500:QAJ786513 QKE786500:QKF786513 QUA786500:QUB786513 RDW786500:RDX786513 RNS786500:RNT786513 RXO786500:RXP786513 SHK786500:SHL786513 SRG786500:SRH786513 TBC786500:TBD786513 TKY786500:TKZ786513 TUU786500:TUV786513 UEQ786500:UER786513 UOM786500:UON786513 UYI786500:UYJ786513 VIE786500:VIF786513 VSA786500:VSB786513 WBW786500:WBX786513 WLS786500:WLT786513 WVO786500:WVP786513 G852036:H852049 JC852036:JD852049 SY852036:SZ852049 ACU852036:ACV852049 AMQ852036:AMR852049 AWM852036:AWN852049 BGI852036:BGJ852049 BQE852036:BQF852049 CAA852036:CAB852049 CJW852036:CJX852049 CTS852036:CTT852049 DDO852036:DDP852049 DNK852036:DNL852049 DXG852036:DXH852049 EHC852036:EHD852049 EQY852036:EQZ852049 FAU852036:FAV852049 FKQ852036:FKR852049 FUM852036:FUN852049 GEI852036:GEJ852049 GOE852036:GOF852049 GYA852036:GYB852049 HHW852036:HHX852049 HRS852036:HRT852049 IBO852036:IBP852049 ILK852036:ILL852049 IVG852036:IVH852049 JFC852036:JFD852049 JOY852036:JOZ852049 JYU852036:JYV852049 KIQ852036:KIR852049 KSM852036:KSN852049 LCI852036:LCJ852049 LME852036:LMF852049 LWA852036:LWB852049 MFW852036:MFX852049 MPS852036:MPT852049 MZO852036:MZP852049 NJK852036:NJL852049 NTG852036:NTH852049 ODC852036:ODD852049 OMY852036:OMZ852049 OWU852036:OWV852049 PGQ852036:PGR852049 PQM852036:PQN852049 QAI852036:QAJ852049 QKE852036:QKF852049 QUA852036:QUB852049 RDW852036:RDX852049 RNS852036:RNT852049 RXO852036:RXP852049 SHK852036:SHL852049 SRG852036:SRH852049 TBC852036:TBD852049 TKY852036:TKZ852049 TUU852036:TUV852049 UEQ852036:UER852049 UOM852036:UON852049 UYI852036:UYJ852049 VIE852036:VIF852049 VSA852036:VSB852049 WBW852036:WBX852049 WLS852036:WLT852049 WVO852036:WVP852049 G917572:H917585 JC917572:JD917585 SY917572:SZ917585 ACU917572:ACV917585 AMQ917572:AMR917585 AWM917572:AWN917585 BGI917572:BGJ917585 BQE917572:BQF917585 CAA917572:CAB917585 CJW917572:CJX917585 CTS917572:CTT917585 DDO917572:DDP917585 DNK917572:DNL917585 DXG917572:DXH917585 EHC917572:EHD917585 EQY917572:EQZ917585 FAU917572:FAV917585 FKQ917572:FKR917585 FUM917572:FUN917585 GEI917572:GEJ917585 GOE917572:GOF917585 GYA917572:GYB917585 HHW917572:HHX917585 HRS917572:HRT917585 IBO917572:IBP917585 ILK917572:ILL917585 IVG917572:IVH917585 JFC917572:JFD917585 JOY917572:JOZ917585 JYU917572:JYV917585 KIQ917572:KIR917585 KSM917572:KSN917585 LCI917572:LCJ917585 LME917572:LMF917585 LWA917572:LWB917585 MFW917572:MFX917585 MPS917572:MPT917585 MZO917572:MZP917585 NJK917572:NJL917585 NTG917572:NTH917585 ODC917572:ODD917585 OMY917572:OMZ917585 OWU917572:OWV917585 PGQ917572:PGR917585 PQM917572:PQN917585 QAI917572:QAJ917585 QKE917572:QKF917585 QUA917572:QUB917585 RDW917572:RDX917585 RNS917572:RNT917585 RXO917572:RXP917585 SHK917572:SHL917585 SRG917572:SRH917585 TBC917572:TBD917585 TKY917572:TKZ917585 TUU917572:TUV917585 UEQ917572:UER917585 UOM917572:UON917585 UYI917572:UYJ917585 VIE917572:VIF917585 VSA917572:VSB917585 WBW917572:WBX917585 WLS917572:WLT917585 WVO917572:WVP917585 G983108:H983121 JC983108:JD983121 SY983108:SZ983121 ACU983108:ACV983121 AMQ983108:AMR983121 AWM983108:AWN983121 BGI983108:BGJ983121 BQE983108:BQF983121 CAA983108:CAB983121 CJW983108:CJX983121 CTS983108:CTT983121 DDO983108:DDP983121 DNK983108:DNL983121 DXG983108:DXH983121 EHC983108:EHD983121 EQY983108:EQZ983121 FAU983108:FAV983121 FKQ983108:FKR983121 FUM983108:FUN983121 GEI983108:GEJ983121 GOE983108:GOF983121 GYA983108:GYB983121 HHW983108:HHX983121 HRS983108:HRT983121 IBO983108:IBP983121 ILK983108:ILL983121 IVG983108:IVH983121 JFC983108:JFD983121 JOY983108:JOZ983121 JYU983108:JYV983121 KIQ983108:KIR983121 KSM983108:KSN983121 LCI983108:LCJ983121 LME983108:LMF983121 LWA983108:LWB983121 MFW983108:MFX983121 MPS983108:MPT983121 MZO983108:MZP983121 NJK983108:NJL983121 NTG983108:NTH983121 ODC983108:ODD983121 OMY983108:OMZ983121 OWU983108:OWV983121 PGQ983108:PGR983121 PQM983108:PQN983121 QAI983108:QAJ983121 QKE983108:QKF983121 QUA983108:QUB983121 RDW983108:RDX983121 RNS983108:RNT983121 RXO983108:RXP983121 SHK983108:SHL983121 SRG983108:SRH983121 TBC983108:TBD983121 TKY983108:TKZ983121 TUU983108:TUV983121 UEQ983108:UER983121 UOM983108:UON983121 UYI983108:UYJ983121 VIE983108:VIF983121 VSA983108:VSB983121 WBW983108:WBX983121 WLS983108:WLT983121 WVO983108:WVP983121 C69:C90 IY69:IY90 SU69:SU90 ACQ69:ACQ90 AMM69:AMM90 AWI69:AWI90 BGE69:BGE90 BQA69:BQA90 BZW69:BZW90 CJS69:CJS90 CTO69:CTO90 DDK69:DDK90 DNG69:DNG90 DXC69:DXC90 EGY69:EGY90 EQU69:EQU90 FAQ69:FAQ90 FKM69:FKM90 FUI69:FUI90 GEE69:GEE90 GOA69:GOA90 GXW69:GXW90 HHS69:HHS90 HRO69:HRO90 IBK69:IBK90 ILG69:ILG90 IVC69:IVC90 JEY69:JEY90 JOU69:JOU90 JYQ69:JYQ90 KIM69:KIM90 KSI69:KSI90 LCE69:LCE90 LMA69:LMA90 LVW69:LVW90 MFS69:MFS90 MPO69:MPO90 MZK69:MZK90 NJG69:NJG90 NTC69:NTC90 OCY69:OCY90 OMU69:OMU90 OWQ69:OWQ90 PGM69:PGM90 PQI69:PQI90 QAE69:QAE90 QKA69:QKA90 QTW69:QTW90 RDS69:RDS90 RNO69:RNO90 RXK69:RXK90 SHG69:SHG90 SRC69:SRC90 TAY69:TAY90 TKU69:TKU90 TUQ69:TUQ90 UEM69:UEM90 UOI69:UOI90 UYE69:UYE90 VIA69:VIA90 VRW69:VRW90 WBS69:WBS90 WLO69:WLO90 WVK69:WVK90 C65605:C65626 IY65605:IY65626 SU65605:SU65626 ACQ65605:ACQ65626 AMM65605:AMM65626 AWI65605:AWI65626 BGE65605:BGE65626 BQA65605:BQA65626 BZW65605:BZW65626 CJS65605:CJS65626 CTO65605:CTO65626 DDK65605:DDK65626 DNG65605:DNG65626 DXC65605:DXC65626 EGY65605:EGY65626 EQU65605:EQU65626 FAQ65605:FAQ65626 FKM65605:FKM65626 FUI65605:FUI65626 GEE65605:GEE65626 GOA65605:GOA65626 GXW65605:GXW65626 HHS65605:HHS65626 HRO65605:HRO65626 IBK65605:IBK65626 ILG65605:ILG65626 IVC65605:IVC65626 JEY65605:JEY65626 JOU65605:JOU65626 JYQ65605:JYQ65626 KIM65605:KIM65626 KSI65605:KSI65626 LCE65605:LCE65626 LMA65605:LMA65626 LVW65605:LVW65626 MFS65605:MFS65626 MPO65605:MPO65626 MZK65605:MZK65626 NJG65605:NJG65626 NTC65605:NTC65626 OCY65605:OCY65626 OMU65605:OMU65626 OWQ65605:OWQ65626 PGM65605:PGM65626 PQI65605:PQI65626 QAE65605:QAE65626 QKA65605:QKA65626 QTW65605:QTW65626 RDS65605:RDS65626 RNO65605:RNO65626 RXK65605:RXK65626 SHG65605:SHG65626 SRC65605:SRC65626 TAY65605:TAY65626 TKU65605:TKU65626 TUQ65605:TUQ65626 UEM65605:UEM65626 UOI65605:UOI65626 UYE65605:UYE65626 VIA65605:VIA65626 VRW65605:VRW65626 WBS65605:WBS65626 WLO65605:WLO65626 WVK65605:WVK65626 C131141:C131162 IY131141:IY131162 SU131141:SU131162 ACQ131141:ACQ131162 AMM131141:AMM131162 AWI131141:AWI131162 BGE131141:BGE131162 BQA131141:BQA131162 BZW131141:BZW131162 CJS131141:CJS131162 CTO131141:CTO131162 DDK131141:DDK131162 DNG131141:DNG131162 DXC131141:DXC131162 EGY131141:EGY131162 EQU131141:EQU131162 FAQ131141:FAQ131162 FKM131141:FKM131162 FUI131141:FUI131162 GEE131141:GEE131162 GOA131141:GOA131162 GXW131141:GXW131162 HHS131141:HHS131162 HRO131141:HRO131162 IBK131141:IBK131162 ILG131141:ILG131162 IVC131141:IVC131162 JEY131141:JEY131162 JOU131141:JOU131162 JYQ131141:JYQ131162 KIM131141:KIM131162 KSI131141:KSI131162 LCE131141:LCE131162 LMA131141:LMA131162 LVW131141:LVW131162 MFS131141:MFS131162 MPO131141:MPO131162 MZK131141:MZK131162 NJG131141:NJG131162 NTC131141:NTC131162 OCY131141:OCY131162 OMU131141:OMU131162 OWQ131141:OWQ131162 PGM131141:PGM131162 PQI131141:PQI131162 QAE131141:QAE131162 QKA131141:QKA131162 QTW131141:QTW131162 RDS131141:RDS131162 RNO131141:RNO131162 RXK131141:RXK131162 SHG131141:SHG131162 SRC131141:SRC131162 TAY131141:TAY131162 TKU131141:TKU131162 TUQ131141:TUQ131162 UEM131141:UEM131162 UOI131141:UOI131162 UYE131141:UYE131162 VIA131141:VIA131162 VRW131141:VRW131162 WBS131141:WBS131162 WLO131141:WLO131162 WVK131141:WVK131162 C196677:C196698 IY196677:IY196698 SU196677:SU196698 ACQ196677:ACQ196698 AMM196677:AMM196698 AWI196677:AWI196698 BGE196677:BGE196698 BQA196677:BQA196698 BZW196677:BZW196698 CJS196677:CJS196698 CTO196677:CTO196698 DDK196677:DDK196698 DNG196677:DNG196698 DXC196677:DXC196698 EGY196677:EGY196698 EQU196677:EQU196698 FAQ196677:FAQ196698 FKM196677:FKM196698 FUI196677:FUI196698 GEE196677:GEE196698 GOA196677:GOA196698 GXW196677:GXW196698 HHS196677:HHS196698 HRO196677:HRO196698 IBK196677:IBK196698 ILG196677:ILG196698 IVC196677:IVC196698 JEY196677:JEY196698 JOU196677:JOU196698 JYQ196677:JYQ196698 KIM196677:KIM196698 KSI196677:KSI196698 LCE196677:LCE196698 LMA196677:LMA196698 LVW196677:LVW196698 MFS196677:MFS196698 MPO196677:MPO196698 MZK196677:MZK196698 NJG196677:NJG196698 NTC196677:NTC196698 OCY196677:OCY196698 OMU196677:OMU196698 OWQ196677:OWQ196698 PGM196677:PGM196698 PQI196677:PQI196698 QAE196677:QAE196698 QKA196677:QKA196698 QTW196677:QTW196698 RDS196677:RDS196698 RNO196677:RNO196698 RXK196677:RXK196698 SHG196677:SHG196698 SRC196677:SRC196698 TAY196677:TAY196698 TKU196677:TKU196698 TUQ196677:TUQ196698 UEM196677:UEM196698 UOI196677:UOI196698 UYE196677:UYE196698 VIA196677:VIA196698 VRW196677:VRW196698 WBS196677:WBS196698 WLO196677:WLO196698 WVK196677:WVK196698 C262213:C262234 IY262213:IY262234 SU262213:SU262234 ACQ262213:ACQ262234 AMM262213:AMM262234 AWI262213:AWI262234 BGE262213:BGE262234 BQA262213:BQA262234 BZW262213:BZW262234 CJS262213:CJS262234 CTO262213:CTO262234 DDK262213:DDK262234 DNG262213:DNG262234 DXC262213:DXC262234 EGY262213:EGY262234 EQU262213:EQU262234 FAQ262213:FAQ262234 FKM262213:FKM262234 FUI262213:FUI262234 GEE262213:GEE262234 GOA262213:GOA262234 GXW262213:GXW262234 HHS262213:HHS262234 HRO262213:HRO262234 IBK262213:IBK262234 ILG262213:ILG262234 IVC262213:IVC262234 JEY262213:JEY262234 JOU262213:JOU262234 JYQ262213:JYQ262234 KIM262213:KIM262234 KSI262213:KSI262234 LCE262213:LCE262234 LMA262213:LMA262234 LVW262213:LVW262234 MFS262213:MFS262234 MPO262213:MPO262234 MZK262213:MZK262234 NJG262213:NJG262234 NTC262213:NTC262234 OCY262213:OCY262234 OMU262213:OMU262234 OWQ262213:OWQ262234 PGM262213:PGM262234 PQI262213:PQI262234 QAE262213:QAE262234 QKA262213:QKA262234 QTW262213:QTW262234 RDS262213:RDS262234 RNO262213:RNO262234 RXK262213:RXK262234 SHG262213:SHG262234 SRC262213:SRC262234 TAY262213:TAY262234 TKU262213:TKU262234 TUQ262213:TUQ262234 UEM262213:UEM262234 UOI262213:UOI262234 UYE262213:UYE262234 VIA262213:VIA262234 VRW262213:VRW262234 WBS262213:WBS262234 WLO262213:WLO262234 WVK262213:WVK262234 C327749:C327770 IY327749:IY327770 SU327749:SU327770 ACQ327749:ACQ327770 AMM327749:AMM327770 AWI327749:AWI327770 BGE327749:BGE327770 BQA327749:BQA327770 BZW327749:BZW327770 CJS327749:CJS327770 CTO327749:CTO327770 DDK327749:DDK327770 DNG327749:DNG327770 DXC327749:DXC327770 EGY327749:EGY327770 EQU327749:EQU327770 FAQ327749:FAQ327770 FKM327749:FKM327770 FUI327749:FUI327770 GEE327749:GEE327770 GOA327749:GOA327770 GXW327749:GXW327770 HHS327749:HHS327770 HRO327749:HRO327770 IBK327749:IBK327770 ILG327749:ILG327770 IVC327749:IVC327770 JEY327749:JEY327770 JOU327749:JOU327770 JYQ327749:JYQ327770 KIM327749:KIM327770 KSI327749:KSI327770 LCE327749:LCE327770 LMA327749:LMA327770 LVW327749:LVW327770 MFS327749:MFS327770 MPO327749:MPO327770 MZK327749:MZK327770 NJG327749:NJG327770 NTC327749:NTC327770 OCY327749:OCY327770 OMU327749:OMU327770 OWQ327749:OWQ327770 PGM327749:PGM327770 PQI327749:PQI327770 QAE327749:QAE327770 QKA327749:QKA327770 QTW327749:QTW327770 RDS327749:RDS327770 RNO327749:RNO327770 RXK327749:RXK327770 SHG327749:SHG327770 SRC327749:SRC327770 TAY327749:TAY327770 TKU327749:TKU327770 TUQ327749:TUQ327770 UEM327749:UEM327770 UOI327749:UOI327770 UYE327749:UYE327770 VIA327749:VIA327770 VRW327749:VRW327770 WBS327749:WBS327770 WLO327749:WLO327770 WVK327749:WVK327770 C393285:C393306 IY393285:IY393306 SU393285:SU393306 ACQ393285:ACQ393306 AMM393285:AMM393306 AWI393285:AWI393306 BGE393285:BGE393306 BQA393285:BQA393306 BZW393285:BZW393306 CJS393285:CJS393306 CTO393285:CTO393306 DDK393285:DDK393306 DNG393285:DNG393306 DXC393285:DXC393306 EGY393285:EGY393306 EQU393285:EQU393306 FAQ393285:FAQ393306 FKM393285:FKM393306 FUI393285:FUI393306 GEE393285:GEE393306 GOA393285:GOA393306 GXW393285:GXW393306 HHS393285:HHS393306 HRO393285:HRO393306 IBK393285:IBK393306 ILG393285:ILG393306 IVC393285:IVC393306 JEY393285:JEY393306 JOU393285:JOU393306 JYQ393285:JYQ393306 KIM393285:KIM393306 KSI393285:KSI393306 LCE393285:LCE393306 LMA393285:LMA393306 LVW393285:LVW393306 MFS393285:MFS393306 MPO393285:MPO393306 MZK393285:MZK393306 NJG393285:NJG393306 NTC393285:NTC393306 OCY393285:OCY393306 OMU393285:OMU393306 OWQ393285:OWQ393306 PGM393285:PGM393306 PQI393285:PQI393306 QAE393285:QAE393306 QKA393285:QKA393306 QTW393285:QTW393306 RDS393285:RDS393306 RNO393285:RNO393306 RXK393285:RXK393306 SHG393285:SHG393306 SRC393285:SRC393306 TAY393285:TAY393306 TKU393285:TKU393306 TUQ393285:TUQ393306 UEM393285:UEM393306 UOI393285:UOI393306 UYE393285:UYE393306 VIA393285:VIA393306 VRW393285:VRW393306 WBS393285:WBS393306 WLO393285:WLO393306 WVK393285:WVK393306 C458821:C458842 IY458821:IY458842 SU458821:SU458842 ACQ458821:ACQ458842 AMM458821:AMM458842 AWI458821:AWI458842 BGE458821:BGE458842 BQA458821:BQA458842 BZW458821:BZW458842 CJS458821:CJS458842 CTO458821:CTO458842 DDK458821:DDK458842 DNG458821:DNG458842 DXC458821:DXC458842 EGY458821:EGY458842 EQU458821:EQU458842 FAQ458821:FAQ458842 FKM458821:FKM458842 FUI458821:FUI458842 GEE458821:GEE458842 GOA458821:GOA458842 GXW458821:GXW458842 HHS458821:HHS458842 HRO458821:HRO458842 IBK458821:IBK458842 ILG458821:ILG458842 IVC458821:IVC458842 JEY458821:JEY458842 JOU458821:JOU458842 JYQ458821:JYQ458842 KIM458821:KIM458842 KSI458821:KSI458842 LCE458821:LCE458842 LMA458821:LMA458842 LVW458821:LVW458842 MFS458821:MFS458842 MPO458821:MPO458842 MZK458821:MZK458842 NJG458821:NJG458842 NTC458821:NTC458842 OCY458821:OCY458842 OMU458821:OMU458842 OWQ458821:OWQ458842 PGM458821:PGM458842 PQI458821:PQI458842 QAE458821:QAE458842 QKA458821:QKA458842 QTW458821:QTW458842 RDS458821:RDS458842 RNO458821:RNO458842 RXK458821:RXK458842 SHG458821:SHG458842 SRC458821:SRC458842 TAY458821:TAY458842 TKU458821:TKU458842 TUQ458821:TUQ458842 UEM458821:UEM458842 UOI458821:UOI458842 UYE458821:UYE458842 VIA458821:VIA458842 VRW458821:VRW458842 WBS458821:WBS458842 WLO458821:WLO458842 WVK458821:WVK458842 C524357:C524378 IY524357:IY524378 SU524357:SU524378 ACQ524357:ACQ524378 AMM524357:AMM524378 AWI524357:AWI524378 BGE524357:BGE524378 BQA524357:BQA524378 BZW524357:BZW524378 CJS524357:CJS524378 CTO524357:CTO524378 DDK524357:DDK524378 DNG524357:DNG524378 DXC524357:DXC524378 EGY524357:EGY524378 EQU524357:EQU524378 FAQ524357:FAQ524378 FKM524357:FKM524378 FUI524357:FUI524378 GEE524357:GEE524378 GOA524357:GOA524378 GXW524357:GXW524378 HHS524357:HHS524378 HRO524357:HRO524378 IBK524357:IBK524378 ILG524357:ILG524378 IVC524357:IVC524378 JEY524357:JEY524378 JOU524357:JOU524378 JYQ524357:JYQ524378 KIM524357:KIM524378 KSI524357:KSI524378 LCE524357:LCE524378 LMA524357:LMA524378 LVW524357:LVW524378 MFS524357:MFS524378 MPO524357:MPO524378 MZK524357:MZK524378 NJG524357:NJG524378 NTC524357:NTC524378 OCY524357:OCY524378 OMU524357:OMU524378 OWQ524357:OWQ524378 PGM524357:PGM524378 PQI524357:PQI524378 QAE524357:QAE524378 QKA524357:QKA524378 QTW524357:QTW524378 RDS524357:RDS524378 RNO524357:RNO524378 RXK524357:RXK524378 SHG524357:SHG524378 SRC524357:SRC524378 TAY524357:TAY524378 TKU524357:TKU524378 TUQ524357:TUQ524378 UEM524357:UEM524378 UOI524357:UOI524378 UYE524357:UYE524378 VIA524357:VIA524378 VRW524357:VRW524378 WBS524357:WBS524378 WLO524357:WLO524378 WVK524357:WVK524378 C589893:C589914 IY589893:IY589914 SU589893:SU589914 ACQ589893:ACQ589914 AMM589893:AMM589914 AWI589893:AWI589914 BGE589893:BGE589914 BQA589893:BQA589914 BZW589893:BZW589914 CJS589893:CJS589914 CTO589893:CTO589914 DDK589893:DDK589914 DNG589893:DNG589914 DXC589893:DXC589914 EGY589893:EGY589914 EQU589893:EQU589914 FAQ589893:FAQ589914 FKM589893:FKM589914 FUI589893:FUI589914 GEE589893:GEE589914 GOA589893:GOA589914 GXW589893:GXW589914 HHS589893:HHS589914 HRO589893:HRO589914 IBK589893:IBK589914 ILG589893:ILG589914 IVC589893:IVC589914 JEY589893:JEY589914 JOU589893:JOU589914 JYQ589893:JYQ589914 KIM589893:KIM589914 KSI589893:KSI589914 LCE589893:LCE589914 LMA589893:LMA589914 LVW589893:LVW589914 MFS589893:MFS589914 MPO589893:MPO589914 MZK589893:MZK589914 NJG589893:NJG589914 NTC589893:NTC589914 OCY589893:OCY589914 OMU589893:OMU589914 OWQ589893:OWQ589914 PGM589893:PGM589914 PQI589893:PQI589914 QAE589893:QAE589914 QKA589893:QKA589914 QTW589893:QTW589914 RDS589893:RDS589914 RNO589893:RNO589914 RXK589893:RXK589914 SHG589893:SHG589914 SRC589893:SRC589914 TAY589893:TAY589914 TKU589893:TKU589914 TUQ589893:TUQ589914 UEM589893:UEM589914 UOI589893:UOI589914 UYE589893:UYE589914 VIA589893:VIA589914 VRW589893:VRW589914 WBS589893:WBS589914 WLO589893:WLO589914 WVK589893:WVK589914 C655429:C655450 IY655429:IY655450 SU655429:SU655450 ACQ655429:ACQ655450 AMM655429:AMM655450 AWI655429:AWI655450 BGE655429:BGE655450 BQA655429:BQA655450 BZW655429:BZW655450 CJS655429:CJS655450 CTO655429:CTO655450 DDK655429:DDK655450 DNG655429:DNG655450 DXC655429:DXC655450 EGY655429:EGY655450 EQU655429:EQU655450 FAQ655429:FAQ655450 FKM655429:FKM655450 FUI655429:FUI655450 GEE655429:GEE655450 GOA655429:GOA655450 GXW655429:GXW655450 HHS655429:HHS655450 HRO655429:HRO655450 IBK655429:IBK655450 ILG655429:ILG655450 IVC655429:IVC655450 JEY655429:JEY655450 JOU655429:JOU655450 JYQ655429:JYQ655450 KIM655429:KIM655450 KSI655429:KSI655450 LCE655429:LCE655450 LMA655429:LMA655450 LVW655429:LVW655450 MFS655429:MFS655450 MPO655429:MPO655450 MZK655429:MZK655450 NJG655429:NJG655450 NTC655429:NTC655450 OCY655429:OCY655450 OMU655429:OMU655450 OWQ655429:OWQ655450 PGM655429:PGM655450 PQI655429:PQI655450 QAE655429:QAE655450 QKA655429:QKA655450 QTW655429:QTW655450 RDS655429:RDS655450 RNO655429:RNO655450 RXK655429:RXK655450 SHG655429:SHG655450 SRC655429:SRC655450 TAY655429:TAY655450 TKU655429:TKU655450 TUQ655429:TUQ655450 UEM655429:UEM655450 UOI655429:UOI655450 UYE655429:UYE655450 VIA655429:VIA655450 VRW655429:VRW655450 WBS655429:WBS655450 WLO655429:WLO655450 WVK655429:WVK655450 C720965:C720986 IY720965:IY720986 SU720965:SU720986 ACQ720965:ACQ720986 AMM720965:AMM720986 AWI720965:AWI720986 BGE720965:BGE720986 BQA720965:BQA720986 BZW720965:BZW720986 CJS720965:CJS720986 CTO720965:CTO720986 DDK720965:DDK720986 DNG720965:DNG720986 DXC720965:DXC720986 EGY720965:EGY720986 EQU720965:EQU720986 FAQ720965:FAQ720986 FKM720965:FKM720986 FUI720965:FUI720986 GEE720965:GEE720986 GOA720965:GOA720986 GXW720965:GXW720986 HHS720965:HHS720986 HRO720965:HRO720986 IBK720965:IBK720986 ILG720965:ILG720986 IVC720965:IVC720986 JEY720965:JEY720986 JOU720965:JOU720986 JYQ720965:JYQ720986 KIM720965:KIM720986 KSI720965:KSI720986 LCE720965:LCE720986 LMA720965:LMA720986 LVW720965:LVW720986 MFS720965:MFS720986 MPO720965:MPO720986 MZK720965:MZK720986 NJG720965:NJG720986 NTC720965:NTC720986 OCY720965:OCY720986 OMU720965:OMU720986 OWQ720965:OWQ720986 PGM720965:PGM720986 PQI720965:PQI720986 QAE720965:QAE720986 QKA720965:QKA720986 QTW720965:QTW720986 RDS720965:RDS720986 RNO720965:RNO720986 RXK720965:RXK720986 SHG720965:SHG720986 SRC720965:SRC720986 TAY720965:TAY720986 TKU720965:TKU720986 TUQ720965:TUQ720986 UEM720965:UEM720986 UOI720965:UOI720986 UYE720965:UYE720986 VIA720965:VIA720986 VRW720965:VRW720986 WBS720965:WBS720986 WLO720965:WLO720986 WVK720965:WVK720986 C786501:C786522 IY786501:IY786522 SU786501:SU786522 ACQ786501:ACQ786522 AMM786501:AMM786522 AWI786501:AWI786522 BGE786501:BGE786522 BQA786501:BQA786522 BZW786501:BZW786522 CJS786501:CJS786522 CTO786501:CTO786522 DDK786501:DDK786522 DNG786501:DNG786522 DXC786501:DXC786522 EGY786501:EGY786522 EQU786501:EQU786522 FAQ786501:FAQ786522 FKM786501:FKM786522 FUI786501:FUI786522 GEE786501:GEE786522 GOA786501:GOA786522 GXW786501:GXW786522 HHS786501:HHS786522 HRO786501:HRO786522 IBK786501:IBK786522 ILG786501:ILG786522 IVC786501:IVC786522 JEY786501:JEY786522 JOU786501:JOU786522 JYQ786501:JYQ786522 KIM786501:KIM786522 KSI786501:KSI786522 LCE786501:LCE786522 LMA786501:LMA786522 LVW786501:LVW786522 MFS786501:MFS786522 MPO786501:MPO786522 MZK786501:MZK786522 NJG786501:NJG786522 NTC786501:NTC786522 OCY786501:OCY786522 OMU786501:OMU786522 OWQ786501:OWQ786522 PGM786501:PGM786522 PQI786501:PQI786522 QAE786501:QAE786522 QKA786501:QKA786522 QTW786501:QTW786522 RDS786501:RDS786522 RNO786501:RNO786522 RXK786501:RXK786522 SHG786501:SHG786522 SRC786501:SRC786522 TAY786501:TAY786522 TKU786501:TKU786522 TUQ786501:TUQ786522 UEM786501:UEM786522 UOI786501:UOI786522 UYE786501:UYE786522 VIA786501:VIA786522 VRW786501:VRW786522 WBS786501:WBS786522 WLO786501:WLO786522 WVK786501:WVK786522 C852037:C852058 IY852037:IY852058 SU852037:SU852058 ACQ852037:ACQ852058 AMM852037:AMM852058 AWI852037:AWI852058 BGE852037:BGE852058 BQA852037:BQA852058 BZW852037:BZW852058 CJS852037:CJS852058 CTO852037:CTO852058 DDK852037:DDK852058 DNG852037:DNG852058 DXC852037:DXC852058 EGY852037:EGY852058 EQU852037:EQU852058 FAQ852037:FAQ852058 FKM852037:FKM852058 FUI852037:FUI852058 GEE852037:GEE852058 GOA852037:GOA852058 GXW852037:GXW852058 HHS852037:HHS852058 HRO852037:HRO852058 IBK852037:IBK852058 ILG852037:ILG852058 IVC852037:IVC852058 JEY852037:JEY852058 JOU852037:JOU852058 JYQ852037:JYQ852058 KIM852037:KIM852058 KSI852037:KSI852058 LCE852037:LCE852058 LMA852037:LMA852058 LVW852037:LVW852058 MFS852037:MFS852058 MPO852037:MPO852058 MZK852037:MZK852058 NJG852037:NJG852058 NTC852037:NTC852058 OCY852037:OCY852058 OMU852037:OMU852058 OWQ852037:OWQ852058 PGM852037:PGM852058 PQI852037:PQI852058 QAE852037:QAE852058 QKA852037:QKA852058 QTW852037:QTW852058 RDS852037:RDS852058 RNO852037:RNO852058 RXK852037:RXK852058 SHG852037:SHG852058 SRC852037:SRC852058 TAY852037:TAY852058 TKU852037:TKU852058 TUQ852037:TUQ852058 UEM852037:UEM852058 UOI852037:UOI852058 UYE852037:UYE852058 VIA852037:VIA852058 VRW852037:VRW852058 WBS852037:WBS852058 WLO852037:WLO852058 WVK852037:WVK852058 C917573:C917594 IY917573:IY917594 SU917573:SU917594 ACQ917573:ACQ917594 AMM917573:AMM917594 AWI917573:AWI917594 BGE917573:BGE917594 BQA917573:BQA917594 BZW917573:BZW917594 CJS917573:CJS917594 CTO917573:CTO917594 DDK917573:DDK917594 DNG917573:DNG917594 DXC917573:DXC917594 EGY917573:EGY917594 EQU917573:EQU917594 FAQ917573:FAQ917594 FKM917573:FKM917594 FUI917573:FUI917594 GEE917573:GEE917594 GOA917573:GOA917594 GXW917573:GXW917594 HHS917573:HHS917594 HRO917573:HRO917594 IBK917573:IBK917594 ILG917573:ILG917594 IVC917573:IVC917594 JEY917573:JEY917594 JOU917573:JOU917594 JYQ917573:JYQ917594 KIM917573:KIM917594 KSI917573:KSI917594 LCE917573:LCE917594 LMA917573:LMA917594 LVW917573:LVW917594 MFS917573:MFS917594 MPO917573:MPO917594 MZK917573:MZK917594 NJG917573:NJG917594 NTC917573:NTC917594 OCY917573:OCY917594 OMU917573:OMU917594 OWQ917573:OWQ917594 PGM917573:PGM917594 PQI917573:PQI917594 QAE917573:QAE917594 QKA917573:QKA917594 QTW917573:QTW917594 RDS917573:RDS917594 RNO917573:RNO917594 RXK917573:RXK917594 SHG917573:SHG917594 SRC917573:SRC917594 TAY917573:TAY917594 TKU917573:TKU917594 TUQ917573:TUQ917594 UEM917573:UEM917594 UOI917573:UOI917594 UYE917573:UYE917594 VIA917573:VIA917594 VRW917573:VRW917594 WBS917573:WBS917594 WLO917573:WLO917594 WVK917573:WVK917594 C983109:C983130 IY983109:IY983130 SU983109:SU983130 ACQ983109:ACQ983130 AMM983109:AMM983130 AWI983109:AWI983130 BGE983109:BGE983130 BQA983109:BQA983130 BZW983109:BZW983130 CJS983109:CJS983130 CTO983109:CTO983130 DDK983109:DDK983130 DNG983109:DNG983130 DXC983109:DXC983130 EGY983109:EGY983130 EQU983109:EQU983130 FAQ983109:FAQ983130 FKM983109:FKM983130 FUI983109:FUI983130 GEE983109:GEE983130 GOA983109:GOA983130 GXW983109:GXW983130 HHS983109:HHS983130 HRO983109:HRO983130 IBK983109:IBK983130 ILG983109:ILG983130 IVC983109:IVC983130 JEY983109:JEY983130 JOU983109:JOU983130 JYQ983109:JYQ983130 KIM983109:KIM983130 KSI983109:KSI983130 LCE983109:LCE983130 LMA983109:LMA983130 LVW983109:LVW983130 MFS983109:MFS983130 MPO983109:MPO983130 MZK983109:MZK983130 NJG983109:NJG983130 NTC983109:NTC983130 OCY983109:OCY983130 OMU983109:OMU983130 OWQ983109:OWQ983130 PGM983109:PGM983130 PQI983109:PQI983130 QAE983109:QAE983130 QKA983109:QKA983130 QTW983109:QTW983130 RDS983109:RDS983130 RNO983109:RNO983130 RXK983109:RXK983130 SHG983109:SHG983130 SRC983109:SRC983130 TAY983109:TAY983130 TKU983109:TKU983130 TUQ983109:TUQ983130 UEM983109:UEM983130 UOI983109:UOI983130 UYE983109:UYE983130 VIA983109:VIA983130 VRW983109:VRW983130 WBS983109:WBS983130 WLO983109:WLO983130 WVK983109:WVK983130 B69:B93 IX69:IX93 ST69:ST93 ACP69:ACP93 AML69:AML93 AWH69:AWH93 BGD69:BGD93 BPZ69:BPZ93 BZV69:BZV93 CJR69:CJR93 CTN69:CTN93 DDJ69:DDJ93 DNF69:DNF93 DXB69:DXB93 EGX69:EGX93 EQT69:EQT93 FAP69:FAP93 FKL69:FKL93 FUH69:FUH93 GED69:GED93 GNZ69:GNZ93 GXV69:GXV93 HHR69:HHR93 HRN69:HRN93 IBJ69:IBJ93 ILF69:ILF93 IVB69:IVB93 JEX69:JEX93 JOT69:JOT93 JYP69:JYP93 KIL69:KIL93 KSH69:KSH93 LCD69:LCD93 LLZ69:LLZ93 LVV69:LVV93 MFR69:MFR93 MPN69:MPN93 MZJ69:MZJ93 NJF69:NJF93 NTB69:NTB93 OCX69:OCX93 OMT69:OMT93 OWP69:OWP93 PGL69:PGL93 PQH69:PQH93 QAD69:QAD93 QJZ69:QJZ93 QTV69:QTV93 RDR69:RDR93 RNN69:RNN93 RXJ69:RXJ93 SHF69:SHF93 SRB69:SRB93 TAX69:TAX93 TKT69:TKT93 TUP69:TUP93 UEL69:UEL93 UOH69:UOH93 UYD69:UYD93 VHZ69:VHZ93 VRV69:VRV93 WBR69:WBR93 WLN69:WLN93 WVJ69:WVJ93 B65605:B65629 IX65605:IX65629 ST65605:ST65629 ACP65605:ACP65629 AML65605:AML65629 AWH65605:AWH65629 BGD65605:BGD65629 BPZ65605:BPZ65629 BZV65605:BZV65629 CJR65605:CJR65629 CTN65605:CTN65629 DDJ65605:DDJ65629 DNF65605:DNF65629 DXB65605:DXB65629 EGX65605:EGX65629 EQT65605:EQT65629 FAP65605:FAP65629 FKL65605:FKL65629 FUH65605:FUH65629 GED65605:GED65629 GNZ65605:GNZ65629 GXV65605:GXV65629 HHR65605:HHR65629 HRN65605:HRN65629 IBJ65605:IBJ65629 ILF65605:ILF65629 IVB65605:IVB65629 JEX65605:JEX65629 JOT65605:JOT65629 JYP65605:JYP65629 KIL65605:KIL65629 KSH65605:KSH65629 LCD65605:LCD65629 LLZ65605:LLZ65629 LVV65605:LVV65629 MFR65605:MFR65629 MPN65605:MPN65629 MZJ65605:MZJ65629 NJF65605:NJF65629 NTB65605:NTB65629 OCX65605:OCX65629 OMT65605:OMT65629 OWP65605:OWP65629 PGL65605:PGL65629 PQH65605:PQH65629 QAD65605:QAD65629 QJZ65605:QJZ65629 QTV65605:QTV65629 RDR65605:RDR65629 RNN65605:RNN65629 RXJ65605:RXJ65629 SHF65605:SHF65629 SRB65605:SRB65629 TAX65605:TAX65629 TKT65605:TKT65629 TUP65605:TUP65629 UEL65605:UEL65629 UOH65605:UOH65629 UYD65605:UYD65629 VHZ65605:VHZ65629 VRV65605:VRV65629 WBR65605:WBR65629 WLN65605:WLN65629 WVJ65605:WVJ65629 B131141:B131165 IX131141:IX131165 ST131141:ST131165 ACP131141:ACP131165 AML131141:AML131165 AWH131141:AWH131165 BGD131141:BGD131165 BPZ131141:BPZ131165 BZV131141:BZV131165 CJR131141:CJR131165 CTN131141:CTN131165 DDJ131141:DDJ131165 DNF131141:DNF131165 DXB131141:DXB131165 EGX131141:EGX131165 EQT131141:EQT131165 FAP131141:FAP131165 FKL131141:FKL131165 FUH131141:FUH131165 GED131141:GED131165 GNZ131141:GNZ131165 GXV131141:GXV131165 HHR131141:HHR131165 HRN131141:HRN131165 IBJ131141:IBJ131165 ILF131141:ILF131165 IVB131141:IVB131165 JEX131141:JEX131165 JOT131141:JOT131165 JYP131141:JYP131165 KIL131141:KIL131165 KSH131141:KSH131165 LCD131141:LCD131165 LLZ131141:LLZ131165 LVV131141:LVV131165 MFR131141:MFR131165 MPN131141:MPN131165 MZJ131141:MZJ131165 NJF131141:NJF131165 NTB131141:NTB131165 OCX131141:OCX131165 OMT131141:OMT131165 OWP131141:OWP131165 PGL131141:PGL131165 PQH131141:PQH131165 QAD131141:QAD131165 QJZ131141:QJZ131165 QTV131141:QTV131165 RDR131141:RDR131165 RNN131141:RNN131165 RXJ131141:RXJ131165 SHF131141:SHF131165 SRB131141:SRB131165 TAX131141:TAX131165 TKT131141:TKT131165 TUP131141:TUP131165 UEL131141:UEL131165 UOH131141:UOH131165 UYD131141:UYD131165 VHZ131141:VHZ131165 VRV131141:VRV131165 WBR131141:WBR131165 WLN131141:WLN131165 WVJ131141:WVJ131165 B196677:B196701 IX196677:IX196701 ST196677:ST196701 ACP196677:ACP196701 AML196677:AML196701 AWH196677:AWH196701 BGD196677:BGD196701 BPZ196677:BPZ196701 BZV196677:BZV196701 CJR196677:CJR196701 CTN196677:CTN196701 DDJ196677:DDJ196701 DNF196677:DNF196701 DXB196677:DXB196701 EGX196677:EGX196701 EQT196677:EQT196701 FAP196677:FAP196701 FKL196677:FKL196701 FUH196677:FUH196701 GED196677:GED196701 GNZ196677:GNZ196701 GXV196677:GXV196701 HHR196677:HHR196701 HRN196677:HRN196701 IBJ196677:IBJ196701 ILF196677:ILF196701 IVB196677:IVB196701 JEX196677:JEX196701 JOT196677:JOT196701 JYP196677:JYP196701 KIL196677:KIL196701 KSH196677:KSH196701 LCD196677:LCD196701 LLZ196677:LLZ196701 LVV196677:LVV196701 MFR196677:MFR196701 MPN196677:MPN196701 MZJ196677:MZJ196701 NJF196677:NJF196701 NTB196677:NTB196701 OCX196677:OCX196701 OMT196677:OMT196701 OWP196677:OWP196701 PGL196677:PGL196701 PQH196677:PQH196701 QAD196677:QAD196701 QJZ196677:QJZ196701 QTV196677:QTV196701 RDR196677:RDR196701 RNN196677:RNN196701 RXJ196677:RXJ196701 SHF196677:SHF196701 SRB196677:SRB196701 TAX196677:TAX196701 TKT196677:TKT196701 TUP196677:TUP196701 UEL196677:UEL196701 UOH196677:UOH196701 UYD196677:UYD196701 VHZ196677:VHZ196701 VRV196677:VRV196701 WBR196677:WBR196701 WLN196677:WLN196701 WVJ196677:WVJ196701 B262213:B262237 IX262213:IX262237 ST262213:ST262237 ACP262213:ACP262237 AML262213:AML262237 AWH262213:AWH262237 BGD262213:BGD262237 BPZ262213:BPZ262237 BZV262213:BZV262237 CJR262213:CJR262237 CTN262213:CTN262237 DDJ262213:DDJ262237 DNF262213:DNF262237 DXB262213:DXB262237 EGX262213:EGX262237 EQT262213:EQT262237 FAP262213:FAP262237 FKL262213:FKL262237 FUH262213:FUH262237 GED262213:GED262237 GNZ262213:GNZ262237 GXV262213:GXV262237 HHR262213:HHR262237 HRN262213:HRN262237 IBJ262213:IBJ262237 ILF262213:ILF262237 IVB262213:IVB262237 JEX262213:JEX262237 JOT262213:JOT262237 JYP262213:JYP262237 KIL262213:KIL262237 KSH262213:KSH262237 LCD262213:LCD262237 LLZ262213:LLZ262237 LVV262213:LVV262237 MFR262213:MFR262237 MPN262213:MPN262237 MZJ262213:MZJ262237 NJF262213:NJF262237 NTB262213:NTB262237 OCX262213:OCX262237 OMT262213:OMT262237 OWP262213:OWP262237 PGL262213:PGL262237 PQH262213:PQH262237 QAD262213:QAD262237 QJZ262213:QJZ262237 QTV262213:QTV262237 RDR262213:RDR262237 RNN262213:RNN262237 RXJ262213:RXJ262237 SHF262213:SHF262237 SRB262213:SRB262237 TAX262213:TAX262237 TKT262213:TKT262237 TUP262213:TUP262237 UEL262213:UEL262237 UOH262213:UOH262237 UYD262213:UYD262237 VHZ262213:VHZ262237 VRV262213:VRV262237 WBR262213:WBR262237 WLN262213:WLN262237 WVJ262213:WVJ262237 B327749:B327773 IX327749:IX327773 ST327749:ST327773 ACP327749:ACP327773 AML327749:AML327773 AWH327749:AWH327773 BGD327749:BGD327773 BPZ327749:BPZ327773 BZV327749:BZV327773 CJR327749:CJR327773 CTN327749:CTN327773 DDJ327749:DDJ327773 DNF327749:DNF327773 DXB327749:DXB327773 EGX327749:EGX327773 EQT327749:EQT327773 FAP327749:FAP327773 FKL327749:FKL327773 FUH327749:FUH327773 GED327749:GED327773 GNZ327749:GNZ327773 GXV327749:GXV327773 HHR327749:HHR327773 HRN327749:HRN327773 IBJ327749:IBJ327773 ILF327749:ILF327773 IVB327749:IVB327773 JEX327749:JEX327773 JOT327749:JOT327773 JYP327749:JYP327773 KIL327749:KIL327773 KSH327749:KSH327773 LCD327749:LCD327773 LLZ327749:LLZ327773 LVV327749:LVV327773 MFR327749:MFR327773 MPN327749:MPN327773 MZJ327749:MZJ327773 NJF327749:NJF327773 NTB327749:NTB327773 OCX327749:OCX327773 OMT327749:OMT327773 OWP327749:OWP327773 PGL327749:PGL327773 PQH327749:PQH327773 QAD327749:QAD327773 QJZ327749:QJZ327773 QTV327749:QTV327773 RDR327749:RDR327773 RNN327749:RNN327773 RXJ327749:RXJ327773 SHF327749:SHF327773 SRB327749:SRB327773 TAX327749:TAX327773 TKT327749:TKT327773 TUP327749:TUP327773 UEL327749:UEL327773 UOH327749:UOH327773 UYD327749:UYD327773 VHZ327749:VHZ327773 VRV327749:VRV327773 WBR327749:WBR327773 WLN327749:WLN327773 WVJ327749:WVJ327773 B393285:B393309 IX393285:IX393309 ST393285:ST393309 ACP393285:ACP393309 AML393285:AML393309 AWH393285:AWH393309 BGD393285:BGD393309 BPZ393285:BPZ393309 BZV393285:BZV393309 CJR393285:CJR393309 CTN393285:CTN393309 DDJ393285:DDJ393309 DNF393285:DNF393309 DXB393285:DXB393309 EGX393285:EGX393309 EQT393285:EQT393309 FAP393285:FAP393309 FKL393285:FKL393309 FUH393285:FUH393309 GED393285:GED393309 GNZ393285:GNZ393309 GXV393285:GXV393309 HHR393285:HHR393309 HRN393285:HRN393309 IBJ393285:IBJ393309 ILF393285:ILF393309 IVB393285:IVB393309 JEX393285:JEX393309 JOT393285:JOT393309 JYP393285:JYP393309 KIL393285:KIL393309 KSH393285:KSH393309 LCD393285:LCD393309 LLZ393285:LLZ393309 LVV393285:LVV393309 MFR393285:MFR393309 MPN393285:MPN393309 MZJ393285:MZJ393309 NJF393285:NJF393309 NTB393285:NTB393309 OCX393285:OCX393309 OMT393285:OMT393309 OWP393285:OWP393309 PGL393285:PGL393309 PQH393285:PQH393309 QAD393285:QAD393309 QJZ393285:QJZ393309 QTV393285:QTV393309 RDR393285:RDR393309 RNN393285:RNN393309 RXJ393285:RXJ393309 SHF393285:SHF393309 SRB393285:SRB393309 TAX393285:TAX393309 TKT393285:TKT393309 TUP393285:TUP393309 UEL393285:UEL393309 UOH393285:UOH393309 UYD393285:UYD393309 VHZ393285:VHZ393309 VRV393285:VRV393309 WBR393285:WBR393309 WLN393285:WLN393309 WVJ393285:WVJ393309 B458821:B458845 IX458821:IX458845 ST458821:ST458845 ACP458821:ACP458845 AML458821:AML458845 AWH458821:AWH458845 BGD458821:BGD458845 BPZ458821:BPZ458845 BZV458821:BZV458845 CJR458821:CJR458845 CTN458821:CTN458845 DDJ458821:DDJ458845 DNF458821:DNF458845 DXB458821:DXB458845 EGX458821:EGX458845 EQT458821:EQT458845 FAP458821:FAP458845 FKL458821:FKL458845 FUH458821:FUH458845 GED458821:GED458845 GNZ458821:GNZ458845 GXV458821:GXV458845 HHR458821:HHR458845 HRN458821:HRN458845 IBJ458821:IBJ458845 ILF458821:ILF458845 IVB458821:IVB458845 JEX458821:JEX458845 JOT458821:JOT458845 JYP458821:JYP458845 KIL458821:KIL458845 KSH458821:KSH458845 LCD458821:LCD458845 LLZ458821:LLZ458845 LVV458821:LVV458845 MFR458821:MFR458845 MPN458821:MPN458845 MZJ458821:MZJ458845 NJF458821:NJF458845 NTB458821:NTB458845 OCX458821:OCX458845 OMT458821:OMT458845 OWP458821:OWP458845 PGL458821:PGL458845 PQH458821:PQH458845 QAD458821:QAD458845 QJZ458821:QJZ458845 QTV458821:QTV458845 RDR458821:RDR458845 RNN458821:RNN458845 RXJ458821:RXJ458845 SHF458821:SHF458845 SRB458821:SRB458845 TAX458821:TAX458845 TKT458821:TKT458845 TUP458821:TUP458845 UEL458821:UEL458845 UOH458821:UOH458845 UYD458821:UYD458845 VHZ458821:VHZ458845 VRV458821:VRV458845 WBR458821:WBR458845 WLN458821:WLN458845 WVJ458821:WVJ458845 B524357:B524381 IX524357:IX524381 ST524357:ST524381 ACP524357:ACP524381 AML524357:AML524381 AWH524357:AWH524381 BGD524357:BGD524381 BPZ524357:BPZ524381 BZV524357:BZV524381 CJR524357:CJR524381 CTN524357:CTN524381 DDJ524357:DDJ524381 DNF524357:DNF524381 DXB524357:DXB524381 EGX524357:EGX524381 EQT524357:EQT524381 FAP524357:FAP524381 FKL524357:FKL524381 FUH524357:FUH524381 GED524357:GED524381 GNZ524357:GNZ524381 GXV524357:GXV524381 HHR524357:HHR524381 HRN524357:HRN524381 IBJ524357:IBJ524381 ILF524357:ILF524381 IVB524357:IVB524381 JEX524357:JEX524381 JOT524357:JOT524381 JYP524357:JYP524381 KIL524357:KIL524381 KSH524357:KSH524381 LCD524357:LCD524381 LLZ524357:LLZ524381 LVV524357:LVV524381 MFR524357:MFR524381 MPN524357:MPN524381 MZJ524357:MZJ524381 NJF524357:NJF524381 NTB524357:NTB524381 OCX524357:OCX524381 OMT524357:OMT524381 OWP524357:OWP524381 PGL524357:PGL524381 PQH524357:PQH524381 QAD524357:QAD524381 QJZ524357:QJZ524381 QTV524357:QTV524381 RDR524357:RDR524381 RNN524357:RNN524381 RXJ524357:RXJ524381 SHF524357:SHF524381 SRB524357:SRB524381 TAX524357:TAX524381 TKT524357:TKT524381 TUP524357:TUP524381 UEL524357:UEL524381 UOH524357:UOH524381 UYD524357:UYD524381 VHZ524357:VHZ524381 VRV524357:VRV524381 WBR524357:WBR524381 WLN524357:WLN524381 WVJ524357:WVJ524381 B589893:B589917 IX589893:IX589917 ST589893:ST589917 ACP589893:ACP589917 AML589893:AML589917 AWH589893:AWH589917 BGD589893:BGD589917 BPZ589893:BPZ589917 BZV589893:BZV589917 CJR589893:CJR589917 CTN589893:CTN589917 DDJ589893:DDJ589917 DNF589893:DNF589917 DXB589893:DXB589917 EGX589893:EGX589917 EQT589893:EQT589917 FAP589893:FAP589917 FKL589893:FKL589917 FUH589893:FUH589917 GED589893:GED589917 GNZ589893:GNZ589917 GXV589893:GXV589917 HHR589893:HHR589917 HRN589893:HRN589917 IBJ589893:IBJ589917 ILF589893:ILF589917 IVB589893:IVB589917 JEX589893:JEX589917 JOT589893:JOT589917 JYP589893:JYP589917 KIL589893:KIL589917 KSH589893:KSH589917 LCD589893:LCD589917 LLZ589893:LLZ589917 LVV589893:LVV589917 MFR589893:MFR589917 MPN589893:MPN589917 MZJ589893:MZJ589917 NJF589893:NJF589917 NTB589893:NTB589917 OCX589893:OCX589917 OMT589893:OMT589917 OWP589893:OWP589917 PGL589893:PGL589917 PQH589893:PQH589917 QAD589893:QAD589917 QJZ589893:QJZ589917 QTV589893:QTV589917 RDR589893:RDR589917 RNN589893:RNN589917 RXJ589893:RXJ589917 SHF589893:SHF589917 SRB589893:SRB589917 TAX589893:TAX589917 TKT589893:TKT589917 TUP589893:TUP589917 UEL589893:UEL589917 UOH589893:UOH589917 UYD589893:UYD589917 VHZ589893:VHZ589917 VRV589893:VRV589917 WBR589893:WBR589917 WLN589893:WLN589917 WVJ589893:WVJ589917 B655429:B655453 IX655429:IX655453 ST655429:ST655453 ACP655429:ACP655453 AML655429:AML655453 AWH655429:AWH655453 BGD655429:BGD655453 BPZ655429:BPZ655453 BZV655429:BZV655453 CJR655429:CJR655453 CTN655429:CTN655453 DDJ655429:DDJ655453 DNF655429:DNF655453 DXB655429:DXB655453 EGX655429:EGX655453 EQT655429:EQT655453 FAP655429:FAP655453 FKL655429:FKL655453 FUH655429:FUH655453 GED655429:GED655453 GNZ655429:GNZ655453 GXV655429:GXV655453 HHR655429:HHR655453 HRN655429:HRN655453 IBJ655429:IBJ655453 ILF655429:ILF655453 IVB655429:IVB655453 JEX655429:JEX655453 JOT655429:JOT655453 JYP655429:JYP655453 KIL655429:KIL655453 KSH655429:KSH655453 LCD655429:LCD655453 LLZ655429:LLZ655453 LVV655429:LVV655453 MFR655429:MFR655453 MPN655429:MPN655453 MZJ655429:MZJ655453 NJF655429:NJF655453 NTB655429:NTB655453 OCX655429:OCX655453 OMT655429:OMT655453 OWP655429:OWP655453 PGL655429:PGL655453 PQH655429:PQH655453 QAD655429:QAD655453 QJZ655429:QJZ655453 QTV655429:QTV655453 RDR655429:RDR655453 RNN655429:RNN655453 RXJ655429:RXJ655453 SHF655429:SHF655453 SRB655429:SRB655453 TAX655429:TAX655453 TKT655429:TKT655453 TUP655429:TUP655453 UEL655429:UEL655453 UOH655429:UOH655453 UYD655429:UYD655453 VHZ655429:VHZ655453 VRV655429:VRV655453 WBR655429:WBR655453 WLN655429:WLN655453 WVJ655429:WVJ655453 B720965:B720989 IX720965:IX720989 ST720965:ST720989 ACP720965:ACP720989 AML720965:AML720989 AWH720965:AWH720989 BGD720965:BGD720989 BPZ720965:BPZ720989 BZV720965:BZV720989 CJR720965:CJR720989 CTN720965:CTN720989 DDJ720965:DDJ720989 DNF720965:DNF720989 DXB720965:DXB720989 EGX720965:EGX720989 EQT720965:EQT720989 FAP720965:FAP720989 FKL720965:FKL720989 FUH720965:FUH720989 GED720965:GED720989 GNZ720965:GNZ720989 GXV720965:GXV720989 HHR720965:HHR720989 HRN720965:HRN720989 IBJ720965:IBJ720989 ILF720965:ILF720989 IVB720965:IVB720989 JEX720965:JEX720989 JOT720965:JOT720989 JYP720965:JYP720989 KIL720965:KIL720989 KSH720965:KSH720989 LCD720965:LCD720989 LLZ720965:LLZ720989 LVV720965:LVV720989 MFR720965:MFR720989 MPN720965:MPN720989 MZJ720965:MZJ720989 NJF720965:NJF720989 NTB720965:NTB720989 OCX720965:OCX720989 OMT720965:OMT720989 OWP720965:OWP720989 PGL720965:PGL720989 PQH720965:PQH720989 QAD720965:QAD720989 QJZ720965:QJZ720989 QTV720965:QTV720989 RDR720965:RDR720989 RNN720965:RNN720989 RXJ720965:RXJ720989 SHF720965:SHF720989 SRB720965:SRB720989 TAX720965:TAX720989 TKT720965:TKT720989 TUP720965:TUP720989 UEL720965:UEL720989 UOH720965:UOH720989 UYD720965:UYD720989 VHZ720965:VHZ720989 VRV720965:VRV720989 WBR720965:WBR720989 WLN720965:WLN720989 WVJ720965:WVJ720989 B786501:B786525 IX786501:IX786525 ST786501:ST786525 ACP786501:ACP786525 AML786501:AML786525 AWH786501:AWH786525 BGD786501:BGD786525 BPZ786501:BPZ786525 BZV786501:BZV786525 CJR786501:CJR786525 CTN786501:CTN786525 DDJ786501:DDJ786525 DNF786501:DNF786525 DXB786501:DXB786525 EGX786501:EGX786525 EQT786501:EQT786525 FAP786501:FAP786525 FKL786501:FKL786525 FUH786501:FUH786525 GED786501:GED786525 GNZ786501:GNZ786525 GXV786501:GXV786525 HHR786501:HHR786525 HRN786501:HRN786525 IBJ786501:IBJ786525 ILF786501:ILF786525 IVB786501:IVB786525 JEX786501:JEX786525 JOT786501:JOT786525 JYP786501:JYP786525 KIL786501:KIL786525 KSH786501:KSH786525 LCD786501:LCD786525 LLZ786501:LLZ786525 LVV786501:LVV786525 MFR786501:MFR786525 MPN786501:MPN786525 MZJ786501:MZJ786525 NJF786501:NJF786525 NTB786501:NTB786525 OCX786501:OCX786525 OMT786501:OMT786525 OWP786501:OWP786525 PGL786501:PGL786525 PQH786501:PQH786525 QAD786501:QAD786525 QJZ786501:QJZ786525 QTV786501:QTV786525 RDR786501:RDR786525 RNN786501:RNN786525 RXJ786501:RXJ786525 SHF786501:SHF786525 SRB786501:SRB786525 TAX786501:TAX786525 TKT786501:TKT786525 TUP786501:TUP786525 UEL786501:UEL786525 UOH786501:UOH786525 UYD786501:UYD786525 VHZ786501:VHZ786525 VRV786501:VRV786525 WBR786501:WBR786525 WLN786501:WLN786525 WVJ786501:WVJ786525 B852037:B852061 IX852037:IX852061 ST852037:ST852061 ACP852037:ACP852061 AML852037:AML852061 AWH852037:AWH852061 BGD852037:BGD852061 BPZ852037:BPZ852061 BZV852037:BZV852061 CJR852037:CJR852061 CTN852037:CTN852061 DDJ852037:DDJ852061 DNF852037:DNF852061 DXB852037:DXB852061 EGX852037:EGX852061 EQT852037:EQT852061 FAP852037:FAP852061 FKL852037:FKL852061 FUH852037:FUH852061 GED852037:GED852061 GNZ852037:GNZ852061 GXV852037:GXV852061 HHR852037:HHR852061 HRN852037:HRN852061 IBJ852037:IBJ852061 ILF852037:ILF852061 IVB852037:IVB852061 JEX852037:JEX852061 JOT852037:JOT852061 JYP852037:JYP852061 KIL852037:KIL852061 KSH852037:KSH852061 LCD852037:LCD852061 LLZ852037:LLZ852061 LVV852037:LVV852061 MFR852037:MFR852061 MPN852037:MPN852061 MZJ852037:MZJ852061 NJF852037:NJF852061 NTB852037:NTB852061 OCX852037:OCX852061 OMT852037:OMT852061 OWP852037:OWP852061 PGL852037:PGL852061 PQH852037:PQH852061 QAD852037:QAD852061 QJZ852037:QJZ852061 QTV852037:QTV852061 RDR852037:RDR852061 RNN852037:RNN852061 RXJ852037:RXJ852061 SHF852037:SHF852061 SRB852037:SRB852061 TAX852037:TAX852061 TKT852037:TKT852061 TUP852037:TUP852061 UEL852037:UEL852061 UOH852037:UOH852061 UYD852037:UYD852061 VHZ852037:VHZ852061 VRV852037:VRV852061 WBR852037:WBR852061 WLN852037:WLN852061 WVJ852037:WVJ852061 B917573:B917597 IX917573:IX917597 ST917573:ST917597 ACP917573:ACP917597 AML917573:AML917597 AWH917573:AWH917597 BGD917573:BGD917597 BPZ917573:BPZ917597 BZV917573:BZV917597 CJR917573:CJR917597 CTN917573:CTN917597 DDJ917573:DDJ917597 DNF917573:DNF917597 DXB917573:DXB917597 EGX917573:EGX917597 EQT917573:EQT917597 FAP917573:FAP917597 FKL917573:FKL917597 FUH917573:FUH917597 GED917573:GED917597 GNZ917573:GNZ917597 GXV917573:GXV917597 HHR917573:HHR917597 HRN917573:HRN917597 IBJ917573:IBJ917597 ILF917573:ILF917597 IVB917573:IVB917597 JEX917573:JEX917597 JOT917573:JOT917597 JYP917573:JYP917597 KIL917573:KIL917597 KSH917573:KSH917597 LCD917573:LCD917597 LLZ917573:LLZ917597 LVV917573:LVV917597 MFR917573:MFR917597 MPN917573:MPN917597 MZJ917573:MZJ917597 NJF917573:NJF917597 NTB917573:NTB917597 OCX917573:OCX917597 OMT917573:OMT917597 OWP917573:OWP917597 PGL917573:PGL917597 PQH917573:PQH917597 QAD917573:QAD917597 QJZ917573:QJZ917597 QTV917573:QTV917597 RDR917573:RDR917597 RNN917573:RNN917597 RXJ917573:RXJ917597 SHF917573:SHF917597 SRB917573:SRB917597 TAX917573:TAX917597 TKT917573:TKT917597 TUP917573:TUP917597 UEL917573:UEL917597 UOH917573:UOH917597 UYD917573:UYD917597 VHZ917573:VHZ917597 VRV917573:VRV917597 WBR917573:WBR917597 WLN917573:WLN917597 WVJ917573:WVJ917597 B983109:B983133 IX983109:IX983133 ST983109:ST983133 ACP983109:ACP983133 AML983109:AML983133 AWH983109:AWH983133 BGD983109:BGD983133 BPZ983109:BPZ983133 BZV983109:BZV983133 CJR983109:CJR983133 CTN983109:CTN983133 DDJ983109:DDJ983133 DNF983109:DNF983133 DXB983109:DXB983133 EGX983109:EGX983133 EQT983109:EQT983133 FAP983109:FAP983133 FKL983109:FKL983133 FUH983109:FUH983133 GED983109:GED983133 GNZ983109:GNZ983133 GXV983109:GXV983133 HHR983109:HHR983133 HRN983109:HRN983133 IBJ983109:IBJ983133 ILF983109:ILF983133 IVB983109:IVB983133 JEX983109:JEX983133 JOT983109:JOT983133 JYP983109:JYP983133 KIL983109:KIL983133 KSH983109:KSH983133 LCD983109:LCD983133 LLZ983109:LLZ983133 LVV983109:LVV983133 MFR983109:MFR983133 MPN983109:MPN983133 MZJ983109:MZJ983133 NJF983109:NJF983133 NTB983109:NTB983133 OCX983109:OCX983133 OMT983109:OMT983133 OWP983109:OWP983133 PGL983109:PGL983133 PQH983109:PQH983133 QAD983109:QAD983133 QJZ983109:QJZ983133 QTV983109:QTV983133 RDR983109:RDR983133 RNN983109:RNN983133 RXJ983109:RXJ983133 SHF983109:SHF983133 SRB983109:SRB983133 TAX983109:TAX983133 TKT983109:TKT983133 TUP983109:TUP983133 UEL983109:UEL983133 UOH983109:UOH983133 UYD983109:UYD983133 VHZ983109:VHZ983133 VRV983109:VRV983133 WBR983109:WBR983133 WLN983109:WLN983133 WVJ983109:WVJ983133 F42:G52 JB42:JC52 SX42:SY52 ACT42:ACU52 AMP42:AMQ52 AWL42:AWM52 BGH42:BGI52 BQD42:BQE52 BZZ42:CAA52 CJV42:CJW52 CTR42:CTS52 DDN42:DDO52 DNJ42:DNK52 DXF42:DXG52 EHB42:EHC52 EQX42:EQY52 FAT42:FAU52 FKP42:FKQ52 FUL42:FUM52 GEH42:GEI52 GOD42:GOE52 GXZ42:GYA52 HHV42:HHW52 HRR42:HRS52 IBN42:IBO52 ILJ42:ILK52 IVF42:IVG52 JFB42:JFC52 JOX42:JOY52 JYT42:JYU52 KIP42:KIQ52 KSL42:KSM52 LCH42:LCI52 LMD42:LME52 LVZ42:LWA52 MFV42:MFW52 MPR42:MPS52 MZN42:MZO52 NJJ42:NJK52 NTF42:NTG52 ODB42:ODC52 OMX42:OMY52 OWT42:OWU52 PGP42:PGQ52 PQL42:PQM52 QAH42:QAI52 QKD42:QKE52 QTZ42:QUA52 RDV42:RDW52 RNR42:RNS52 RXN42:RXO52 SHJ42:SHK52 SRF42:SRG52 TBB42:TBC52 TKX42:TKY52 TUT42:TUU52 UEP42:UEQ52 UOL42:UOM52 UYH42:UYI52 VID42:VIE52 VRZ42:VSA52 WBV42:WBW52 WLR42:WLS52 WVN42:WVO52 F65578:G65588 JB65578:JC65588 SX65578:SY65588 ACT65578:ACU65588 AMP65578:AMQ65588 AWL65578:AWM65588 BGH65578:BGI65588 BQD65578:BQE65588 BZZ65578:CAA65588 CJV65578:CJW65588 CTR65578:CTS65588 DDN65578:DDO65588 DNJ65578:DNK65588 DXF65578:DXG65588 EHB65578:EHC65588 EQX65578:EQY65588 FAT65578:FAU65588 FKP65578:FKQ65588 FUL65578:FUM65588 GEH65578:GEI65588 GOD65578:GOE65588 GXZ65578:GYA65588 HHV65578:HHW65588 HRR65578:HRS65588 IBN65578:IBO65588 ILJ65578:ILK65588 IVF65578:IVG65588 JFB65578:JFC65588 JOX65578:JOY65588 JYT65578:JYU65588 KIP65578:KIQ65588 KSL65578:KSM65588 LCH65578:LCI65588 LMD65578:LME65588 LVZ65578:LWA65588 MFV65578:MFW65588 MPR65578:MPS65588 MZN65578:MZO65588 NJJ65578:NJK65588 NTF65578:NTG65588 ODB65578:ODC65588 OMX65578:OMY65588 OWT65578:OWU65588 PGP65578:PGQ65588 PQL65578:PQM65588 QAH65578:QAI65588 QKD65578:QKE65588 QTZ65578:QUA65588 RDV65578:RDW65588 RNR65578:RNS65588 RXN65578:RXO65588 SHJ65578:SHK65588 SRF65578:SRG65588 TBB65578:TBC65588 TKX65578:TKY65588 TUT65578:TUU65588 UEP65578:UEQ65588 UOL65578:UOM65588 UYH65578:UYI65588 VID65578:VIE65588 VRZ65578:VSA65588 WBV65578:WBW65588 WLR65578:WLS65588 WVN65578:WVO65588 F131114:G131124 JB131114:JC131124 SX131114:SY131124 ACT131114:ACU131124 AMP131114:AMQ131124 AWL131114:AWM131124 BGH131114:BGI131124 BQD131114:BQE131124 BZZ131114:CAA131124 CJV131114:CJW131124 CTR131114:CTS131124 DDN131114:DDO131124 DNJ131114:DNK131124 DXF131114:DXG131124 EHB131114:EHC131124 EQX131114:EQY131124 FAT131114:FAU131124 FKP131114:FKQ131124 FUL131114:FUM131124 GEH131114:GEI131124 GOD131114:GOE131124 GXZ131114:GYA131124 HHV131114:HHW131124 HRR131114:HRS131124 IBN131114:IBO131124 ILJ131114:ILK131124 IVF131114:IVG131124 JFB131114:JFC131124 JOX131114:JOY131124 JYT131114:JYU131124 KIP131114:KIQ131124 KSL131114:KSM131124 LCH131114:LCI131124 LMD131114:LME131124 LVZ131114:LWA131124 MFV131114:MFW131124 MPR131114:MPS131124 MZN131114:MZO131124 NJJ131114:NJK131124 NTF131114:NTG131124 ODB131114:ODC131124 OMX131114:OMY131124 OWT131114:OWU131124 PGP131114:PGQ131124 PQL131114:PQM131124 QAH131114:QAI131124 QKD131114:QKE131124 QTZ131114:QUA131124 RDV131114:RDW131124 RNR131114:RNS131124 RXN131114:RXO131124 SHJ131114:SHK131124 SRF131114:SRG131124 TBB131114:TBC131124 TKX131114:TKY131124 TUT131114:TUU131124 UEP131114:UEQ131124 UOL131114:UOM131124 UYH131114:UYI131124 VID131114:VIE131124 VRZ131114:VSA131124 WBV131114:WBW131124 WLR131114:WLS131124 WVN131114:WVO131124 F196650:G196660 JB196650:JC196660 SX196650:SY196660 ACT196650:ACU196660 AMP196650:AMQ196660 AWL196650:AWM196660 BGH196650:BGI196660 BQD196650:BQE196660 BZZ196650:CAA196660 CJV196650:CJW196660 CTR196650:CTS196660 DDN196650:DDO196660 DNJ196650:DNK196660 DXF196650:DXG196660 EHB196650:EHC196660 EQX196650:EQY196660 FAT196650:FAU196660 FKP196650:FKQ196660 FUL196650:FUM196660 GEH196650:GEI196660 GOD196650:GOE196660 GXZ196650:GYA196660 HHV196650:HHW196660 HRR196650:HRS196660 IBN196650:IBO196660 ILJ196650:ILK196660 IVF196650:IVG196660 JFB196650:JFC196660 JOX196650:JOY196660 JYT196650:JYU196660 KIP196650:KIQ196660 KSL196650:KSM196660 LCH196650:LCI196660 LMD196650:LME196660 LVZ196650:LWA196660 MFV196650:MFW196660 MPR196650:MPS196660 MZN196650:MZO196660 NJJ196650:NJK196660 NTF196650:NTG196660 ODB196650:ODC196660 OMX196650:OMY196660 OWT196650:OWU196660 PGP196650:PGQ196660 PQL196650:PQM196660 QAH196650:QAI196660 QKD196650:QKE196660 QTZ196650:QUA196660 RDV196650:RDW196660 RNR196650:RNS196660 RXN196650:RXO196660 SHJ196650:SHK196660 SRF196650:SRG196660 TBB196650:TBC196660 TKX196650:TKY196660 TUT196650:TUU196660 UEP196650:UEQ196660 UOL196650:UOM196660 UYH196650:UYI196660 VID196650:VIE196660 VRZ196650:VSA196660 WBV196650:WBW196660 WLR196650:WLS196660 WVN196650:WVO196660 F262186:G262196 JB262186:JC262196 SX262186:SY262196 ACT262186:ACU262196 AMP262186:AMQ262196 AWL262186:AWM262196 BGH262186:BGI262196 BQD262186:BQE262196 BZZ262186:CAA262196 CJV262186:CJW262196 CTR262186:CTS262196 DDN262186:DDO262196 DNJ262186:DNK262196 DXF262186:DXG262196 EHB262186:EHC262196 EQX262186:EQY262196 FAT262186:FAU262196 FKP262186:FKQ262196 FUL262186:FUM262196 GEH262186:GEI262196 GOD262186:GOE262196 GXZ262186:GYA262196 HHV262186:HHW262196 HRR262186:HRS262196 IBN262186:IBO262196 ILJ262186:ILK262196 IVF262186:IVG262196 JFB262186:JFC262196 JOX262186:JOY262196 JYT262186:JYU262196 KIP262186:KIQ262196 KSL262186:KSM262196 LCH262186:LCI262196 LMD262186:LME262196 LVZ262186:LWA262196 MFV262186:MFW262196 MPR262186:MPS262196 MZN262186:MZO262196 NJJ262186:NJK262196 NTF262186:NTG262196 ODB262186:ODC262196 OMX262186:OMY262196 OWT262186:OWU262196 PGP262186:PGQ262196 PQL262186:PQM262196 QAH262186:QAI262196 QKD262186:QKE262196 QTZ262186:QUA262196 RDV262186:RDW262196 RNR262186:RNS262196 RXN262186:RXO262196 SHJ262186:SHK262196 SRF262186:SRG262196 TBB262186:TBC262196 TKX262186:TKY262196 TUT262186:TUU262196 UEP262186:UEQ262196 UOL262186:UOM262196 UYH262186:UYI262196 VID262186:VIE262196 VRZ262186:VSA262196 WBV262186:WBW262196 WLR262186:WLS262196 WVN262186:WVO262196 F327722:G327732 JB327722:JC327732 SX327722:SY327732 ACT327722:ACU327732 AMP327722:AMQ327732 AWL327722:AWM327732 BGH327722:BGI327732 BQD327722:BQE327732 BZZ327722:CAA327732 CJV327722:CJW327732 CTR327722:CTS327732 DDN327722:DDO327732 DNJ327722:DNK327732 DXF327722:DXG327732 EHB327722:EHC327732 EQX327722:EQY327732 FAT327722:FAU327732 FKP327722:FKQ327732 FUL327722:FUM327732 GEH327722:GEI327732 GOD327722:GOE327732 GXZ327722:GYA327732 HHV327722:HHW327732 HRR327722:HRS327732 IBN327722:IBO327732 ILJ327722:ILK327732 IVF327722:IVG327732 JFB327722:JFC327732 JOX327722:JOY327732 JYT327722:JYU327732 KIP327722:KIQ327732 KSL327722:KSM327732 LCH327722:LCI327732 LMD327722:LME327732 LVZ327722:LWA327732 MFV327722:MFW327732 MPR327722:MPS327732 MZN327722:MZO327732 NJJ327722:NJK327732 NTF327722:NTG327732 ODB327722:ODC327732 OMX327722:OMY327732 OWT327722:OWU327732 PGP327722:PGQ327732 PQL327722:PQM327732 QAH327722:QAI327732 QKD327722:QKE327732 QTZ327722:QUA327732 RDV327722:RDW327732 RNR327722:RNS327732 RXN327722:RXO327732 SHJ327722:SHK327732 SRF327722:SRG327732 TBB327722:TBC327732 TKX327722:TKY327732 TUT327722:TUU327732 UEP327722:UEQ327732 UOL327722:UOM327732 UYH327722:UYI327732 VID327722:VIE327732 VRZ327722:VSA327732 WBV327722:WBW327732 WLR327722:WLS327732 WVN327722:WVO327732 F393258:G393268 JB393258:JC393268 SX393258:SY393268 ACT393258:ACU393268 AMP393258:AMQ393268 AWL393258:AWM393268 BGH393258:BGI393268 BQD393258:BQE393268 BZZ393258:CAA393268 CJV393258:CJW393268 CTR393258:CTS393268 DDN393258:DDO393268 DNJ393258:DNK393268 DXF393258:DXG393268 EHB393258:EHC393268 EQX393258:EQY393268 FAT393258:FAU393268 FKP393258:FKQ393268 FUL393258:FUM393268 GEH393258:GEI393268 GOD393258:GOE393268 GXZ393258:GYA393268 HHV393258:HHW393268 HRR393258:HRS393268 IBN393258:IBO393268 ILJ393258:ILK393268 IVF393258:IVG393268 JFB393258:JFC393268 JOX393258:JOY393268 JYT393258:JYU393268 KIP393258:KIQ393268 KSL393258:KSM393268 LCH393258:LCI393268 LMD393258:LME393268 LVZ393258:LWA393268 MFV393258:MFW393268 MPR393258:MPS393268 MZN393258:MZO393268 NJJ393258:NJK393268 NTF393258:NTG393268 ODB393258:ODC393268 OMX393258:OMY393268 OWT393258:OWU393268 PGP393258:PGQ393268 PQL393258:PQM393268 QAH393258:QAI393268 QKD393258:QKE393268 QTZ393258:QUA393268 RDV393258:RDW393268 RNR393258:RNS393268 RXN393258:RXO393268 SHJ393258:SHK393268 SRF393258:SRG393268 TBB393258:TBC393268 TKX393258:TKY393268 TUT393258:TUU393268 UEP393258:UEQ393268 UOL393258:UOM393268 UYH393258:UYI393268 VID393258:VIE393268 VRZ393258:VSA393268 WBV393258:WBW393268 WLR393258:WLS393268 WVN393258:WVO393268 F458794:G458804 JB458794:JC458804 SX458794:SY458804 ACT458794:ACU458804 AMP458794:AMQ458804 AWL458794:AWM458804 BGH458794:BGI458804 BQD458794:BQE458804 BZZ458794:CAA458804 CJV458794:CJW458804 CTR458794:CTS458804 DDN458794:DDO458804 DNJ458794:DNK458804 DXF458794:DXG458804 EHB458794:EHC458804 EQX458794:EQY458804 FAT458794:FAU458804 FKP458794:FKQ458804 FUL458794:FUM458804 GEH458794:GEI458804 GOD458794:GOE458804 GXZ458794:GYA458804 HHV458794:HHW458804 HRR458794:HRS458804 IBN458794:IBO458804 ILJ458794:ILK458804 IVF458794:IVG458804 JFB458794:JFC458804 JOX458794:JOY458804 JYT458794:JYU458804 KIP458794:KIQ458804 KSL458794:KSM458804 LCH458794:LCI458804 LMD458794:LME458804 LVZ458794:LWA458804 MFV458794:MFW458804 MPR458794:MPS458804 MZN458794:MZO458804 NJJ458794:NJK458804 NTF458794:NTG458804 ODB458794:ODC458804 OMX458794:OMY458804 OWT458794:OWU458804 PGP458794:PGQ458804 PQL458794:PQM458804 QAH458794:QAI458804 QKD458794:QKE458804 QTZ458794:QUA458804 RDV458794:RDW458804 RNR458794:RNS458804 RXN458794:RXO458804 SHJ458794:SHK458804 SRF458794:SRG458804 TBB458794:TBC458804 TKX458794:TKY458804 TUT458794:TUU458804 UEP458794:UEQ458804 UOL458794:UOM458804 UYH458794:UYI458804 VID458794:VIE458804 VRZ458794:VSA458804 WBV458794:WBW458804 WLR458794:WLS458804 WVN458794:WVO458804 F524330:G524340 JB524330:JC524340 SX524330:SY524340 ACT524330:ACU524340 AMP524330:AMQ524340 AWL524330:AWM524340 BGH524330:BGI524340 BQD524330:BQE524340 BZZ524330:CAA524340 CJV524330:CJW524340 CTR524330:CTS524340 DDN524330:DDO524340 DNJ524330:DNK524340 DXF524330:DXG524340 EHB524330:EHC524340 EQX524330:EQY524340 FAT524330:FAU524340 FKP524330:FKQ524340 FUL524330:FUM524340 GEH524330:GEI524340 GOD524330:GOE524340 GXZ524330:GYA524340 HHV524330:HHW524340 HRR524330:HRS524340 IBN524330:IBO524340 ILJ524330:ILK524340 IVF524330:IVG524340 JFB524330:JFC524340 JOX524330:JOY524340 JYT524330:JYU524340 KIP524330:KIQ524340 KSL524330:KSM524340 LCH524330:LCI524340 LMD524330:LME524340 LVZ524330:LWA524340 MFV524330:MFW524340 MPR524330:MPS524340 MZN524330:MZO524340 NJJ524330:NJK524340 NTF524330:NTG524340 ODB524330:ODC524340 OMX524330:OMY524340 OWT524330:OWU524340 PGP524330:PGQ524340 PQL524330:PQM524340 QAH524330:QAI524340 QKD524330:QKE524340 QTZ524330:QUA524340 RDV524330:RDW524340 RNR524330:RNS524340 RXN524330:RXO524340 SHJ524330:SHK524340 SRF524330:SRG524340 TBB524330:TBC524340 TKX524330:TKY524340 TUT524330:TUU524340 UEP524330:UEQ524340 UOL524330:UOM524340 UYH524330:UYI524340 VID524330:VIE524340 VRZ524330:VSA524340 WBV524330:WBW524340 WLR524330:WLS524340 WVN524330:WVO524340 F589866:G589876 JB589866:JC589876 SX589866:SY589876 ACT589866:ACU589876 AMP589866:AMQ589876 AWL589866:AWM589876 BGH589866:BGI589876 BQD589866:BQE589876 BZZ589866:CAA589876 CJV589866:CJW589876 CTR589866:CTS589876 DDN589866:DDO589876 DNJ589866:DNK589876 DXF589866:DXG589876 EHB589866:EHC589876 EQX589866:EQY589876 FAT589866:FAU589876 FKP589866:FKQ589876 FUL589866:FUM589876 GEH589866:GEI589876 GOD589866:GOE589876 GXZ589866:GYA589876 HHV589866:HHW589876 HRR589866:HRS589876 IBN589866:IBO589876 ILJ589866:ILK589876 IVF589866:IVG589876 JFB589866:JFC589876 JOX589866:JOY589876 JYT589866:JYU589876 KIP589866:KIQ589876 KSL589866:KSM589876 LCH589866:LCI589876 LMD589866:LME589876 LVZ589866:LWA589876 MFV589866:MFW589876 MPR589866:MPS589876 MZN589866:MZO589876 NJJ589866:NJK589876 NTF589866:NTG589876 ODB589866:ODC589876 OMX589866:OMY589876 OWT589866:OWU589876 PGP589866:PGQ589876 PQL589866:PQM589876 QAH589866:QAI589876 QKD589866:QKE589876 QTZ589866:QUA589876 RDV589866:RDW589876 RNR589866:RNS589876 RXN589866:RXO589876 SHJ589866:SHK589876 SRF589866:SRG589876 TBB589866:TBC589876 TKX589866:TKY589876 TUT589866:TUU589876 UEP589866:UEQ589876 UOL589866:UOM589876 UYH589866:UYI589876 VID589866:VIE589876 VRZ589866:VSA589876 WBV589866:WBW589876 WLR589866:WLS589876 WVN589866:WVO589876 F655402:G655412 JB655402:JC655412 SX655402:SY655412 ACT655402:ACU655412 AMP655402:AMQ655412 AWL655402:AWM655412 BGH655402:BGI655412 BQD655402:BQE655412 BZZ655402:CAA655412 CJV655402:CJW655412 CTR655402:CTS655412 DDN655402:DDO655412 DNJ655402:DNK655412 DXF655402:DXG655412 EHB655402:EHC655412 EQX655402:EQY655412 FAT655402:FAU655412 FKP655402:FKQ655412 FUL655402:FUM655412 GEH655402:GEI655412 GOD655402:GOE655412 GXZ655402:GYA655412 HHV655402:HHW655412 HRR655402:HRS655412 IBN655402:IBO655412 ILJ655402:ILK655412 IVF655402:IVG655412 JFB655402:JFC655412 JOX655402:JOY655412 JYT655402:JYU655412 KIP655402:KIQ655412 KSL655402:KSM655412 LCH655402:LCI655412 LMD655402:LME655412 LVZ655402:LWA655412 MFV655402:MFW655412 MPR655402:MPS655412 MZN655402:MZO655412 NJJ655402:NJK655412 NTF655402:NTG655412 ODB655402:ODC655412 OMX655402:OMY655412 OWT655402:OWU655412 PGP655402:PGQ655412 PQL655402:PQM655412 QAH655402:QAI655412 QKD655402:QKE655412 QTZ655402:QUA655412 RDV655402:RDW655412 RNR655402:RNS655412 RXN655402:RXO655412 SHJ655402:SHK655412 SRF655402:SRG655412 TBB655402:TBC655412 TKX655402:TKY655412 TUT655402:TUU655412 UEP655402:UEQ655412 UOL655402:UOM655412 UYH655402:UYI655412 VID655402:VIE655412 VRZ655402:VSA655412 WBV655402:WBW655412 WLR655402:WLS655412 WVN655402:WVO655412 F720938:G720948 JB720938:JC720948 SX720938:SY720948 ACT720938:ACU720948 AMP720938:AMQ720948 AWL720938:AWM720948 BGH720938:BGI720948 BQD720938:BQE720948 BZZ720938:CAA720948 CJV720938:CJW720948 CTR720938:CTS720948 DDN720938:DDO720948 DNJ720938:DNK720948 DXF720938:DXG720948 EHB720938:EHC720948 EQX720938:EQY720948 FAT720938:FAU720948 FKP720938:FKQ720948 FUL720938:FUM720948 GEH720938:GEI720948 GOD720938:GOE720948 GXZ720938:GYA720948 HHV720938:HHW720948 HRR720938:HRS720948 IBN720938:IBO720948 ILJ720938:ILK720948 IVF720938:IVG720948 JFB720938:JFC720948 JOX720938:JOY720948 JYT720938:JYU720948 KIP720938:KIQ720948 KSL720938:KSM720948 LCH720938:LCI720948 LMD720938:LME720948 LVZ720938:LWA720948 MFV720938:MFW720948 MPR720938:MPS720948 MZN720938:MZO720948 NJJ720938:NJK720948 NTF720938:NTG720948 ODB720938:ODC720948 OMX720938:OMY720948 OWT720938:OWU720948 PGP720938:PGQ720948 PQL720938:PQM720948 QAH720938:QAI720948 QKD720938:QKE720948 QTZ720938:QUA720948 RDV720938:RDW720948 RNR720938:RNS720948 RXN720938:RXO720948 SHJ720938:SHK720948 SRF720938:SRG720948 TBB720938:TBC720948 TKX720938:TKY720948 TUT720938:TUU720948 UEP720938:UEQ720948 UOL720938:UOM720948 UYH720938:UYI720948 VID720938:VIE720948 VRZ720938:VSA720948 WBV720938:WBW720948 WLR720938:WLS720948 WVN720938:WVO720948 F786474:G786484 JB786474:JC786484 SX786474:SY786484 ACT786474:ACU786484 AMP786474:AMQ786484 AWL786474:AWM786484 BGH786474:BGI786484 BQD786474:BQE786484 BZZ786474:CAA786484 CJV786474:CJW786484 CTR786474:CTS786484 DDN786474:DDO786484 DNJ786474:DNK786484 DXF786474:DXG786484 EHB786474:EHC786484 EQX786474:EQY786484 FAT786474:FAU786484 FKP786474:FKQ786484 FUL786474:FUM786484 GEH786474:GEI786484 GOD786474:GOE786484 GXZ786474:GYA786484 HHV786474:HHW786484 HRR786474:HRS786484 IBN786474:IBO786484 ILJ786474:ILK786484 IVF786474:IVG786484 JFB786474:JFC786484 JOX786474:JOY786484 JYT786474:JYU786484 KIP786474:KIQ786484 KSL786474:KSM786484 LCH786474:LCI786484 LMD786474:LME786484 LVZ786474:LWA786484 MFV786474:MFW786484 MPR786474:MPS786484 MZN786474:MZO786484 NJJ786474:NJK786484 NTF786474:NTG786484 ODB786474:ODC786484 OMX786474:OMY786484 OWT786474:OWU786484 PGP786474:PGQ786484 PQL786474:PQM786484 QAH786474:QAI786484 QKD786474:QKE786484 QTZ786474:QUA786484 RDV786474:RDW786484 RNR786474:RNS786484 RXN786474:RXO786484 SHJ786474:SHK786484 SRF786474:SRG786484 TBB786474:TBC786484 TKX786474:TKY786484 TUT786474:TUU786484 UEP786474:UEQ786484 UOL786474:UOM786484 UYH786474:UYI786484 VID786474:VIE786484 VRZ786474:VSA786484 WBV786474:WBW786484 WLR786474:WLS786484 WVN786474:WVO786484 F852010:G852020 JB852010:JC852020 SX852010:SY852020 ACT852010:ACU852020 AMP852010:AMQ852020 AWL852010:AWM852020 BGH852010:BGI852020 BQD852010:BQE852020 BZZ852010:CAA852020 CJV852010:CJW852020 CTR852010:CTS852020 DDN852010:DDO852020 DNJ852010:DNK852020 DXF852010:DXG852020 EHB852010:EHC852020 EQX852010:EQY852020 FAT852010:FAU852020 FKP852010:FKQ852020 FUL852010:FUM852020 GEH852010:GEI852020 GOD852010:GOE852020 GXZ852010:GYA852020 HHV852010:HHW852020 HRR852010:HRS852020 IBN852010:IBO852020 ILJ852010:ILK852020 IVF852010:IVG852020 JFB852010:JFC852020 JOX852010:JOY852020 JYT852010:JYU852020 KIP852010:KIQ852020 KSL852010:KSM852020 LCH852010:LCI852020 LMD852010:LME852020 LVZ852010:LWA852020 MFV852010:MFW852020 MPR852010:MPS852020 MZN852010:MZO852020 NJJ852010:NJK852020 NTF852010:NTG852020 ODB852010:ODC852020 OMX852010:OMY852020 OWT852010:OWU852020 PGP852010:PGQ852020 PQL852010:PQM852020 QAH852010:QAI852020 QKD852010:QKE852020 QTZ852010:QUA852020 RDV852010:RDW852020 RNR852010:RNS852020 RXN852010:RXO852020 SHJ852010:SHK852020 SRF852010:SRG852020 TBB852010:TBC852020 TKX852010:TKY852020 TUT852010:TUU852020 UEP852010:UEQ852020 UOL852010:UOM852020 UYH852010:UYI852020 VID852010:VIE852020 VRZ852010:VSA852020 WBV852010:WBW852020 WLR852010:WLS852020 WVN852010:WVO852020 F917546:G917556 JB917546:JC917556 SX917546:SY917556 ACT917546:ACU917556 AMP917546:AMQ917556 AWL917546:AWM917556 BGH917546:BGI917556 BQD917546:BQE917556 BZZ917546:CAA917556 CJV917546:CJW917556 CTR917546:CTS917556 DDN917546:DDO917556 DNJ917546:DNK917556 DXF917546:DXG917556 EHB917546:EHC917556 EQX917546:EQY917556 FAT917546:FAU917556 FKP917546:FKQ917556 FUL917546:FUM917556 GEH917546:GEI917556 GOD917546:GOE917556 GXZ917546:GYA917556 HHV917546:HHW917556 HRR917546:HRS917556 IBN917546:IBO917556 ILJ917546:ILK917556 IVF917546:IVG917556 JFB917546:JFC917556 JOX917546:JOY917556 JYT917546:JYU917556 KIP917546:KIQ917556 KSL917546:KSM917556 LCH917546:LCI917556 LMD917546:LME917556 LVZ917546:LWA917556 MFV917546:MFW917556 MPR917546:MPS917556 MZN917546:MZO917556 NJJ917546:NJK917556 NTF917546:NTG917556 ODB917546:ODC917556 OMX917546:OMY917556 OWT917546:OWU917556 PGP917546:PGQ917556 PQL917546:PQM917556 QAH917546:QAI917556 QKD917546:QKE917556 QTZ917546:QUA917556 RDV917546:RDW917556 RNR917546:RNS917556 RXN917546:RXO917556 SHJ917546:SHK917556 SRF917546:SRG917556 TBB917546:TBC917556 TKX917546:TKY917556 TUT917546:TUU917556 UEP917546:UEQ917556 UOL917546:UOM917556 UYH917546:UYI917556 VID917546:VIE917556 VRZ917546:VSA917556 WBV917546:WBW917556 WLR917546:WLS917556 WVN917546:WVO917556 F983082:G983092 JB983082:JC983092 SX983082:SY983092 ACT983082:ACU983092 AMP983082:AMQ983092 AWL983082:AWM983092 BGH983082:BGI983092 BQD983082:BQE983092 BZZ983082:CAA983092 CJV983082:CJW983092 CTR983082:CTS983092 DDN983082:DDO983092 DNJ983082:DNK983092 DXF983082:DXG983092 EHB983082:EHC983092 EQX983082:EQY983092 FAT983082:FAU983092 FKP983082:FKQ983092 FUL983082:FUM983092 GEH983082:GEI983092 GOD983082:GOE983092 GXZ983082:GYA983092 HHV983082:HHW983092 HRR983082:HRS983092 IBN983082:IBO983092 ILJ983082:ILK983092 IVF983082:IVG983092 JFB983082:JFC983092 JOX983082:JOY983092 JYT983082:JYU983092 KIP983082:KIQ983092 KSL983082:KSM983092 LCH983082:LCI983092 LMD983082:LME983092 LVZ983082:LWA983092 MFV983082:MFW983092 MPR983082:MPS983092 MZN983082:MZO983092 NJJ983082:NJK983092 NTF983082:NTG983092 ODB983082:ODC983092 OMX983082:OMY983092 OWT983082:OWU983092 PGP983082:PGQ983092 PQL983082:PQM983092 QAH983082:QAI983092 QKD983082:QKE983092 QTZ983082:QUA983092 RDV983082:RDW983092 RNR983082:RNS983092 RXN983082:RXO983092 SHJ983082:SHK983092 SRF983082:SRG983092 TBB983082:TBC983092 TKX983082:TKY983092 TUT983082:TUU983092 UEP983082:UEQ983092 UOL983082:UOM983092 UYH983082:UYI983092 VID983082:VIE983092 VRZ983082:VSA983092 WBV983082:WBW983092 WLR983082:WLS983092 WVN983082:WVO983092 G91 JC91 SY91 ACU91 AMQ91 AWM91 BGI91 BQE91 CAA91 CJW91 CTS91 DDO91 DNK91 DXG91 EHC91 EQY91 FAU91 FKQ91 FUM91 GEI91 GOE91 GYA91 HHW91 HRS91 IBO91 ILK91 IVG91 JFC91 JOY91 JYU91 KIQ91 KSM91 LCI91 LME91 LWA91 MFW91 MPS91 MZO91 NJK91 NTG91 ODC91 OMY91 OWU91 PGQ91 PQM91 QAI91 QKE91 QUA91 RDW91 RNS91 RXO91 SHK91 SRG91 TBC91 TKY91 TUU91 UEQ91 UOM91 UYI91 VIE91 VSA91 WBW91 WLS91 WVO91 G65627 JC65627 SY65627 ACU65627 AMQ65627 AWM65627 BGI65627 BQE65627 CAA65627 CJW65627 CTS65627 DDO65627 DNK65627 DXG65627 EHC65627 EQY65627 FAU65627 FKQ65627 FUM65627 GEI65627 GOE65627 GYA65627 HHW65627 HRS65627 IBO65627 ILK65627 IVG65627 JFC65627 JOY65627 JYU65627 KIQ65627 KSM65627 LCI65627 LME65627 LWA65627 MFW65627 MPS65627 MZO65627 NJK65627 NTG65627 ODC65627 OMY65627 OWU65627 PGQ65627 PQM65627 QAI65627 QKE65627 QUA65627 RDW65627 RNS65627 RXO65627 SHK65627 SRG65627 TBC65627 TKY65627 TUU65627 UEQ65627 UOM65627 UYI65627 VIE65627 VSA65627 WBW65627 WLS65627 WVO65627 G131163 JC131163 SY131163 ACU131163 AMQ131163 AWM131163 BGI131163 BQE131163 CAA131163 CJW131163 CTS131163 DDO131163 DNK131163 DXG131163 EHC131163 EQY131163 FAU131163 FKQ131163 FUM131163 GEI131163 GOE131163 GYA131163 HHW131163 HRS131163 IBO131163 ILK131163 IVG131163 JFC131163 JOY131163 JYU131163 KIQ131163 KSM131163 LCI131163 LME131163 LWA131163 MFW131163 MPS131163 MZO131163 NJK131163 NTG131163 ODC131163 OMY131163 OWU131163 PGQ131163 PQM131163 QAI131163 QKE131163 QUA131163 RDW131163 RNS131163 RXO131163 SHK131163 SRG131163 TBC131163 TKY131163 TUU131163 UEQ131163 UOM131163 UYI131163 VIE131163 VSA131163 WBW131163 WLS131163 WVO131163 G196699 JC196699 SY196699 ACU196699 AMQ196699 AWM196699 BGI196699 BQE196699 CAA196699 CJW196699 CTS196699 DDO196699 DNK196699 DXG196699 EHC196699 EQY196699 FAU196699 FKQ196699 FUM196699 GEI196699 GOE196699 GYA196699 HHW196699 HRS196699 IBO196699 ILK196699 IVG196699 JFC196699 JOY196699 JYU196699 KIQ196699 KSM196699 LCI196699 LME196699 LWA196699 MFW196699 MPS196699 MZO196699 NJK196699 NTG196699 ODC196699 OMY196699 OWU196699 PGQ196699 PQM196699 QAI196699 QKE196699 QUA196699 RDW196699 RNS196699 RXO196699 SHK196699 SRG196699 TBC196699 TKY196699 TUU196699 UEQ196699 UOM196699 UYI196699 VIE196699 VSA196699 WBW196699 WLS196699 WVO196699 G262235 JC262235 SY262235 ACU262235 AMQ262235 AWM262235 BGI262235 BQE262235 CAA262235 CJW262235 CTS262235 DDO262235 DNK262235 DXG262235 EHC262235 EQY262235 FAU262235 FKQ262235 FUM262235 GEI262235 GOE262235 GYA262235 HHW262235 HRS262235 IBO262235 ILK262235 IVG262235 JFC262235 JOY262235 JYU262235 KIQ262235 KSM262235 LCI262235 LME262235 LWA262235 MFW262235 MPS262235 MZO262235 NJK262235 NTG262235 ODC262235 OMY262235 OWU262235 PGQ262235 PQM262235 QAI262235 QKE262235 QUA262235 RDW262235 RNS262235 RXO262235 SHK262235 SRG262235 TBC262235 TKY262235 TUU262235 UEQ262235 UOM262235 UYI262235 VIE262235 VSA262235 WBW262235 WLS262235 WVO262235 G327771 JC327771 SY327771 ACU327771 AMQ327771 AWM327771 BGI327771 BQE327771 CAA327771 CJW327771 CTS327771 DDO327771 DNK327771 DXG327771 EHC327771 EQY327771 FAU327771 FKQ327771 FUM327771 GEI327771 GOE327771 GYA327771 HHW327771 HRS327771 IBO327771 ILK327771 IVG327771 JFC327771 JOY327771 JYU327771 KIQ327771 KSM327771 LCI327771 LME327771 LWA327771 MFW327771 MPS327771 MZO327771 NJK327771 NTG327771 ODC327771 OMY327771 OWU327771 PGQ327771 PQM327771 QAI327771 QKE327771 QUA327771 RDW327771 RNS327771 RXO327771 SHK327771 SRG327771 TBC327771 TKY327771 TUU327771 UEQ327771 UOM327771 UYI327771 VIE327771 VSA327771 WBW327771 WLS327771 WVO327771 G393307 JC393307 SY393307 ACU393307 AMQ393307 AWM393307 BGI393307 BQE393307 CAA393307 CJW393307 CTS393307 DDO393307 DNK393307 DXG393307 EHC393307 EQY393307 FAU393307 FKQ393307 FUM393307 GEI393307 GOE393307 GYA393307 HHW393307 HRS393307 IBO393307 ILK393307 IVG393307 JFC393307 JOY393307 JYU393307 KIQ393307 KSM393307 LCI393307 LME393307 LWA393307 MFW393307 MPS393307 MZO393307 NJK393307 NTG393307 ODC393307 OMY393307 OWU393307 PGQ393307 PQM393307 QAI393307 QKE393307 QUA393307 RDW393307 RNS393307 RXO393307 SHK393307 SRG393307 TBC393307 TKY393307 TUU393307 UEQ393307 UOM393307 UYI393307 VIE393307 VSA393307 WBW393307 WLS393307 WVO393307 G458843 JC458843 SY458843 ACU458843 AMQ458843 AWM458843 BGI458843 BQE458843 CAA458843 CJW458843 CTS458843 DDO458843 DNK458843 DXG458843 EHC458843 EQY458843 FAU458843 FKQ458843 FUM458843 GEI458843 GOE458843 GYA458843 HHW458843 HRS458843 IBO458843 ILK458843 IVG458843 JFC458843 JOY458843 JYU458843 KIQ458843 KSM458843 LCI458843 LME458843 LWA458843 MFW458843 MPS458843 MZO458843 NJK458843 NTG458843 ODC458843 OMY458843 OWU458843 PGQ458843 PQM458843 QAI458843 QKE458843 QUA458843 RDW458843 RNS458843 RXO458843 SHK458843 SRG458843 TBC458843 TKY458843 TUU458843 UEQ458843 UOM458843 UYI458843 VIE458843 VSA458843 WBW458843 WLS458843 WVO458843 G524379 JC524379 SY524379 ACU524379 AMQ524379 AWM524379 BGI524379 BQE524379 CAA524379 CJW524379 CTS524379 DDO524379 DNK524379 DXG524379 EHC524379 EQY524379 FAU524379 FKQ524379 FUM524379 GEI524379 GOE524379 GYA524379 HHW524379 HRS524379 IBO524379 ILK524379 IVG524379 JFC524379 JOY524379 JYU524379 KIQ524379 KSM524379 LCI524379 LME524379 LWA524379 MFW524379 MPS524379 MZO524379 NJK524379 NTG524379 ODC524379 OMY524379 OWU524379 PGQ524379 PQM524379 QAI524379 QKE524379 QUA524379 RDW524379 RNS524379 RXO524379 SHK524379 SRG524379 TBC524379 TKY524379 TUU524379 UEQ524379 UOM524379 UYI524379 VIE524379 VSA524379 WBW524379 WLS524379 WVO524379 G589915 JC589915 SY589915 ACU589915 AMQ589915 AWM589915 BGI589915 BQE589915 CAA589915 CJW589915 CTS589915 DDO589915 DNK589915 DXG589915 EHC589915 EQY589915 FAU589915 FKQ589915 FUM589915 GEI589915 GOE589915 GYA589915 HHW589915 HRS589915 IBO589915 ILK589915 IVG589915 JFC589915 JOY589915 JYU589915 KIQ589915 KSM589915 LCI589915 LME589915 LWA589915 MFW589915 MPS589915 MZO589915 NJK589915 NTG589915 ODC589915 OMY589915 OWU589915 PGQ589915 PQM589915 QAI589915 QKE589915 QUA589915 RDW589915 RNS589915 RXO589915 SHK589915 SRG589915 TBC589915 TKY589915 TUU589915 UEQ589915 UOM589915 UYI589915 VIE589915 VSA589915 WBW589915 WLS589915 WVO589915 G655451 JC655451 SY655451 ACU655451 AMQ655451 AWM655451 BGI655451 BQE655451 CAA655451 CJW655451 CTS655451 DDO655451 DNK655451 DXG655451 EHC655451 EQY655451 FAU655451 FKQ655451 FUM655451 GEI655451 GOE655451 GYA655451 HHW655451 HRS655451 IBO655451 ILK655451 IVG655451 JFC655451 JOY655451 JYU655451 KIQ655451 KSM655451 LCI655451 LME655451 LWA655451 MFW655451 MPS655451 MZO655451 NJK655451 NTG655451 ODC655451 OMY655451 OWU655451 PGQ655451 PQM655451 QAI655451 QKE655451 QUA655451 RDW655451 RNS655451 RXO655451 SHK655451 SRG655451 TBC655451 TKY655451 TUU655451 UEQ655451 UOM655451 UYI655451 VIE655451 VSA655451 WBW655451 WLS655451 WVO655451 G720987 JC720987 SY720987 ACU720987 AMQ720987 AWM720987 BGI720987 BQE720987 CAA720987 CJW720987 CTS720987 DDO720987 DNK720987 DXG720987 EHC720987 EQY720987 FAU720987 FKQ720987 FUM720987 GEI720987 GOE720987 GYA720987 HHW720987 HRS720987 IBO720987 ILK720987 IVG720987 JFC720987 JOY720987 JYU720987 KIQ720987 KSM720987 LCI720987 LME720987 LWA720987 MFW720987 MPS720987 MZO720987 NJK720987 NTG720987 ODC720987 OMY720987 OWU720987 PGQ720987 PQM720987 QAI720987 QKE720987 QUA720987 RDW720987 RNS720987 RXO720987 SHK720987 SRG720987 TBC720987 TKY720987 TUU720987 UEQ720987 UOM720987 UYI720987 VIE720987 VSA720987 WBW720987 WLS720987 WVO720987 G786523 JC786523 SY786523 ACU786523 AMQ786523 AWM786523 BGI786523 BQE786523 CAA786523 CJW786523 CTS786523 DDO786523 DNK786523 DXG786523 EHC786523 EQY786523 FAU786523 FKQ786523 FUM786523 GEI786523 GOE786523 GYA786523 HHW786523 HRS786523 IBO786523 ILK786523 IVG786523 JFC786523 JOY786523 JYU786523 KIQ786523 KSM786523 LCI786523 LME786523 LWA786523 MFW786523 MPS786523 MZO786523 NJK786523 NTG786523 ODC786523 OMY786523 OWU786523 PGQ786523 PQM786523 QAI786523 QKE786523 QUA786523 RDW786523 RNS786523 RXO786523 SHK786523 SRG786523 TBC786523 TKY786523 TUU786523 UEQ786523 UOM786523 UYI786523 VIE786523 VSA786523 WBW786523 WLS786523 WVO786523 G852059 JC852059 SY852059 ACU852059 AMQ852059 AWM852059 BGI852059 BQE852059 CAA852059 CJW852059 CTS852059 DDO852059 DNK852059 DXG852059 EHC852059 EQY852059 FAU852059 FKQ852059 FUM852059 GEI852059 GOE852059 GYA852059 HHW852059 HRS852059 IBO852059 ILK852059 IVG852059 JFC852059 JOY852059 JYU852059 KIQ852059 KSM852059 LCI852059 LME852059 LWA852059 MFW852059 MPS852059 MZO852059 NJK852059 NTG852059 ODC852059 OMY852059 OWU852059 PGQ852059 PQM852059 QAI852059 QKE852059 QUA852059 RDW852059 RNS852059 RXO852059 SHK852059 SRG852059 TBC852059 TKY852059 TUU852059 UEQ852059 UOM852059 UYI852059 VIE852059 VSA852059 WBW852059 WLS852059 WVO852059 G917595 JC917595 SY917595 ACU917595 AMQ917595 AWM917595 BGI917595 BQE917595 CAA917595 CJW917595 CTS917595 DDO917595 DNK917595 DXG917595 EHC917595 EQY917595 FAU917595 FKQ917595 FUM917595 GEI917595 GOE917595 GYA917595 HHW917595 HRS917595 IBO917595 ILK917595 IVG917595 JFC917595 JOY917595 JYU917595 KIQ917595 KSM917595 LCI917595 LME917595 LWA917595 MFW917595 MPS917595 MZO917595 NJK917595 NTG917595 ODC917595 OMY917595 OWU917595 PGQ917595 PQM917595 QAI917595 QKE917595 QUA917595 RDW917595 RNS917595 RXO917595 SHK917595 SRG917595 TBC917595 TKY917595 TUU917595 UEQ917595 UOM917595 UYI917595 VIE917595 VSA917595 WBW917595 WLS917595 WVO917595 G983131 JC983131 SY983131 ACU983131 AMQ983131 AWM983131 BGI983131 BQE983131 CAA983131 CJW983131 CTS983131 DDO983131 DNK983131 DXG983131 EHC983131 EQY983131 FAU983131 FKQ983131 FUM983131 GEI983131 GOE983131 GYA983131 HHW983131 HRS983131 IBO983131 ILK983131 IVG983131 JFC983131 JOY983131 JYU983131 KIQ983131 KSM983131 LCI983131 LME983131 LWA983131 MFW983131 MPS983131 MZO983131 NJK983131 NTG983131 ODC983131 OMY983131 OWU983131 PGQ983131 PQM983131 QAI983131 QKE983131 QUA983131 RDW983131 RNS983131 RXO983131 SHK983131 SRG983131 TBC983131 TKY983131 TUU983131 UEQ983131 UOM983131 UYI983131 VIE983131 VSA983131 WBW983131 WLS983131 WVO983131 G92:H93 JC92:JD93 SY92:SZ93 ACU92:ACV93 AMQ92:AMR93 AWM92:AWN93 BGI92:BGJ93 BQE92:BQF93 CAA92:CAB93 CJW92:CJX93 CTS92:CTT93 DDO92:DDP93 DNK92:DNL93 DXG92:DXH93 EHC92:EHD93 EQY92:EQZ93 FAU92:FAV93 FKQ92:FKR93 FUM92:FUN93 GEI92:GEJ93 GOE92:GOF93 GYA92:GYB93 HHW92:HHX93 HRS92:HRT93 IBO92:IBP93 ILK92:ILL93 IVG92:IVH93 JFC92:JFD93 JOY92:JOZ93 JYU92:JYV93 KIQ92:KIR93 KSM92:KSN93 LCI92:LCJ93 LME92:LMF93 LWA92:LWB93 MFW92:MFX93 MPS92:MPT93 MZO92:MZP93 NJK92:NJL93 NTG92:NTH93 ODC92:ODD93 OMY92:OMZ93 OWU92:OWV93 PGQ92:PGR93 PQM92:PQN93 QAI92:QAJ93 QKE92:QKF93 QUA92:QUB93 RDW92:RDX93 RNS92:RNT93 RXO92:RXP93 SHK92:SHL93 SRG92:SRH93 TBC92:TBD93 TKY92:TKZ93 TUU92:TUV93 UEQ92:UER93 UOM92:UON93 UYI92:UYJ93 VIE92:VIF93 VSA92:VSB93 WBW92:WBX93 WLS92:WLT93 WVO92:WVP93 G65628:H65629 JC65628:JD65629 SY65628:SZ65629 ACU65628:ACV65629 AMQ65628:AMR65629 AWM65628:AWN65629 BGI65628:BGJ65629 BQE65628:BQF65629 CAA65628:CAB65629 CJW65628:CJX65629 CTS65628:CTT65629 DDO65628:DDP65629 DNK65628:DNL65629 DXG65628:DXH65629 EHC65628:EHD65629 EQY65628:EQZ65629 FAU65628:FAV65629 FKQ65628:FKR65629 FUM65628:FUN65629 GEI65628:GEJ65629 GOE65628:GOF65629 GYA65628:GYB65629 HHW65628:HHX65629 HRS65628:HRT65629 IBO65628:IBP65629 ILK65628:ILL65629 IVG65628:IVH65629 JFC65628:JFD65629 JOY65628:JOZ65629 JYU65628:JYV65629 KIQ65628:KIR65629 KSM65628:KSN65629 LCI65628:LCJ65629 LME65628:LMF65629 LWA65628:LWB65629 MFW65628:MFX65629 MPS65628:MPT65629 MZO65628:MZP65629 NJK65628:NJL65629 NTG65628:NTH65629 ODC65628:ODD65629 OMY65628:OMZ65629 OWU65628:OWV65629 PGQ65628:PGR65629 PQM65628:PQN65629 QAI65628:QAJ65629 QKE65628:QKF65629 QUA65628:QUB65629 RDW65628:RDX65629 RNS65628:RNT65629 RXO65628:RXP65629 SHK65628:SHL65629 SRG65628:SRH65629 TBC65628:TBD65629 TKY65628:TKZ65629 TUU65628:TUV65629 UEQ65628:UER65629 UOM65628:UON65629 UYI65628:UYJ65629 VIE65628:VIF65629 VSA65628:VSB65629 WBW65628:WBX65629 WLS65628:WLT65629 WVO65628:WVP65629 G131164:H131165 JC131164:JD131165 SY131164:SZ131165 ACU131164:ACV131165 AMQ131164:AMR131165 AWM131164:AWN131165 BGI131164:BGJ131165 BQE131164:BQF131165 CAA131164:CAB131165 CJW131164:CJX131165 CTS131164:CTT131165 DDO131164:DDP131165 DNK131164:DNL131165 DXG131164:DXH131165 EHC131164:EHD131165 EQY131164:EQZ131165 FAU131164:FAV131165 FKQ131164:FKR131165 FUM131164:FUN131165 GEI131164:GEJ131165 GOE131164:GOF131165 GYA131164:GYB131165 HHW131164:HHX131165 HRS131164:HRT131165 IBO131164:IBP131165 ILK131164:ILL131165 IVG131164:IVH131165 JFC131164:JFD131165 JOY131164:JOZ131165 JYU131164:JYV131165 KIQ131164:KIR131165 KSM131164:KSN131165 LCI131164:LCJ131165 LME131164:LMF131165 LWA131164:LWB131165 MFW131164:MFX131165 MPS131164:MPT131165 MZO131164:MZP131165 NJK131164:NJL131165 NTG131164:NTH131165 ODC131164:ODD131165 OMY131164:OMZ131165 OWU131164:OWV131165 PGQ131164:PGR131165 PQM131164:PQN131165 QAI131164:QAJ131165 QKE131164:QKF131165 QUA131164:QUB131165 RDW131164:RDX131165 RNS131164:RNT131165 RXO131164:RXP131165 SHK131164:SHL131165 SRG131164:SRH131165 TBC131164:TBD131165 TKY131164:TKZ131165 TUU131164:TUV131165 UEQ131164:UER131165 UOM131164:UON131165 UYI131164:UYJ131165 VIE131164:VIF131165 VSA131164:VSB131165 WBW131164:WBX131165 WLS131164:WLT131165 WVO131164:WVP131165 G196700:H196701 JC196700:JD196701 SY196700:SZ196701 ACU196700:ACV196701 AMQ196700:AMR196701 AWM196700:AWN196701 BGI196700:BGJ196701 BQE196700:BQF196701 CAA196700:CAB196701 CJW196700:CJX196701 CTS196700:CTT196701 DDO196700:DDP196701 DNK196700:DNL196701 DXG196700:DXH196701 EHC196700:EHD196701 EQY196700:EQZ196701 FAU196700:FAV196701 FKQ196700:FKR196701 FUM196700:FUN196701 GEI196700:GEJ196701 GOE196700:GOF196701 GYA196700:GYB196701 HHW196700:HHX196701 HRS196700:HRT196701 IBO196700:IBP196701 ILK196700:ILL196701 IVG196700:IVH196701 JFC196700:JFD196701 JOY196700:JOZ196701 JYU196700:JYV196701 KIQ196700:KIR196701 KSM196700:KSN196701 LCI196700:LCJ196701 LME196700:LMF196701 LWA196700:LWB196701 MFW196700:MFX196701 MPS196700:MPT196701 MZO196700:MZP196701 NJK196700:NJL196701 NTG196700:NTH196701 ODC196700:ODD196701 OMY196700:OMZ196701 OWU196700:OWV196701 PGQ196700:PGR196701 PQM196700:PQN196701 QAI196700:QAJ196701 QKE196700:QKF196701 QUA196700:QUB196701 RDW196700:RDX196701 RNS196700:RNT196701 RXO196700:RXP196701 SHK196700:SHL196701 SRG196700:SRH196701 TBC196700:TBD196701 TKY196700:TKZ196701 TUU196700:TUV196701 UEQ196700:UER196701 UOM196700:UON196701 UYI196700:UYJ196701 VIE196700:VIF196701 VSA196700:VSB196701 WBW196700:WBX196701 WLS196700:WLT196701 WVO196700:WVP196701 G262236:H262237 JC262236:JD262237 SY262236:SZ262237 ACU262236:ACV262237 AMQ262236:AMR262237 AWM262236:AWN262237 BGI262236:BGJ262237 BQE262236:BQF262237 CAA262236:CAB262237 CJW262236:CJX262237 CTS262236:CTT262237 DDO262236:DDP262237 DNK262236:DNL262237 DXG262236:DXH262237 EHC262236:EHD262237 EQY262236:EQZ262237 FAU262236:FAV262237 FKQ262236:FKR262237 FUM262236:FUN262237 GEI262236:GEJ262237 GOE262236:GOF262237 GYA262236:GYB262237 HHW262236:HHX262237 HRS262236:HRT262237 IBO262236:IBP262237 ILK262236:ILL262237 IVG262236:IVH262237 JFC262236:JFD262237 JOY262236:JOZ262237 JYU262236:JYV262237 KIQ262236:KIR262237 KSM262236:KSN262237 LCI262236:LCJ262237 LME262236:LMF262237 LWA262236:LWB262237 MFW262236:MFX262237 MPS262236:MPT262237 MZO262236:MZP262237 NJK262236:NJL262237 NTG262236:NTH262237 ODC262236:ODD262237 OMY262236:OMZ262237 OWU262236:OWV262237 PGQ262236:PGR262237 PQM262236:PQN262237 QAI262236:QAJ262237 QKE262236:QKF262237 QUA262236:QUB262237 RDW262236:RDX262237 RNS262236:RNT262237 RXO262236:RXP262237 SHK262236:SHL262237 SRG262236:SRH262237 TBC262236:TBD262237 TKY262236:TKZ262237 TUU262236:TUV262237 UEQ262236:UER262237 UOM262236:UON262237 UYI262236:UYJ262237 VIE262236:VIF262237 VSA262236:VSB262237 WBW262236:WBX262237 WLS262236:WLT262237 WVO262236:WVP262237 G327772:H327773 JC327772:JD327773 SY327772:SZ327773 ACU327772:ACV327773 AMQ327772:AMR327773 AWM327772:AWN327773 BGI327772:BGJ327773 BQE327772:BQF327773 CAA327772:CAB327773 CJW327772:CJX327773 CTS327772:CTT327773 DDO327772:DDP327773 DNK327772:DNL327773 DXG327772:DXH327773 EHC327772:EHD327773 EQY327772:EQZ327773 FAU327772:FAV327773 FKQ327772:FKR327773 FUM327772:FUN327773 GEI327772:GEJ327773 GOE327772:GOF327773 GYA327772:GYB327773 HHW327772:HHX327773 HRS327772:HRT327773 IBO327772:IBP327773 ILK327772:ILL327773 IVG327772:IVH327773 JFC327772:JFD327773 JOY327772:JOZ327773 JYU327772:JYV327773 KIQ327772:KIR327773 KSM327772:KSN327773 LCI327772:LCJ327773 LME327772:LMF327773 LWA327772:LWB327773 MFW327772:MFX327773 MPS327772:MPT327773 MZO327772:MZP327773 NJK327772:NJL327773 NTG327772:NTH327773 ODC327772:ODD327773 OMY327772:OMZ327773 OWU327772:OWV327773 PGQ327772:PGR327773 PQM327772:PQN327773 QAI327772:QAJ327773 QKE327772:QKF327773 QUA327772:QUB327773 RDW327772:RDX327773 RNS327772:RNT327773 RXO327772:RXP327773 SHK327772:SHL327773 SRG327772:SRH327773 TBC327772:TBD327773 TKY327772:TKZ327773 TUU327772:TUV327773 UEQ327772:UER327773 UOM327772:UON327773 UYI327772:UYJ327773 VIE327772:VIF327773 VSA327772:VSB327773 WBW327772:WBX327773 WLS327772:WLT327773 WVO327772:WVP327773 G393308:H393309 JC393308:JD393309 SY393308:SZ393309 ACU393308:ACV393309 AMQ393308:AMR393309 AWM393308:AWN393309 BGI393308:BGJ393309 BQE393308:BQF393309 CAA393308:CAB393309 CJW393308:CJX393309 CTS393308:CTT393309 DDO393308:DDP393309 DNK393308:DNL393309 DXG393308:DXH393309 EHC393308:EHD393309 EQY393308:EQZ393309 FAU393308:FAV393309 FKQ393308:FKR393309 FUM393308:FUN393309 GEI393308:GEJ393309 GOE393308:GOF393309 GYA393308:GYB393309 HHW393308:HHX393309 HRS393308:HRT393309 IBO393308:IBP393309 ILK393308:ILL393309 IVG393308:IVH393309 JFC393308:JFD393309 JOY393308:JOZ393309 JYU393308:JYV393309 KIQ393308:KIR393309 KSM393308:KSN393309 LCI393308:LCJ393309 LME393308:LMF393309 LWA393308:LWB393309 MFW393308:MFX393309 MPS393308:MPT393309 MZO393308:MZP393309 NJK393308:NJL393309 NTG393308:NTH393309 ODC393308:ODD393309 OMY393308:OMZ393309 OWU393308:OWV393309 PGQ393308:PGR393309 PQM393308:PQN393309 QAI393308:QAJ393309 QKE393308:QKF393309 QUA393308:QUB393309 RDW393308:RDX393309 RNS393308:RNT393309 RXO393308:RXP393309 SHK393308:SHL393309 SRG393308:SRH393309 TBC393308:TBD393309 TKY393308:TKZ393309 TUU393308:TUV393309 UEQ393308:UER393309 UOM393308:UON393309 UYI393308:UYJ393309 VIE393308:VIF393309 VSA393308:VSB393309 WBW393308:WBX393309 WLS393308:WLT393309 WVO393308:WVP393309 G458844:H458845 JC458844:JD458845 SY458844:SZ458845 ACU458844:ACV458845 AMQ458844:AMR458845 AWM458844:AWN458845 BGI458844:BGJ458845 BQE458844:BQF458845 CAA458844:CAB458845 CJW458844:CJX458845 CTS458844:CTT458845 DDO458844:DDP458845 DNK458844:DNL458845 DXG458844:DXH458845 EHC458844:EHD458845 EQY458844:EQZ458845 FAU458844:FAV458845 FKQ458844:FKR458845 FUM458844:FUN458845 GEI458844:GEJ458845 GOE458844:GOF458845 GYA458844:GYB458845 HHW458844:HHX458845 HRS458844:HRT458845 IBO458844:IBP458845 ILK458844:ILL458845 IVG458844:IVH458845 JFC458844:JFD458845 JOY458844:JOZ458845 JYU458844:JYV458845 KIQ458844:KIR458845 KSM458844:KSN458845 LCI458844:LCJ458845 LME458844:LMF458845 LWA458844:LWB458845 MFW458844:MFX458845 MPS458844:MPT458845 MZO458844:MZP458845 NJK458844:NJL458845 NTG458844:NTH458845 ODC458844:ODD458845 OMY458844:OMZ458845 OWU458844:OWV458845 PGQ458844:PGR458845 PQM458844:PQN458845 QAI458844:QAJ458845 QKE458844:QKF458845 QUA458844:QUB458845 RDW458844:RDX458845 RNS458844:RNT458845 RXO458844:RXP458845 SHK458844:SHL458845 SRG458844:SRH458845 TBC458844:TBD458845 TKY458844:TKZ458845 TUU458844:TUV458845 UEQ458844:UER458845 UOM458844:UON458845 UYI458844:UYJ458845 VIE458844:VIF458845 VSA458844:VSB458845 WBW458844:WBX458845 WLS458844:WLT458845 WVO458844:WVP458845 G524380:H524381 JC524380:JD524381 SY524380:SZ524381 ACU524380:ACV524381 AMQ524380:AMR524381 AWM524380:AWN524381 BGI524380:BGJ524381 BQE524380:BQF524381 CAA524380:CAB524381 CJW524380:CJX524381 CTS524380:CTT524381 DDO524380:DDP524381 DNK524380:DNL524381 DXG524380:DXH524381 EHC524380:EHD524381 EQY524380:EQZ524381 FAU524380:FAV524381 FKQ524380:FKR524381 FUM524380:FUN524381 GEI524380:GEJ524381 GOE524380:GOF524381 GYA524380:GYB524381 HHW524380:HHX524381 HRS524380:HRT524381 IBO524380:IBP524381 ILK524380:ILL524381 IVG524380:IVH524381 JFC524380:JFD524381 JOY524380:JOZ524381 JYU524380:JYV524381 KIQ524380:KIR524381 KSM524380:KSN524381 LCI524380:LCJ524381 LME524380:LMF524381 LWA524380:LWB524381 MFW524380:MFX524381 MPS524380:MPT524381 MZO524380:MZP524381 NJK524380:NJL524381 NTG524380:NTH524381 ODC524380:ODD524381 OMY524380:OMZ524381 OWU524380:OWV524381 PGQ524380:PGR524381 PQM524380:PQN524381 QAI524380:QAJ524381 QKE524380:QKF524381 QUA524380:QUB524381 RDW524380:RDX524381 RNS524380:RNT524381 RXO524380:RXP524381 SHK524380:SHL524381 SRG524380:SRH524381 TBC524380:TBD524381 TKY524380:TKZ524381 TUU524380:TUV524381 UEQ524380:UER524381 UOM524380:UON524381 UYI524380:UYJ524381 VIE524380:VIF524381 VSA524380:VSB524381 WBW524380:WBX524381 WLS524380:WLT524381 WVO524380:WVP524381 G589916:H589917 JC589916:JD589917 SY589916:SZ589917 ACU589916:ACV589917 AMQ589916:AMR589917 AWM589916:AWN589917 BGI589916:BGJ589917 BQE589916:BQF589917 CAA589916:CAB589917 CJW589916:CJX589917 CTS589916:CTT589917 DDO589916:DDP589917 DNK589916:DNL589917 DXG589916:DXH589917 EHC589916:EHD589917 EQY589916:EQZ589917 FAU589916:FAV589917 FKQ589916:FKR589917 FUM589916:FUN589917 GEI589916:GEJ589917 GOE589916:GOF589917 GYA589916:GYB589917 HHW589916:HHX589917 HRS589916:HRT589917 IBO589916:IBP589917 ILK589916:ILL589917 IVG589916:IVH589917 JFC589916:JFD589917 JOY589916:JOZ589917 JYU589916:JYV589917 KIQ589916:KIR589917 KSM589916:KSN589917 LCI589916:LCJ589917 LME589916:LMF589917 LWA589916:LWB589917 MFW589916:MFX589917 MPS589916:MPT589917 MZO589916:MZP589917 NJK589916:NJL589917 NTG589916:NTH589917 ODC589916:ODD589917 OMY589916:OMZ589917 OWU589916:OWV589917 PGQ589916:PGR589917 PQM589916:PQN589917 QAI589916:QAJ589917 QKE589916:QKF589917 QUA589916:QUB589917 RDW589916:RDX589917 RNS589916:RNT589917 RXO589916:RXP589917 SHK589916:SHL589917 SRG589916:SRH589917 TBC589916:TBD589917 TKY589916:TKZ589917 TUU589916:TUV589917 UEQ589916:UER589917 UOM589916:UON589917 UYI589916:UYJ589917 VIE589916:VIF589917 VSA589916:VSB589917 WBW589916:WBX589917 WLS589916:WLT589917 WVO589916:WVP589917 G655452:H655453 JC655452:JD655453 SY655452:SZ655453 ACU655452:ACV655453 AMQ655452:AMR655453 AWM655452:AWN655453 BGI655452:BGJ655453 BQE655452:BQF655453 CAA655452:CAB655453 CJW655452:CJX655453 CTS655452:CTT655453 DDO655452:DDP655453 DNK655452:DNL655453 DXG655452:DXH655453 EHC655452:EHD655453 EQY655452:EQZ655453 FAU655452:FAV655453 FKQ655452:FKR655453 FUM655452:FUN655453 GEI655452:GEJ655453 GOE655452:GOF655453 GYA655452:GYB655453 HHW655452:HHX655453 HRS655452:HRT655453 IBO655452:IBP655453 ILK655452:ILL655453 IVG655452:IVH655453 JFC655452:JFD655453 JOY655452:JOZ655453 JYU655452:JYV655453 KIQ655452:KIR655453 KSM655452:KSN655453 LCI655452:LCJ655453 LME655452:LMF655453 LWA655452:LWB655453 MFW655452:MFX655453 MPS655452:MPT655453 MZO655452:MZP655453 NJK655452:NJL655453 NTG655452:NTH655453 ODC655452:ODD655453 OMY655452:OMZ655453 OWU655452:OWV655453 PGQ655452:PGR655453 PQM655452:PQN655453 QAI655452:QAJ655453 QKE655452:QKF655453 QUA655452:QUB655453 RDW655452:RDX655453 RNS655452:RNT655453 RXO655452:RXP655453 SHK655452:SHL655453 SRG655452:SRH655453 TBC655452:TBD655453 TKY655452:TKZ655453 TUU655452:TUV655453 UEQ655452:UER655453 UOM655452:UON655453 UYI655452:UYJ655453 VIE655452:VIF655453 VSA655452:VSB655453 WBW655452:WBX655453 WLS655452:WLT655453 WVO655452:WVP655453 G720988:H720989 JC720988:JD720989 SY720988:SZ720989 ACU720988:ACV720989 AMQ720988:AMR720989 AWM720988:AWN720989 BGI720988:BGJ720989 BQE720988:BQF720989 CAA720988:CAB720989 CJW720988:CJX720989 CTS720988:CTT720989 DDO720988:DDP720989 DNK720988:DNL720989 DXG720988:DXH720989 EHC720988:EHD720989 EQY720988:EQZ720989 FAU720988:FAV720989 FKQ720988:FKR720989 FUM720988:FUN720989 GEI720988:GEJ720989 GOE720988:GOF720989 GYA720988:GYB720989 HHW720988:HHX720989 HRS720988:HRT720989 IBO720988:IBP720989 ILK720988:ILL720989 IVG720988:IVH720989 JFC720988:JFD720989 JOY720988:JOZ720989 JYU720988:JYV720989 KIQ720988:KIR720989 KSM720988:KSN720989 LCI720988:LCJ720989 LME720988:LMF720989 LWA720988:LWB720989 MFW720988:MFX720989 MPS720988:MPT720989 MZO720988:MZP720989 NJK720988:NJL720989 NTG720988:NTH720989 ODC720988:ODD720989 OMY720988:OMZ720989 OWU720988:OWV720989 PGQ720988:PGR720989 PQM720988:PQN720989 QAI720988:QAJ720989 QKE720988:QKF720989 QUA720988:QUB720989 RDW720988:RDX720989 RNS720988:RNT720989 RXO720988:RXP720989 SHK720988:SHL720989 SRG720988:SRH720989 TBC720988:TBD720989 TKY720988:TKZ720989 TUU720988:TUV720989 UEQ720988:UER720989 UOM720988:UON720989 UYI720988:UYJ720989 VIE720988:VIF720989 VSA720988:VSB720989 WBW720988:WBX720989 WLS720988:WLT720989 WVO720988:WVP720989 G786524:H786525 JC786524:JD786525 SY786524:SZ786525 ACU786524:ACV786525 AMQ786524:AMR786525 AWM786524:AWN786525 BGI786524:BGJ786525 BQE786524:BQF786525 CAA786524:CAB786525 CJW786524:CJX786525 CTS786524:CTT786525 DDO786524:DDP786525 DNK786524:DNL786525 DXG786524:DXH786525 EHC786524:EHD786525 EQY786524:EQZ786525 FAU786524:FAV786525 FKQ786524:FKR786525 FUM786524:FUN786525 GEI786524:GEJ786525 GOE786524:GOF786525 GYA786524:GYB786525 HHW786524:HHX786525 HRS786524:HRT786525 IBO786524:IBP786525 ILK786524:ILL786525 IVG786524:IVH786525 JFC786524:JFD786525 JOY786524:JOZ786525 JYU786524:JYV786525 KIQ786524:KIR786525 KSM786524:KSN786525 LCI786524:LCJ786525 LME786524:LMF786525 LWA786524:LWB786525 MFW786524:MFX786525 MPS786524:MPT786525 MZO786524:MZP786525 NJK786524:NJL786525 NTG786524:NTH786525 ODC786524:ODD786525 OMY786524:OMZ786525 OWU786524:OWV786525 PGQ786524:PGR786525 PQM786524:PQN786525 QAI786524:QAJ786525 QKE786524:QKF786525 QUA786524:QUB786525 RDW786524:RDX786525 RNS786524:RNT786525 RXO786524:RXP786525 SHK786524:SHL786525 SRG786524:SRH786525 TBC786524:TBD786525 TKY786524:TKZ786525 TUU786524:TUV786525 UEQ786524:UER786525 UOM786524:UON786525 UYI786524:UYJ786525 VIE786524:VIF786525 VSA786524:VSB786525 WBW786524:WBX786525 WLS786524:WLT786525 WVO786524:WVP786525 G852060:H852061 JC852060:JD852061 SY852060:SZ852061 ACU852060:ACV852061 AMQ852060:AMR852061 AWM852060:AWN852061 BGI852060:BGJ852061 BQE852060:BQF852061 CAA852060:CAB852061 CJW852060:CJX852061 CTS852060:CTT852061 DDO852060:DDP852061 DNK852060:DNL852061 DXG852060:DXH852061 EHC852060:EHD852061 EQY852060:EQZ852061 FAU852060:FAV852061 FKQ852060:FKR852061 FUM852060:FUN852061 GEI852060:GEJ852061 GOE852060:GOF852061 GYA852060:GYB852061 HHW852060:HHX852061 HRS852060:HRT852061 IBO852060:IBP852061 ILK852060:ILL852061 IVG852060:IVH852061 JFC852060:JFD852061 JOY852060:JOZ852061 JYU852060:JYV852061 KIQ852060:KIR852061 KSM852060:KSN852061 LCI852060:LCJ852061 LME852060:LMF852061 LWA852060:LWB852061 MFW852060:MFX852061 MPS852060:MPT852061 MZO852060:MZP852061 NJK852060:NJL852061 NTG852060:NTH852061 ODC852060:ODD852061 OMY852060:OMZ852061 OWU852060:OWV852061 PGQ852060:PGR852061 PQM852060:PQN852061 QAI852060:QAJ852061 QKE852060:QKF852061 QUA852060:QUB852061 RDW852060:RDX852061 RNS852060:RNT852061 RXO852060:RXP852061 SHK852060:SHL852061 SRG852060:SRH852061 TBC852060:TBD852061 TKY852060:TKZ852061 TUU852060:TUV852061 UEQ852060:UER852061 UOM852060:UON852061 UYI852060:UYJ852061 VIE852060:VIF852061 VSA852060:VSB852061 WBW852060:WBX852061 WLS852060:WLT852061 WVO852060:WVP852061 G917596:H917597 JC917596:JD917597 SY917596:SZ917597 ACU917596:ACV917597 AMQ917596:AMR917597 AWM917596:AWN917597 BGI917596:BGJ917597 BQE917596:BQF917597 CAA917596:CAB917597 CJW917596:CJX917597 CTS917596:CTT917597 DDO917596:DDP917597 DNK917596:DNL917597 DXG917596:DXH917597 EHC917596:EHD917597 EQY917596:EQZ917597 FAU917596:FAV917597 FKQ917596:FKR917597 FUM917596:FUN917597 GEI917596:GEJ917597 GOE917596:GOF917597 GYA917596:GYB917597 HHW917596:HHX917597 HRS917596:HRT917597 IBO917596:IBP917597 ILK917596:ILL917597 IVG917596:IVH917597 JFC917596:JFD917597 JOY917596:JOZ917597 JYU917596:JYV917597 KIQ917596:KIR917597 KSM917596:KSN917597 LCI917596:LCJ917597 LME917596:LMF917597 LWA917596:LWB917597 MFW917596:MFX917597 MPS917596:MPT917597 MZO917596:MZP917597 NJK917596:NJL917597 NTG917596:NTH917597 ODC917596:ODD917597 OMY917596:OMZ917597 OWU917596:OWV917597 PGQ917596:PGR917597 PQM917596:PQN917597 QAI917596:QAJ917597 QKE917596:QKF917597 QUA917596:QUB917597 RDW917596:RDX917597 RNS917596:RNT917597 RXO917596:RXP917597 SHK917596:SHL917597 SRG917596:SRH917597 TBC917596:TBD917597 TKY917596:TKZ917597 TUU917596:TUV917597 UEQ917596:UER917597 UOM917596:UON917597 UYI917596:UYJ917597 VIE917596:VIF917597 VSA917596:VSB917597 WBW917596:WBX917597 WLS917596:WLT917597 WVO917596:WVP917597 G983132:H983133 JC983132:JD983133 SY983132:SZ983133 ACU983132:ACV983133 AMQ983132:AMR983133 AWM983132:AWN983133 BGI983132:BGJ983133 BQE983132:BQF983133 CAA983132:CAB983133 CJW983132:CJX983133 CTS983132:CTT983133 DDO983132:DDP983133 DNK983132:DNL983133 DXG983132:DXH983133 EHC983132:EHD983133 EQY983132:EQZ983133 FAU983132:FAV983133 FKQ983132:FKR983133 FUM983132:FUN983133 GEI983132:GEJ983133 GOE983132:GOF983133 GYA983132:GYB983133 HHW983132:HHX983133 HRS983132:HRT983133 IBO983132:IBP983133 ILK983132:ILL983133 IVG983132:IVH983133 JFC983132:JFD983133 JOY983132:JOZ983133 JYU983132:JYV983133 KIQ983132:KIR983133 KSM983132:KSN983133 LCI983132:LCJ983133 LME983132:LMF983133 LWA983132:LWB983133 MFW983132:MFX983133 MPS983132:MPT983133 MZO983132:MZP983133 NJK983132:NJL983133 NTG983132:NTH983133 ODC983132:ODD983133 OMY983132:OMZ983133 OWU983132:OWV983133 PGQ983132:PGR983133 PQM983132:PQN983133 QAI983132:QAJ983133 QKE983132:QKF983133 QUA983132:QUB983133 RDW983132:RDX983133 RNS983132:RNT983133 RXO983132:RXP983133 SHK983132:SHL983133 SRG983132:SRH983133 TBC983132:TBD983133 TKY983132:TKZ983133 TUU983132:TUV983133 UEQ983132:UER983133 UOM983132:UON983133 UYI983132:UYJ983133 VIE983132:VIF983133 VSA983132:VSB983133 WBW983132:WBX983133 WLS983132:WLT983133 WVO983132:WVP983133 L91:N93 JH91:JJ93 TD91:TF93 ACZ91:ADB93 AMV91:AMX93 AWR91:AWT93 BGN91:BGP93 BQJ91:BQL93 CAF91:CAH93 CKB91:CKD93 CTX91:CTZ93 DDT91:DDV93 DNP91:DNR93 DXL91:DXN93 EHH91:EHJ93 ERD91:ERF93 FAZ91:FBB93 FKV91:FKX93 FUR91:FUT93 GEN91:GEP93 GOJ91:GOL93 GYF91:GYH93 HIB91:HID93 HRX91:HRZ93 IBT91:IBV93 ILP91:ILR93 IVL91:IVN93 JFH91:JFJ93 JPD91:JPF93 JYZ91:JZB93 KIV91:KIX93 KSR91:KST93 LCN91:LCP93 LMJ91:LML93 LWF91:LWH93 MGB91:MGD93 MPX91:MPZ93 MZT91:MZV93 NJP91:NJR93 NTL91:NTN93 ODH91:ODJ93 OND91:ONF93 OWZ91:OXB93 PGV91:PGX93 PQR91:PQT93 QAN91:QAP93 QKJ91:QKL93 QUF91:QUH93 REB91:RED93 RNX91:RNZ93 RXT91:RXV93 SHP91:SHR93 SRL91:SRN93 TBH91:TBJ93 TLD91:TLF93 TUZ91:TVB93 UEV91:UEX93 UOR91:UOT93 UYN91:UYP93 VIJ91:VIL93 VSF91:VSH93 WCB91:WCD93 WLX91:WLZ93 WVT91:WVV93 L65627:N65629 JH65627:JJ65629 TD65627:TF65629 ACZ65627:ADB65629 AMV65627:AMX65629 AWR65627:AWT65629 BGN65627:BGP65629 BQJ65627:BQL65629 CAF65627:CAH65629 CKB65627:CKD65629 CTX65627:CTZ65629 DDT65627:DDV65629 DNP65627:DNR65629 DXL65627:DXN65629 EHH65627:EHJ65629 ERD65627:ERF65629 FAZ65627:FBB65629 FKV65627:FKX65629 FUR65627:FUT65629 GEN65627:GEP65629 GOJ65627:GOL65629 GYF65627:GYH65629 HIB65627:HID65629 HRX65627:HRZ65629 IBT65627:IBV65629 ILP65627:ILR65629 IVL65627:IVN65629 JFH65627:JFJ65629 JPD65627:JPF65629 JYZ65627:JZB65629 KIV65627:KIX65629 KSR65627:KST65629 LCN65627:LCP65629 LMJ65627:LML65629 LWF65627:LWH65629 MGB65627:MGD65629 MPX65627:MPZ65629 MZT65627:MZV65629 NJP65627:NJR65629 NTL65627:NTN65629 ODH65627:ODJ65629 OND65627:ONF65629 OWZ65627:OXB65629 PGV65627:PGX65629 PQR65627:PQT65629 QAN65627:QAP65629 QKJ65627:QKL65629 QUF65627:QUH65629 REB65627:RED65629 RNX65627:RNZ65629 RXT65627:RXV65629 SHP65627:SHR65629 SRL65627:SRN65629 TBH65627:TBJ65629 TLD65627:TLF65629 TUZ65627:TVB65629 UEV65627:UEX65629 UOR65627:UOT65629 UYN65627:UYP65629 VIJ65627:VIL65629 VSF65627:VSH65629 WCB65627:WCD65629 WLX65627:WLZ65629 WVT65627:WVV65629 L131163:N131165 JH131163:JJ131165 TD131163:TF131165 ACZ131163:ADB131165 AMV131163:AMX131165 AWR131163:AWT131165 BGN131163:BGP131165 BQJ131163:BQL131165 CAF131163:CAH131165 CKB131163:CKD131165 CTX131163:CTZ131165 DDT131163:DDV131165 DNP131163:DNR131165 DXL131163:DXN131165 EHH131163:EHJ131165 ERD131163:ERF131165 FAZ131163:FBB131165 FKV131163:FKX131165 FUR131163:FUT131165 GEN131163:GEP131165 GOJ131163:GOL131165 GYF131163:GYH131165 HIB131163:HID131165 HRX131163:HRZ131165 IBT131163:IBV131165 ILP131163:ILR131165 IVL131163:IVN131165 JFH131163:JFJ131165 JPD131163:JPF131165 JYZ131163:JZB131165 KIV131163:KIX131165 KSR131163:KST131165 LCN131163:LCP131165 LMJ131163:LML131165 LWF131163:LWH131165 MGB131163:MGD131165 MPX131163:MPZ131165 MZT131163:MZV131165 NJP131163:NJR131165 NTL131163:NTN131165 ODH131163:ODJ131165 OND131163:ONF131165 OWZ131163:OXB131165 PGV131163:PGX131165 PQR131163:PQT131165 QAN131163:QAP131165 QKJ131163:QKL131165 QUF131163:QUH131165 REB131163:RED131165 RNX131163:RNZ131165 RXT131163:RXV131165 SHP131163:SHR131165 SRL131163:SRN131165 TBH131163:TBJ131165 TLD131163:TLF131165 TUZ131163:TVB131165 UEV131163:UEX131165 UOR131163:UOT131165 UYN131163:UYP131165 VIJ131163:VIL131165 VSF131163:VSH131165 WCB131163:WCD131165 WLX131163:WLZ131165 WVT131163:WVV131165 L196699:N196701 JH196699:JJ196701 TD196699:TF196701 ACZ196699:ADB196701 AMV196699:AMX196701 AWR196699:AWT196701 BGN196699:BGP196701 BQJ196699:BQL196701 CAF196699:CAH196701 CKB196699:CKD196701 CTX196699:CTZ196701 DDT196699:DDV196701 DNP196699:DNR196701 DXL196699:DXN196701 EHH196699:EHJ196701 ERD196699:ERF196701 FAZ196699:FBB196701 FKV196699:FKX196701 FUR196699:FUT196701 GEN196699:GEP196701 GOJ196699:GOL196701 GYF196699:GYH196701 HIB196699:HID196701 HRX196699:HRZ196701 IBT196699:IBV196701 ILP196699:ILR196701 IVL196699:IVN196701 JFH196699:JFJ196701 JPD196699:JPF196701 JYZ196699:JZB196701 KIV196699:KIX196701 KSR196699:KST196701 LCN196699:LCP196701 LMJ196699:LML196701 LWF196699:LWH196701 MGB196699:MGD196701 MPX196699:MPZ196701 MZT196699:MZV196701 NJP196699:NJR196701 NTL196699:NTN196701 ODH196699:ODJ196701 OND196699:ONF196701 OWZ196699:OXB196701 PGV196699:PGX196701 PQR196699:PQT196701 QAN196699:QAP196701 QKJ196699:QKL196701 QUF196699:QUH196701 REB196699:RED196701 RNX196699:RNZ196701 RXT196699:RXV196701 SHP196699:SHR196701 SRL196699:SRN196701 TBH196699:TBJ196701 TLD196699:TLF196701 TUZ196699:TVB196701 UEV196699:UEX196701 UOR196699:UOT196701 UYN196699:UYP196701 VIJ196699:VIL196701 VSF196699:VSH196701 WCB196699:WCD196701 WLX196699:WLZ196701 WVT196699:WVV196701 L262235:N262237 JH262235:JJ262237 TD262235:TF262237 ACZ262235:ADB262237 AMV262235:AMX262237 AWR262235:AWT262237 BGN262235:BGP262237 BQJ262235:BQL262237 CAF262235:CAH262237 CKB262235:CKD262237 CTX262235:CTZ262237 DDT262235:DDV262237 DNP262235:DNR262237 DXL262235:DXN262237 EHH262235:EHJ262237 ERD262235:ERF262237 FAZ262235:FBB262237 FKV262235:FKX262237 FUR262235:FUT262237 GEN262235:GEP262237 GOJ262235:GOL262237 GYF262235:GYH262237 HIB262235:HID262237 HRX262235:HRZ262237 IBT262235:IBV262237 ILP262235:ILR262237 IVL262235:IVN262237 JFH262235:JFJ262237 JPD262235:JPF262237 JYZ262235:JZB262237 KIV262235:KIX262237 KSR262235:KST262237 LCN262235:LCP262237 LMJ262235:LML262237 LWF262235:LWH262237 MGB262235:MGD262237 MPX262235:MPZ262237 MZT262235:MZV262237 NJP262235:NJR262237 NTL262235:NTN262237 ODH262235:ODJ262237 OND262235:ONF262237 OWZ262235:OXB262237 PGV262235:PGX262237 PQR262235:PQT262237 QAN262235:QAP262237 QKJ262235:QKL262237 QUF262235:QUH262237 REB262235:RED262237 RNX262235:RNZ262237 RXT262235:RXV262237 SHP262235:SHR262237 SRL262235:SRN262237 TBH262235:TBJ262237 TLD262235:TLF262237 TUZ262235:TVB262237 UEV262235:UEX262237 UOR262235:UOT262237 UYN262235:UYP262237 VIJ262235:VIL262237 VSF262235:VSH262237 WCB262235:WCD262237 WLX262235:WLZ262237 WVT262235:WVV262237 L327771:N327773 JH327771:JJ327773 TD327771:TF327773 ACZ327771:ADB327773 AMV327771:AMX327773 AWR327771:AWT327773 BGN327771:BGP327773 BQJ327771:BQL327773 CAF327771:CAH327773 CKB327771:CKD327773 CTX327771:CTZ327773 DDT327771:DDV327773 DNP327771:DNR327773 DXL327771:DXN327773 EHH327771:EHJ327773 ERD327771:ERF327773 FAZ327771:FBB327773 FKV327771:FKX327773 FUR327771:FUT327773 GEN327771:GEP327773 GOJ327771:GOL327773 GYF327771:GYH327773 HIB327771:HID327773 HRX327771:HRZ327773 IBT327771:IBV327773 ILP327771:ILR327773 IVL327771:IVN327773 JFH327771:JFJ327773 JPD327771:JPF327773 JYZ327771:JZB327773 KIV327771:KIX327773 KSR327771:KST327773 LCN327771:LCP327773 LMJ327771:LML327773 LWF327771:LWH327773 MGB327771:MGD327773 MPX327771:MPZ327773 MZT327771:MZV327773 NJP327771:NJR327773 NTL327771:NTN327773 ODH327771:ODJ327773 OND327771:ONF327773 OWZ327771:OXB327773 PGV327771:PGX327773 PQR327771:PQT327773 QAN327771:QAP327773 QKJ327771:QKL327773 QUF327771:QUH327773 REB327771:RED327773 RNX327771:RNZ327773 RXT327771:RXV327773 SHP327771:SHR327773 SRL327771:SRN327773 TBH327771:TBJ327773 TLD327771:TLF327773 TUZ327771:TVB327773 UEV327771:UEX327773 UOR327771:UOT327773 UYN327771:UYP327773 VIJ327771:VIL327773 VSF327771:VSH327773 WCB327771:WCD327773 WLX327771:WLZ327773 WVT327771:WVV327773 L393307:N393309 JH393307:JJ393309 TD393307:TF393309 ACZ393307:ADB393309 AMV393307:AMX393309 AWR393307:AWT393309 BGN393307:BGP393309 BQJ393307:BQL393309 CAF393307:CAH393309 CKB393307:CKD393309 CTX393307:CTZ393309 DDT393307:DDV393309 DNP393307:DNR393309 DXL393307:DXN393309 EHH393307:EHJ393309 ERD393307:ERF393309 FAZ393307:FBB393309 FKV393307:FKX393309 FUR393307:FUT393309 GEN393307:GEP393309 GOJ393307:GOL393309 GYF393307:GYH393309 HIB393307:HID393309 HRX393307:HRZ393309 IBT393307:IBV393309 ILP393307:ILR393309 IVL393307:IVN393309 JFH393307:JFJ393309 JPD393307:JPF393309 JYZ393307:JZB393309 KIV393307:KIX393309 KSR393307:KST393309 LCN393307:LCP393309 LMJ393307:LML393309 LWF393307:LWH393309 MGB393307:MGD393309 MPX393307:MPZ393309 MZT393307:MZV393309 NJP393307:NJR393309 NTL393307:NTN393309 ODH393307:ODJ393309 OND393307:ONF393309 OWZ393307:OXB393309 PGV393307:PGX393309 PQR393307:PQT393309 QAN393307:QAP393309 QKJ393307:QKL393309 QUF393307:QUH393309 REB393307:RED393309 RNX393307:RNZ393309 RXT393307:RXV393309 SHP393307:SHR393309 SRL393307:SRN393309 TBH393307:TBJ393309 TLD393307:TLF393309 TUZ393307:TVB393309 UEV393307:UEX393309 UOR393307:UOT393309 UYN393307:UYP393309 VIJ393307:VIL393309 VSF393307:VSH393309 WCB393307:WCD393309 WLX393307:WLZ393309 WVT393307:WVV393309 L458843:N458845 JH458843:JJ458845 TD458843:TF458845 ACZ458843:ADB458845 AMV458843:AMX458845 AWR458843:AWT458845 BGN458843:BGP458845 BQJ458843:BQL458845 CAF458843:CAH458845 CKB458843:CKD458845 CTX458843:CTZ458845 DDT458843:DDV458845 DNP458843:DNR458845 DXL458843:DXN458845 EHH458843:EHJ458845 ERD458843:ERF458845 FAZ458843:FBB458845 FKV458843:FKX458845 FUR458843:FUT458845 GEN458843:GEP458845 GOJ458843:GOL458845 GYF458843:GYH458845 HIB458843:HID458845 HRX458843:HRZ458845 IBT458843:IBV458845 ILP458843:ILR458845 IVL458843:IVN458845 JFH458843:JFJ458845 JPD458843:JPF458845 JYZ458843:JZB458845 KIV458843:KIX458845 KSR458843:KST458845 LCN458843:LCP458845 LMJ458843:LML458845 LWF458843:LWH458845 MGB458843:MGD458845 MPX458843:MPZ458845 MZT458843:MZV458845 NJP458843:NJR458845 NTL458843:NTN458845 ODH458843:ODJ458845 OND458843:ONF458845 OWZ458843:OXB458845 PGV458843:PGX458845 PQR458843:PQT458845 QAN458843:QAP458845 QKJ458843:QKL458845 QUF458843:QUH458845 REB458843:RED458845 RNX458843:RNZ458845 RXT458843:RXV458845 SHP458843:SHR458845 SRL458843:SRN458845 TBH458843:TBJ458845 TLD458843:TLF458845 TUZ458843:TVB458845 UEV458843:UEX458845 UOR458843:UOT458845 UYN458843:UYP458845 VIJ458843:VIL458845 VSF458843:VSH458845 WCB458843:WCD458845 WLX458843:WLZ458845 WVT458843:WVV458845 L524379:N524381 JH524379:JJ524381 TD524379:TF524381 ACZ524379:ADB524381 AMV524379:AMX524381 AWR524379:AWT524381 BGN524379:BGP524381 BQJ524379:BQL524381 CAF524379:CAH524381 CKB524379:CKD524381 CTX524379:CTZ524381 DDT524379:DDV524381 DNP524379:DNR524381 DXL524379:DXN524381 EHH524379:EHJ524381 ERD524379:ERF524381 FAZ524379:FBB524381 FKV524379:FKX524381 FUR524379:FUT524381 GEN524379:GEP524381 GOJ524379:GOL524381 GYF524379:GYH524381 HIB524379:HID524381 HRX524379:HRZ524381 IBT524379:IBV524381 ILP524379:ILR524381 IVL524379:IVN524381 JFH524379:JFJ524381 JPD524379:JPF524381 JYZ524379:JZB524381 KIV524379:KIX524381 KSR524379:KST524381 LCN524379:LCP524381 LMJ524379:LML524381 LWF524379:LWH524381 MGB524379:MGD524381 MPX524379:MPZ524381 MZT524379:MZV524381 NJP524379:NJR524381 NTL524379:NTN524381 ODH524379:ODJ524381 OND524379:ONF524381 OWZ524379:OXB524381 PGV524379:PGX524381 PQR524379:PQT524381 QAN524379:QAP524381 QKJ524379:QKL524381 QUF524379:QUH524381 REB524379:RED524381 RNX524379:RNZ524381 RXT524379:RXV524381 SHP524379:SHR524381 SRL524379:SRN524381 TBH524379:TBJ524381 TLD524379:TLF524381 TUZ524379:TVB524381 UEV524379:UEX524381 UOR524379:UOT524381 UYN524379:UYP524381 VIJ524379:VIL524381 VSF524379:VSH524381 WCB524379:WCD524381 WLX524379:WLZ524381 WVT524379:WVV524381 L589915:N589917 JH589915:JJ589917 TD589915:TF589917 ACZ589915:ADB589917 AMV589915:AMX589917 AWR589915:AWT589917 BGN589915:BGP589917 BQJ589915:BQL589917 CAF589915:CAH589917 CKB589915:CKD589917 CTX589915:CTZ589917 DDT589915:DDV589917 DNP589915:DNR589917 DXL589915:DXN589917 EHH589915:EHJ589917 ERD589915:ERF589917 FAZ589915:FBB589917 FKV589915:FKX589917 FUR589915:FUT589917 GEN589915:GEP589917 GOJ589915:GOL589917 GYF589915:GYH589917 HIB589915:HID589917 HRX589915:HRZ589917 IBT589915:IBV589917 ILP589915:ILR589917 IVL589915:IVN589917 JFH589915:JFJ589917 JPD589915:JPF589917 JYZ589915:JZB589917 KIV589915:KIX589917 KSR589915:KST589917 LCN589915:LCP589917 LMJ589915:LML589917 LWF589915:LWH589917 MGB589915:MGD589917 MPX589915:MPZ589917 MZT589915:MZV589917 NJP589915:NJR589917 NTL589915:NTN589917 ODH589915:ODJ589917 OND589915:ONF589917 OWZ589915:OXB589917 PGV589915:PGX589917 PQR589915:PQT589917 QAN589915:QAP589917 QKJ589915:QKL589917 QUF589915:QUH589917 REB589915:RED589917 RNX589915:RNZ589917 RXT589915:RXV589917 SHP589915:SHR589917 SRL589915:SRN589917 TBH589915:TBJ589917 TLD589915:TLF589917 TUZ589915:TVB589917 UEV589915:UEX589917 UOR589915:UOT589917 UYN589915:UYP589917 VIJ589915:VIL589917 VSF589915:VSH589917 WCB589915:WCD589917 WLX589915:WLZ589917 WVT589915:WVV589917 L655451:N655453 JH655451:JJ655453 TD655451:TF655453 ACZ655451:ADB655453 AMV655451:AMX655453 AWR655451:AWT655453 BGN655451:BGP655453 BQJ655451:BQL655453 CAF655451:CAH655453 CKB655451:CKD655453 CTX655451:CTZ655453 DDT655451:DDV655453 DNP655451:DNR655453 DXL655451:DXN655453 EHH655451:EHJ655453 ERD655451:ERF655453 FAZ655451:FBB655453 FKV655451:FKX655453 FUR655451:FUT655453 GEN655451:GEP655453 GOJ655451:GOL655453 GYF655451:GYH655453 HIB655451:HID655453 HRX655451:HRZ655453 IBT655451:IBV655453 ILP655451:ILR655453 IVL655451:IVN655453 JFH655451:JFJ655453 JPD655451:JPF655453 JYZ655451:JZB655453 KIV655451:KIX655453 KSR655451:KST655453 LCN655451:LCP655453 LMJ655451:LML655453 LWF655451:LWH655453 MGB655451:MGD655453 MPX655451:MPZ655453 MZT655451:MZV655453 NJP655451:NJR655453 NTL655451:NTN655453 ODH655451:ODJ655453 OND655451:ONF655453 OWZ655451:OXB655453 PGV655451:PGX655453 PQR655451:PQT655453 QAN655451:QAP655453 QKJ655451:QKL655453 QUF655451:QUH655453 REB655451:RED655453 RNX655451:RNZ655453 RXT655451:RXV655453 SHP655451:SHR655453 SRL655451:SRN655453 TBH655451:TBJ655453 TLD655451:TLF655453 TUZ655451:TVB655453 UEV655451:UEX655453 UOR655451:UOT655453 UYN655451:UYP655453 VIJ655451:VIL655453 VSF655451:VSH655453 WCB655451:WCD655453 WLX655451:WLZ655453 WVT655451:WVV655453 L720987:N720989 JH720987:JJ720989 TD720987:TF720989 ACZ720987:ADB720989 AMV720987:AMX720989 AWR720987:AWT720989 BGN720987:BGP720989 BQJ720987:BQL720989 CAF720987:CAH720989 CKB720987:CKD720989 CTX720987:CTZ720989 DDT720987:DDV720989 DNP720987:DNR720989 DXL720987:DXN720989 EHH720987:EHJ720989 ERD720987:ERF720989 FAZ720987:FBB720989 FKV720987:FKX720989 FUR720987:FUT720989 GEN720987:GEP720989 GOJ720987:GOL720989 GYF720987:GYH720989 HIB720987:HID720989 HRX720987:HRZ720989 IBT720987:IBV720989 ILP720987:ILR720989 IVL720987:IVN720989 JFH720987:JFJ720989 JPD720987:JPF720989 JYZ720987:JZB720989 KIV720987:KIX720989 KSR720987:KST720989 LCN720987:LCP720989 LMJ720987:LML720989 LWF720987:LWH720989 MGB720987:MGD720989 MPX720987:MPZ720989 MZT720987:MZV720989 NJP720987:NJR720989 NTL720987:NTN720989 ODH720987:ODJ720989 OND720987:ONF720989 OWZ720987:OXB720989 PGV720987:PGX720989 PQR720987:PQT720989 QAN720987:QAP720989 QKJ720987:QKL720989 QUF720987:QUH720989 REB720987:RED720989 RNX720987:RNZ720989 RXT720987:RXV720989 SHP720987:SHR720989 SRL720987:SRN720989 TBH720987:TBJ720989 TLD720987:TLF720989 TUZ720987:TVB720989 UEV720987:UEX720989 UOR720987:UOT720989 UYN720987:UYP720989 VIJ720987:VIL720989 VSF720987:VSH720989 WCB720987:WCD720989 WLX720987:WLZ720989 WVT720987:WVV720989 L786523:N786525 JH786523:JJ786525 TD786523:TF786525 ACZ786523:ADB786525 AMV786523:AMX786525 AWR786523:AWT786525 BGN786523:BGP786525 BQJ786523:BQL786525 CAF786523:CAH786525 CKB786523:CKD786525 CTX786523:CTZ786525 DDT786523:DDV786525 DNP786523:DNR786525 DXL786523:DXN786525 EHH786523:EHJ786525 ERD786523:ERF786525 FAZ786523:FBB786525 FKV786523:FKX786525 FUR786523:FUT786525 GEN786523:GEP786525 GOJ786523:GOL786525 GYF786523:GYH786525 HIB786523:HID786525 HRX786523:HRZ786525 IBT786523:IBV786525 ILP786523:ILR786525 IVL786523:IVN786525 JFH786523:JFJ786525 JPD786523:JPF786525 JYZ786523:JZB786525 KIV786523:KIX786525 KSR786523:KST786525 LCN786523:LCP786525 LMJ786523:LML786525 LWF786523:LWH786525 MGB786523:MGD786525 MPX786523:MPZ786525 MZT786523:MZV786525 NJP786523:NJR786525 NTL786523:NTN786525 ODH786523:ODJ786525 OND786523:ONF786525 OWZ786523:OXB786525 PGV786523:PGX786525 PQR786523:PQT786525 QAN786523:QAP786525 QKJ786523:QKL786525 QUF786523:QUH786525 REB786523:RED786525 RNX786523:RNZ786525 RXT786523:RXV786525 SHP786523:SHR786525 SRL786523:SRN786525 TBH786523:TBJ786525 TLD786523:TLF786525 TUZ786523:TVB786525 UEV786523:UEX786525 UOR786523:UOT786525 UYN786523:UYP786525 VIJ786523:VIL786525 VSF786523:VSH786525 WCB786523:WCD786525 WLX786523:WLZ786525 WVT786523:WVV786525 L852059:N852061 JH852059:JJ852061 TD852059:TF852061 ACZ852059:ADB852061 AMV852059:AMX852061 AWR852059:AWT852061 BGN852059:BGP852061 BQJ852059:BQL852061 CAF852059:CAH852061 CKB852059:CKD852061 CTX852059:CTZ852061 DDT852059:DDV852061 DNP852059:DNR852061 DXL852059:DXN852061 EHH852059:EHJ852061 ERD852059:ERF852061 FAZ852059:FBB852061 FKV852059:FKX852061 FUR852059:FUT852061 GEN852059:GEP852061 GOJ852059:GOL852061 GYF852059:GYH852061 HIB852059:HID852061 HRX852059:HRZ852061 IBT852059:IBV852061 ILP852059:ILR852061 IVL852059:IVN852061 JFH852059:JFJ852061 JPD852059:JPF852061 JYZ852059:JZB852061 KIV852059:KIX852061 KSR852059:KST852061 LCN852059:LCP852061 LMJ852059:LML852061 LWF852059:LWH852061 MGB852059:MGD852061 MPX852059:MPZ852061 MZT852059:MZV852061 NJP852059:NJR852061 NTL852059:NTN852061 ODH852059:ODJ852061 OND852059:ONF852061 OWZ852059:OXB852061 PGV852059:PGX852061 PQR852059:PQT852061 QAN852059:QAP852061 QKJ852059:QKL852061 QUF852059:QUH852061 REB852059:RED852061 RNX852059:RNZ852061 RXT852059:RXV852061 SHP852059:SHR852061 SRL852059:SRN852061 TBH852059:TBJ852061 TLD852059:TLF852061 TUZ852059:TVB852061 UEV852059:UEX852061 UOR852059:UOT852061 UYN852059:UYP852061 VIJ852059:VIL852061 VSF852059:VSH852061 WCB852059:WCD852061 WLX852059:WLZ852061 WVT852059:WVV852061 L917595:N917597 JH917595:JJ917597 TD917595:TF917597 ACZ917595:ADB917597 AMV917595:AMX917597 AWR917595:AWT917597 BGN917595:BGP917597 BQJ917595:BQL917597 CAF917595:CAH917597 CKB917595:CKD917597 CTX917595:CTZ917597 DDT917595:DDV917597 DNP917595:DNR917597 DXL917595:DXN917597 EHH917595:EHJ917597 ERD917595:ERF917597 FAZ917595:FBB917597 FKV917595:FKX917597 FUR917595:FUT917597 GEN917595:GEP917597 GOJ917595:GOL917597 GYF917595:GYH917597 HIB917595:HID917597 HRX917595:HRZ917597 IBT917595:IBV917597 ILP917595:ILR917597 IVL917595:IVN917597 JFH917595:JFJ917597 JPD917595:JPF917597 JYZ917595:JZB917597 KIV917595:KIX917597 KSR917595:KST917597 LCN917595:LCP917597 LMJ917595:LML917597 LWF917595:LWH917597 MGB917595:MGD917597 MPX917595:MPZ917597 MZT917595:MZV917597 NJP917595:NJR917597 NTL917595:NTN917597 ODH917595:ODJ917597 OND917595:ONF917597 OWZ917595:OXB917597 PGV917595:PGX917597 PQR917595:PQT917597 QAN917595:QAP917597 QKJ917595:QKL917597 QUF917595:QUH917597 REB917595:RED917597 RNX917595:RNZ917597 RXT917595:RXV917597 SHP917595:SHR917597 SRL917595:SRN917597 TBH917595:TBJ917597 TLD917595:TLF917597 TUZ917595:TVB917597 UEV917595:UEX917597 UOR917595:UOT917597 UYN917595:UYP917597 VIJ917595:VIL917597 VSF917595:VSH917597 WCB917595:WCD917597 WLX917595:WLZ917597 WVT917595:WVV917597 L983131:N983133 JH983131:JJ983133 TD983131:TF983133 ACZ983131:ADB983133 AMV983131:AMX983133 AWR983131:AWT983133 BGN983131:BGP983133 BQJ983131:BQL983133 CAF983131:CAH983133 CKB983131:CKD983133 CTX983131:CTZ983133 DDT983131:DDV983133 DNP983131:DNR983133 DXL983131:DXN983133 EHH983131:EHJ983133 ERD983131:ERF983133 FAZ983131:FBB983133 FKV983131:FKX983133 FUR983131:FUT983133 GEN983131:GEP983133 GOJ983131:GOL983133 GYF983131:GYH983133 HIB983131:HID983133 HRX983131:HRZ983133 IBT983131:IBV983133 ILP983131:ILR983133 IVL983131:IVN983133 JFH983131:JFJ983133 JPD983131:JPF983133 JYZ983131:JZB983133 KIV983131:KIX983133 KSR983131:KST983133 LCN983131:LCP983133 LMJ983131:LML983133 LWF983131:LWH983133 MGB983131:MGD983133 MPX983131:MPZ983133 MZT983131:MZV983133 NJP983131:NJR983133 NTL983131:NTN983133 ODH983131:ODJ983133 OND983131:ONF983133 OWZ983131:OXB983133 PGV983131:PGX983133 PQR983131:PQT983133 QAN983131:QAP983133 QKJ983131:QKL983133 QUF983131:QUH983133 REB983131:RED983133 RNX983131:RNZ983133 RXT983131:RXV983133 SHP983131:SHR983133 SRL983131:SRN983133 TBH983131:TBJ983133 TLD983131:TLF983133 TUZ983131:TVB983133 UEV983131:UEX983133 UOR983131:UOT983133 UYN983131:UYP983133 VIJ983131:VIL983133 VSF983131:VSH983133 WCB983131:WCD983133 WLX983131:WLZ983133 WVT983131:WVV983133 D83:D90 IZ83:IZ90 SV83:SV90 ACR83:ACR90 AMN83:AMN90 AWJ83:AWJ90 BGF83:BGF90 BQB83:BQB90 BZX83:BZX90 CJT83:CJT90 CTP83:CTP90 DDL83:DDL90 DNH83:DNH90 DXD83:DXD90 EGZ83:EGZ90 EQV83:EQV90 FAR83:FAR90 FKN83:FKN90 FUJ83:FUJ90 GEF83:GEF90 GOB83:GOB90 GXX83:GXX90 HHT83:HHT90 HRP83:HRP90 IBL83:IBL90 ILH83:ILH90 IVD83:IVD90 JEZ83:JEZ90 JOV83:JOV90 JYR83:JYR90 KIN83:KIN90 KSJ83:KSJ90 LCF83:LCF90 LMB83:LMB90 LVX83:LVX90 MFT83:MFT90 MPP83:MPP90 MZL83:MZL90 NJH83:NJH90 NTD83:NTD90 OCZ83:OCZ90 OMV83:OMV90 OWR83:OWR90 PGN83:PGN90 PQJ83:PQJ90 QAF83:QAF90 QKB83:QKB90 QTX83:QTX90 RDT83:RDT90 RNP83:RNP90 RXL83:RXL90 SHH83:SHH90 SRD83:SRD90 TAZ83:TAZ90 TKV83:TKV90 TUR83:TUR90 UEN83:UEN90 UOJ83:UOJ90 UYF83:UYF90 VIB83:VIB90 VRX83:VRX90 WBT83:WBT90 WLP83:WLP90 WVL83:WVL90 D65619:D65626 IZ65619:IZ65626 SV65619:SV65626 ACR65619:ACR65626 AMN65619:AMN65626 AWJ65619:AWJ65626 BGF65619:BGF65626 BQB65619:BQB65626 BZX65619:BZX65626 CJT65619:CJT65626 CTP65619:CTP65626 DDL65619:DDL65626 DNH65619:DNH65626 DXD65619:DXD65626 EGZ65619:EGZ65626 EQV65619:EQV65626 FAR65619:FAR65626 FKN65619:FKN65626 FUJ65619:FUJ65626 GEF65619:GEF65626 GOB65619:GOB65626 GXX65619:GXX65626 HHT65619:HHT65626 HRP65619:HRP65626 IBL65619:IBL65626 ILH65619:ILH65626 IVD65619:IVD65626 JEZ65619:JEZ65626 JOV65619:JOV65626 JYR65619:JYR65626 KIN65619:KIN65626 KSJ65619:KSJ65626 LCF65619:LCF65626 LMB65619:LMB65626 LVX65619:LVX65626 MFT65619:MFT65626 MPP65619:MPP65626 MZL65619:MZL65626 NJH65619:NJH65626 NTD65619:NTD65626 OCZ65619:OCZ65626 OMV65619:OMV65626 OWR65619:OWR65626 PGN65619:PGN65626 PQJ65619:PQJ65626 QAF65619:QAF65626 QKB65619:QKB65626 QTX65619:QTX65626 RDT65619:RDT65626 RNP65619:RNP65626 RXL65619:RXL65626 SHH65619:SHH65626 SRD65619:SRD65626 TAZ65619:TAZ65626 TKV65619:TKV65626 TUR65619:TUR65626 UEN65619:UEN65626 UOJ65619:UOJ65626 UYF65619:UYF65626 VIB65619:VIB65626 VRX65619:VRX65626 WBT65619:WBT65626 WLP65619:WLP65626 WVL65619:WVL65626 D131155:D131162 IZ131155:IZ131162 SV131155:SV131162 ACR131155:ACR131162 AMN131155:AMN131162 AWJ131155:AWJ131162 BGF131155:BGF131162 BQB131155:BQB131162 BZX131155:BZX131162 CJT131155:CJT131162 CTP131155:CTP131162 DDL131155:DDL131162 DNH131155:DNH131162 DXD131155:DXD131162 EGZ131155:EGZ131162 EQV131155:EQV131162 FAR131155:FAR131162 FKN131155:FKN131162 FUJ131155:FUJ131162 GEF131155:GEF131162 GOB131155:GOB131162 GXX131155:GXX131162 HHT131155:HHT131162 HRP131155:HRP131162 IBL131155:IBL131162 ILH131155:ILH131162 IVD131155:IVD131162 JEZ131155:JEZ131162 JOV131155:JOV131162 JYR131155:JYR131162 KIN131155:KIN131162 KSJ131155:KSJ131162 LCF131155:LCF131162 LMB131155:LMB131162 LVX131155:LVX131162 MFT131155:MFT131162 MPP131155:MPP131162 MZL131155:MZL131162 NJH131155:NJH131162 NTD131155:NTD131162 OCZ131155:OCZ131162 OMV131155:OMV131162 OWR131155:OWR131162 PGN131155:PGN131162 PQJ131155:PQJ131162 QAF131155:QAF131162 QKB131155:QKB131162 QTX131155:QTX131162 RDT131155:RDT131162 RNP131155:RNP131162 RXL131155:RXL131162 SHH131155:SHH131162 SRD131155:SRD131162 TAZ131155:TAZ131162 TKV131155:TKV131162 TUR131155:TUR131162 UEN131155:UEN131162 UOJ131155:UOJ131162 UYF131155:UYF131162 VIB131155:VIB131162 VRX131155:VRX131162 WBT131155:WBT131162 WLP131155:WLP131162 WVL131155:WVL131162 D196691:D196698 IZ196691:IZ196698 SV196691:SV196698 ACR196691:ACR196698 AMN196691:AMN196698 AWJ196691:AWJ196698 BGF196691:BGF196698 BQB196691:BQB196698 BZX196691:BZX196698 CJT196691:CJT196698 CTP196691:CTP196698 DDL196691:DDL196698 DNH196691:DNH196698 DXD196691:DXD196698 EGZ196691:EGZ196698 EQV196691:EQV196698 FAR196691:FAR196698 FKN196691:FKN196698 FUJ196691:FUJ196698 GEF196691:GEF196698 GOB196691:GOB196698 GXX196691:GXX196698 HHT196691:HHT196698 HRP196691:HRP196698 IBL196691:IBL196698 ILH196691:ILH196698 IVD196691:IVD196698 JEZ196691:JEZ196698 JOV196691:JOV196698 JYR196691:JYR196698 KIN196691:KIN196698 KSJ196691:KSJ196698 LCF196691:LCF196698 LMB196691:LMB196698 LVX196691:LVX196698 MFT196691:MFT196698 MPP196691:MPP196698 MZL196691:MZL196698 NJH196691:NJH196698 NTD196691:NTD196698 OCZ196691:OCZ196698 OMV196691:OMV196698 OWR196691:OWR196698 PGN196691:PGN196698 PQJ196691:PQJ196698 QAF196691:QAF196698 QKB196691:QKB196698 QTX196691:QTX196698 RDT196691:RDT196698 RNP196691:RNP196698 RXL196691:RXL196698 SHH196691:SHH196698 SRD196691:SRD196698 TAZ196691:TAZ196698 TKV196691:TKV196698 TUR196691:TUR196698 UEN196691:UEN196698 UOJ196691:UOJ196698 UYF196691:UYF196698 VIB196691:VIB196698 VRX196691:VRX196698 WBT196691:WBT196698 WLP196691:WLP196698 WVL196691:WVL196698 D262227:D262234 IZ262227:IZ262234 SV262227:SV262234 ACR262227:ACR262234 AMN262227:AMN262234 AWJ262227:AWJ262234 BGF262227:BGF262234 BQB262227:BQB262234 BZX262227:BZX262234 CJT262227:CJT262234 CTP262227:CTP262234 DDL262227:DDL262234 DNH262227:DNH262234 DXD262227:DXD262234 EGZ262227:EGZ262234 EQV262227:EQV262234 FAR262227:FAR262234 FKN262227:FKN262234 FUJ262227:FUJ262234 GEF262227:GEF262234 GOB262227:GOB262234 GXX262227:GXX262234 HHT262227:HHT262234 HRP262227:HRP262234 IBL262227:IBL262234 ILH262227:ILH262234 IVD262227:IVD262234 JEZ262227:JEZ262234 JOV262227:JOV262234 JYR262227:JYR262234 KIN262227:KIN262234 KSJ262227:KSJ262234 LCF262227:LCF262234 LMB262227:LMB262234 LVX262227:LVX262234 MFT262227:MFT262234 MPP262227:MPP262234 MZL262227:MZL262234 NJH262227:NJH262234 NTD262227:NTD262234 OCZ262227:OCZ262234 OMV262227:OMV262234 OWR262227:OWR262234 PGN262227:PGN262234 PQJ262227:PQJ262234 QAF262227:QAF262234 QKB262227:QKB262234 QTX262227:QTX262234 RDT262227:RDT262234 RNP262227:RNP262234 RXL262227:RXL262234 SHH262227:SHH262234 SRD262227:SRD262234 TAZ262227:TAZ262234 TKV262227:TKV262234 TUR262227:TUR262234 UEN262227:UEN262234 UOJ262227:UOJ262234 UYF262227:UYF262234 VIB262227:VIB262234 VRX262227:VRX262234 WBT262227:WBT262234 WLP262227:WLP262234 WVL262227:WVL262234 D327763:D327770 IZ327763:IZ327770 SV327763:SV327770 ACR327763:ACR327770 AMN327763:AMN327770 AWJ327763:AWJ327770 BGF327763:BGF327770 BQB327763:BQB327770 BZX327763:BZX327770 CJT327763:CJT327770 CTP327763:CTP327770 DDL327763:DDL327770 DNH327763:DNH327770 DXD327763:DXD327770 EGZ327763:EGZ327770 EQV327763:EQV327770 FAR327763:FAR327770 FKN327763:FKN327770 FUJ327763:FUJ327770 GEF327763:GEF327770 GOB327763:GOB327770 GXX327763:GXX327770 HHT327763:HHT327770 HRP327763:HRP327770 IBL327763:IBL327770 ILH327763:ILH327770 IVD327763:IVD327770 JEZ327763:JEZ327770 JOV327763:JOV327770 JYR327763:JYR327770 KIN327763:KIN327770 KSJ327763:KSJ327770 LCF327763:LCF327770 LMB327763:LMB327770 LVX327763:LVX327770 MFT327763:MFT327770 MPP327763:MPP327770 MZL327763:MZL327770 NJH327763:NJH327770 NTD327763:NTD327770 OCZ327763:OCZ327770 OMV327763:OMV327770 OWR327763:OWR327770 PGN327763:PGN327770 PQJ327763:PQJ327770 QAF327763:QAF327770 QKB327763:QKB327770 QTX327763:QTX327770 RDT327763:RDT327770 RNP327763:RNP327770 RXL327763:RXL327770 SHH327763:SHH327770 SRD327763:SRD327770 TAZ327763:TAZ327770 TKV327763:TKV327770 TUR327763:TUR327770 UEN327763:UEN327770 UOJ327763:UOJ327770 UYF327763:UYF327770 VIB327763:VIB327770 VRX327763:VRX327770 WBT327763:WBT327770 WLP327763:WLP327770 WVL327763:WVL327770 D393299:D393306 IZ393299:IZ393306 SV393299:SV393306 ACR393299:ACR393306 AMN393299:AMN393306 AWJ393299:AWJ393306 BGF393299:BGF393306 BQB393299:BQB393306 BZX393299:BZX393306 CJT393299:CJT393306 CTP393299:CTP393306 DDL393299:DDL393306 DNH393299:DNH393306 DXD393299:DXD393306 EGZ393299:EGZ393306 EQV393299:EQV393306 FAR393299:FAR393306 FKN393299:FKN393306 FUJ393299:FUJ393306 GEF393299:GEF393306 GOB393299:GOB393306 GXX393299:GXX393306 HHT393299:HHT393306 HRP393299:HRP393306 IBL393299:IBL393306 ILH393299:ILH393306 IVD393299:IVD393306 JEZ393299:JEZ393306 JOV393299:JOV393306 JYR393299:JYR393306 KIN393299:KIN393306 KSJ393299:KSJ393306 LCF393299:LCF393306 LMB393299:LMB393306 LVX393299:LVX393306 MFT393299:MFT393306 MPP393299:MPP393306 MZL393299:MZL393306 NJH393299:NJH393306 NTD393299:NTD393306 OCZ393299:OCZ393306 OMV393299:OMV393306 OWR393299:OWR393306 PGN393299:PGN393306 PQJ393299:PQJ393306 QAF393299:QAF393306 QKB393299:QKB393306 QTX393299:QTX393306 RDT393299:RDT393306 RNP393299:RNP393306 RXL393299:RXL393306 SHH393299:SHH393306 SRD393299:SRD393306 TAZ393299:TAZ393306 TKV393299:TKV393306 TUR393299:TUR393306 UEN393299:UEN393306 UOJ393299:UOJ393306 UYF393299:UYF393306 VIB393299:VIB393306 VRX393299:VRX393306 WBT393299:WBT393306 WLP393299:WLP393306 WVL393299:WVL393306 D458835:D458842 IZ458835:IZ458842 SV458835:SV458842 ACR458835:ACR458842 AMN458835:AMN458842 AWJ458835:AWJ458842 BGF458835:BGF458842 BQB458835:BQB458842 BZX458835:BZX458842 CJT458835:CJT458842 CTP458835:CTP458842 DDL458835:DDL458842 DNH458835:DNH458842 DXD458835:DXD458842 EGZ458835:EGZ458842 EQV458835:EQV458842 FAR458835:FAR458842 FKN458835:FKN458842 FUJ458835:FUJ458842 GEF458835:GEF458842 GOB458835:GOB458842 GXX458835:GXX458842 HHT458835:HHT458842 HRP458835:HRP458842 IBL458835:IBL458842 ILH458835:ILH458842 IVD458835:IVD458842 JEZ458835:JEZ458842 JOV458835:JOV458842 JYR458835:JYR458842 KIN458835:KIN458842 KSJ458835:KSJ458842 LCF458835:LCF458842 LMB458835:LMB458842 LVX458835:LVX458842 MFT458835:MFT458842 MPP458835:MPP458842 MZL458835:MZL458842 NJH458835:NJH458842 NTD458835:NTD458842 OCZ458835:OCZ458842 OMV458835:OMV458842 OWR458835:OWR458842 PGN458835:PGN458842 PQJ458835:PQJ458842 QAF458835:QAF458842 QKB458835:QKB458842 QTX458835:QTX458842 RDT458835:RDT458842 RNP458835:RNP458842 RXL458835:RXL458842 SHH458835:SHH458842 SRD458835:SRD458842 TAZ458835:TAZ458842 TKV458835:TKV458842 TUR458835:TUR458842 UEN458835:UEN458842 UOJ458835:UOJ458842 UYF458835:UYF458842 VIB458835:VIB458842 VRX458835:VRX458842 WBT458835:WBT458842 WLP458835:WLP458842 WVL458835:WVL458842 D524371:D524378 IZ524371:IZ524378 SV524371:SV524378 ACR524371:ACR524378 AMN524371:AMN524378 AWJ524371:AWJ524378 BGF524371:BGF524378 BQB524371:BQB524378 BZX524371:BZX524378 CJT524371:CJT524378 CTP524371:CTP524378 DDL524371:DDL524378 DNH524371:DNH524378 DXD524371:DXD524378 EGZ524371:EGZ524378 EQV524371:EQV524378 FAR524371:FAR524378 FKN524371:FKN524378 FUJ524371:FUJ524378 GEF524371:GEF524378 GOB524371:GOB524378 GXX524371:GXX524378 HHT524371:HHT524378 HRP524371:HRP524378 IBL524371:IBL524378 ILH524371:ILH524378 IVD524371:IVD524378 JEZ524371:JEZ524378 JOV524371:JOV524378 JYR524371:JYR524378 KIN524371:KIN524378 KSJ524371:KSJ524378 LCF524371:LCF524378 LMB524371:LMB524378 LVX524371:LVX524378 MFT524371:MFT524378 MPP524371:MPP524378 MZL524371:MZL524378 NJH524371:NJH524378 NTD524371:NTD524378 OCZ524371:OCZ524378 OMV524371:OMV524378 OWR524371:OWR524378 PGN524371:PGN524378 PQJ524371:PQJ524378 QAF524371:QAF524378 QKB524371:QKB524378 QTX524371:QTX524378 RDT524371:RDT524378 RNP524371:RNP524378 RXL524371:RXL524378 SHH524371:SHH524378 SRD524371:SRD524378 TAZ524371:TAZ524378 TKV524371:TKV524378 TUR524371:TUR524378 UEN524371:UEN524378 UOJ524371:UOJ524378 UYF524371:UYF524378 VIB524371:VIB524378 VRX524371:VRX524378 WBT524371:WBT524378 WLP524371:WLP524378 WVL524371:WVL524378 D589907:D589914 IZ589907:IZ589914 SV589907:SV589914 ACR589907:ACR589914 AMN589907:AMN589914 AWJ589907:AWJ589914 BGF589907:BGF589914 BQB589907:BQB589914 BZX589907:BZX589914 CJT589907:CJT589914 CTP589907:CTP589914 DDL589907:DDL589914 DNH589907:DNH589914 DXD589907:DXD589914 EGZ589907:EGZ589914 EQV589907:EQV589914 FAR589907:FAR589914 FKN589907:FKN589914 FUJ589907:FUJ589914 GEF589907:GEF589914 GOB589907:GOB589914 GXX589907:GXX589914 HHT589907:HHT589914 HRP589907:HRP589914 IBL589907:IBL589914 ILH589907:ILH589914 IVD589907:IVD589914 JEZ589907:JEZ589914 JOV589907:JOV589914 JYR589907:JYR589914 KIN589907:KIN589914 KSJ589907:KSJ589914 LCF589907:LCF589914 LMB589907:LMB589914 LVX589907:LVX589914 MFT589907:MFT589914 MPP589907:MPP589914 MZL589907:MZL589914 NJH589907:NJH589914 NTD589907:NTD589914 OCZ589907:OCZ589914 OMV589907:OMV589914 OWR589907:OWR589914 PGN589907:PGN589914 PQJ589907:PQJ589914 QAF589907:QAF589914 QKB589907:QKB589914 QTX589907:QTX589914 RDT589907:RDT589914 RNP589907:RNP589914 RXL589907:RXL589914 SHH589907:SHH589914 SRD589907:SRD589914 TAZ589907:TAZ589914 TKV589907:TKV589914 TUR589907:TUR589914 UEN589907:UEN589914 UOJ589907:UOJ589914 UYF589907:UYF589914 VIB589907:VIB589914 VRX589907:VRX589914 WBT589907:WBT589914 WLP589907:WLP589914 WVL589907:WVL589914 D655443:D655450 IZ655443:IZ655450 SV655443:SV655450 ACR655443:ACR655450 AMN655443:AMN655450 AWJ655443:AWJ655450 BGF655443:BGF655450 BQB655443:BQB655450 BZX655443:BZX655450 CJT655443:CJT655450 CTP655443:CTP655450 DDL655443:DDL655450 DNH655443:DNH655450 DXD655443:DXD655450 EGZ655443:EGZ655450 EQV655443:EQV655450 FAR655443:FAR655450 FKN655443:FKN655450 FUJ655443:FUJ655450 GEF655443:GEF655450 GOB655443:GOB655450 GXX655443:GXX655450 HHT655443:HHT655450 HRP655443:HRP655450 IBL655443:IBL655450 ILH655443:ILH655450 IVD655443:IVD655450 JEZ655443:JEZ655450 JOV655443:JOV655450 JYR655443:JYR655450 KIN655443:KIN655450 KSJ655443:KSJ655450 LCF655443:LCF655450 LMB655443:LMB655450 LVX655443:LVX655450 MFT655443:MFT655450 MPP655443:MPP655450 MZL655443:MZL655450 NJH655443:NJH655450 NTD655443:NTD655450 OCZ655443:OCZ655450 OMV655443:OMV655450 OWR655443:OWR655450 PGN655443:PGN655450 PQJ655443:PQJ655450 QAF655443:QAF655450 QKB655443:QKB655450 QTX655443:QTX655450 RDT655443:RDT655450 RNP655443:RNP655450 RXL655443:RXL655450 SHH655443:SHH655450 SRD655443:SRD655450 TAZ655443:TAZ655450 TKV655443:TKV655450 TUR655443:TUR655450 UEN655443:UEN655450 UOJ655443:UOJ655450 UYF655443:UYF655450 VIB655443:VIB655450 VRX655443:VRX655450 WBT655443:WBT655450 WLP655443:WLP655450 WVL655443:WVL655450 D720979:D720986 IZ720979:IZ720986 SV720979:SV720986 ACR720979:ACR720986 AMN720979:AMN720986 AWJ720979:AWJ720986 BGF720979:BGF720986 BQB720979:BQB720986 BZX720979:BZX720986 CJT720979:CJT720986 CTP720979:CTP720986 DDL720979:DDL720986 DNH720979:DNH720986 DXD720979:DXD720986 EGZ720979:EGZ720986 EQV720979:EQV720986 FAR720979:FAR720986 FKN720979:FKN720986 FUJ720979:FUJ720986 GEF720979:GEF720986 GOB720979:GOB720986 GXX720979:GXX720986 HHT720979:HHT720986 HRP720979:HRP720986 IBL720979:IBL720986 ILH720979:ILH720986 IVD720979:IVD720986 JEZ720979:JEZ720986 JOV720979:JOV720986 JYR720979:JYR720986 KIN720979:KIN720986 KSJ720979:KSJ720986 LCF720979:LCF720986 LMB720979:LMB720986 LVX720979:LVX720986 MFT720979:MFT720986 MPP720979:MPP720986 MZL720979:MZL720986 NJH720979:NJH720986 NTD720979:NTD720986 OCZ720979:OCZ720986 OMV720979:OMV720986 OWR720979:OWR720986 PGN720979:PGN720986 PQJ720979:PQJ720986 QAF720979:QAF720986 QKB720979:QKB720986 QTX720979:QTX720986 RDT720979:RDT720986 RNP720979:RNP720986 RXL720979:RXL720986 SHH720979:SHH720986 SRD720979:SRD720986 TAZ720979:TAZ720986 TKV720979:TKV720986 TUR720979:TUR720986 UEN720979:UEN720986 UOJ720979:UOJ720986 UYF720979:UYF720986 VIB720979:VIB720986 VRX720979:VRX720986 WBT720979:WBT720986 WLP720979:WLP720986 WVL720979:WVL720986 D786515:D786522 IZ786515:IZ786522 SV786515:SV786522 ACR786515:ACR786522 AMN786515:AMN786522 AWJ786515:AWJ786522 BGF786515:BGF786522 BQB786515:BQB786522 BZX786515:BZX786522 CJT786515:CJT786522 CTP786515:CTP786522 DDL786515:DDL786522 DNH786515:DNH786522 DXD786515:DXD786522 EGZ786515:EGZ786522 EQV786515:EQV786522 FAR786515:FAR786522 FKN786515:FKN786522 FUJ786515:FUJ786522 GEF786515:GEF786522 GOB786515:GOB786522 GXX786515:GXX786522 HHT786515:HHT786522 HRP786515:HRP786522 IBL786515:IBL786522 ILH786515:ILH786522 IVD786515:IVD786522 JEZ786515:JEZ786522 JOV786515:JOV786522 JYR786515:JYR786522 KIN786515:KIN786522 KSJ786515:KSJ786522 LCF786515:LCF786522 LMB786515:LMB786522 LVX786515:LVX786522 MFT786515:MFT786522 MPP786515:MPP786522 MZL786515:MZL786522 NJH786515:NJH786522 NTD786515:NTD786522 OCZ786515:OCZ786522 OMV786515:OMV786522 OWR786515:OWR786522 PGN786515:PGN786522 PQJ786515:PQJ786522 QAF786515:QAF786522 QKB786515:QKB786522 QTX786515:QTX786522 RDT786515:RDT786522 RNP786515:RNP786522 RXL786515:RXL786522 SHH786515:SHH786522 SRD786515:SRD786522 TAZ786515:TAZ786522 TKV786515:TKV786522 TUR786515:TUR786522 UEN786515:UEN786522 UOJ786515:UOJ786522 UYF786515:UYF786522 VIB786515:VIB786522 VRX786515:VRX786522 WBT786515:WBT786522 WLP786515:WLP786522 WVL786515:WVL786522 D852051:D852058 IZ852051:IZ852058 SV852051:SV852058 ACR852051:ACR852058 AMN852051:AMN852058 AWJ852051:AWJ852058 BGF852051:BGF852058 BQB852051:BQB852058 BZX852051:BZX852058 CJT852051:CJT852058 CTP852051:CTP852058 DDL852051:DDL852058 DNH852051:DNH852058 DXD852051:DXD852058 EGZ852051:EGZ852058 EQV852051:EQV852058 FAR852051:FAR852058 FKN852051:FKN852058 FUJ852051:FUJ852058 GEF852051:GEF852058 GOB852051:GOB852058 GXX852051:GXX852058 HHT852051:HHT852058 HRP852051:HRP852058 IBL852051:IBL852058 ILH852051:ILH852058 IVD852051:IVD852058 JEZ852051:JEZ852058 JOV852051:JOV852058 JYR852051:JYR852058 KIN852051:KIN852058 KSJ852051:KSJ852058 LCF852051:LCF852058 LMB852051:LMB852058 LVX852051:LVX852058 MFT852051:MFT852058 MPP852051:MPP852058 MZL852051:MZL852058 NJH852051:NJH852058 NTD852051:NTD852058 OCZ852051:OCZ852058 OMV852051:OMV852058 OWR852051:OWR852058 PGN852051:PGN852058 PQJ852051:PQJ852058 QAF852051:QAF852058 QKB852051:QKB852058 QTX852051:QTX852058 RDT852051:RDT852058 RNP852051:RNP852058 RXL852051:RXL852058 SHH852051:SHH852058 SRD852051:SRD852058 TAZ852051:TAZ852058 TKV852051:TKV852058 TUR852051:TUR852058 UEN852051:UEN852058 UOJ852051:UOJ852058 UYF852051:UYF852058 VIB852051:VIB852058 VRX852051:VRX852058 WBT852051:WBT852058 WLP852051:WLP852058 WVL852051:WVL852058 D917587:D917594 IZ917587:IZ917594 SV917587:SV917594 ACR917587:ACR917594 AMN917587:AMN917594 AWJ917587:AWJ917594 BGF917587:BGF917594 BQB917587:BQB917594 BZX917587:BZX917594 CJT917587:CJT917594 CTP917587:CTP917594 DDL917587:DDL917594 DNH917587:DNH917594 DXD917587:DXD917594 EGZ917587:EGZ917594 EQV917587:EQV917594 FAR917587:FAR917594 FKN917587:FKN917594 FUJ917587:FUJ917594 GEF917587:GEF917594 GOB917587:GOB917594 GXX917587:GXX917594 HHT917587:HHT917594 HRP917587:HRP917594 IBL917587:IBL917594 ILH917587:ILH917594 IVD917587:IVD917594 JEZ917587:JEZ917594 JOV917587:JOV917594 JYR917587:JYR917594 KIN917587:KIN917594 KSJ917587:KSJ917594 LCF917587:LCF917594 LMB917587:LMB917594 LVX917587:LVX917594 MFT917587:MFT917594 MPP917587:MPP917594 MZL917587:MZL917594 NJH917587:NJH917594 NTD917587:NTD917594 OCZ917587:OCZ917594 OMV917587:OMV917594 OWR917587:OWR917594 PGN917587:PGN917594 PQJ917587:PQJ917594 QAF917587:QAF917594 QKB917587:QKB917594 QTX917587:QTX917594 RDT917587:RDT917594 RNP917587:RNP917594 RXL917587:RXL917594 SHH917587:SHH917594 SRD917587:SRD917594 TAZ917587:TAZ917594 TKV917587:TKV917594 TUR917587:TUR917594 UEN917587:UEN917594 UOJ917587:UOJ917594 UYF917587:UYF917594 VIB917587:VIB917594 VRX917587:VRX917594 WBT917587:WBT917594 WLP917587:WLP917594 WVL917587:WVL917594 D983123:D983130 IZ983123:IZ983130 SV983123:SV983130 ACR983123:ACR983130 AMN983123:AMN983130 AWJ983123:AWJ983130 BGF983123:BGF983130 BQB983123:BQB983130 BZX983123:BZX983130 CJT983123:CJT983130 CTP983123:CTP983130 DDL983123:DDL983130 DNH983123:DNH983130 DXD983123:DXD983130 EGZ983123:EGZ983130 EQV983123:EQV983130 FAR983123:FAR983130 FKN983123:FKN983130 FUJ983123:FUJ983130 GEF983123:GEF983130 GOB983123:GOB983130 GXX983123:GXX983130 HHT983123:HHT983130 HRP983123:HRP983130 IBL983123:IBL983130 ILH983123:ILH983130 IVD983123:IVD983130 JEZ983123:JEZ983130 JOV983123:JOV983130 JYR983123:JYR983130 KIN983123:KIN983130 KSJ983123:KSJ983130 LCF983123:LCF983130 LMB983123:LMB983130 LVX983123:LVX983130 MFT983123:MFT983130 MPP983123:MPP983130 MZL983123:MZL983130 NJH983123:NJH983130 NTD983123:NTD983130 OCZ983123:OCZ983130 OMV983123:OMV983130 OWR983123:OWR983130 PGN983123:PGN983130 PQJ983123:PQJ983130 QAF983123:QAF983130 QKB983123:QKB983130 QTX983123:QTX983130 RDT983123:RDT983130 RNP983123:RNP983130 RXL983123:RXL983130 SHH983123:SHH983130 SRD983123:SRD983130 TAZ983123:TAZ983130 TKV983123:TKV983130 TUR983123:TUR983130 UEN983123:UEN983130 UOJ983123:UOJ983130 UYF983123:UYF983130 VIB983123:VIB983130 VRX983123:VRX983130 WBT983123:WBT983130 WLP983123:WLP983130 WVL983123:WVL983130 I91 JE91 TA91 ACW91 AMS91 AWO91 BGK91 BQG91 CAC91 CJY91 CTU91 DDQ91 DNM91 DXI91 EHE91 ERA91 FAW91 FKS91 FUO91 GEK91 GOG91 GYC91 HHY91 HRU91 IBQ91 ILM91 IVI91 JFE91 JPA91 JYW91 KIS91 KSO91 LCK91 LMG91 LWC91 MFY91 MPU91 MZQ91 NJM91 NTI91 ODE91 ONA91 OWW91 PGS91 PQO91 QAK91 QKG91 QUC91 RDY91 RNU91 RXQ91 SHM91 SRI91 TBE91 TLA91 TUW91 UES91 UOO91 UYK91 VIG91 VSC91 WBY91 WLU91 WVQ91 I65627 JE65627 TA65627 ACW65627 AMS65627 AWO65627 BGK65627 BQG65627 CAC65627 CJY65627 CTU65627 DDQ65627 DNM65627 DXI65627 EHE65627 ERA65627 FAW65627 FKS65627 FUO65627 GEK65627 GOG65627 GYC65627 HHY65627 HRU65627 IBQ65627 ILM65627 IVI65627 JFE65627 JPA65627 JYW65627 KIS65627 KSO65627 LCK65627 LMG65627 LWC65627 MFY65627 MPU65627 MZQ65627 NJM65627 NTI65627 ODE65627 ONA65627 OWW65627 PGS65627 PQO65627 QAK65627 QKG65627 QUC65627 RDY65627 RNU65627 RXQ65627 SHM65627 SRI65627 TBE65627 TLA65627 TUW65627 UES65627 UOO65627 UYK65627 VIG65627 VSC65627 WBY65627 WLU65627 WVQ65627 I131163 JE131163 TA131163 ACW131163 AMS131163 AWO131163 BGK131163 BQG131163 CAC131163 CJY131163 CTU131163 DDQ131163 DNM131163 DXI131163 EHE131163 ERA131163 FAW131163 FKS131163 FUO131163 GEK131163 GOG131163 GYC131163 HHY131163 HRU131163 IBQ131163 ILM131163 IVI131163 JFE131163 JPA131163 JYW131163 KIS131163 KSO131163 LCK131163 LMG131163 LWC131163 MFY131163 MPU131163 MZQ131163 NJM131163 NTI131163 ODE131163 ONA131163 OWW131163 PGS131163 PQO131163 QAK131163 QKG131163 QUC131163 RDY131163 RNU131163 RXQ131163 SHM131163 SRI131163 TBE131163 TLA131163 TUW131163 UES131163 UOO131163 UYK131163 VIG131163 VSC131163 WBY131163 WLU131163 WVQ131163 I196699 JE196699 TA196699 ACW196699 AMS196699 AWO196699 BGK196699 BQG196699 CAC196699 CJY196699 CTU196699 DDQ196699 DNM196699 DXI196699 EHE196699 ERA196699 FAW196699 FKS196699 FUO196699 GEK196699 GOG196699 GYC196699 HHY196699 HRU196699 IBQ196699 ILM196699 IVI196699 JFE196699 JPA196699 JYW196699 KIS196699 KSO196699 LCK196699 LMG196699 LWC196699 MFY196699 MPU196699 MZQ196699 NJM196699 NTI196699 ODE196699 ONA196699 OWW196699 PGS196699 PQO196699 QAK196699 QKG196699 QUC196699 RDY196699 RNU196699 RXQ196699 SHM196699 SRI196699 TBE196699 TLA196699 TUW196699 UES196699 UOO196699 UYK196699 VIG196699 VSC196699 WBY196699 WLU196699 WVQ196699 I262235 JE262235 TA262235 ACW262235 AMS262235 AWO262235 BGK262235 BQG262235 CAC262235 CJY262235 CTU262235 DDQ262235 DNM262235 DXI262235 EHE262235 ERA262235 FAW262235 FKS262235 FUO262235 GEK262235 GOG262235 GYC262235 HHY262235 HRU262235 IBQ262235 ILM262235 IVI262235 JFE262235 JPA262235 JYW262235 KIS262235 KSO262235 LCK262235 LMG262235 LWC262235 MFY262235 MPU262235 MZQ262235 NJM262235 NTI262235 ODE262235 ONA262235 OWW262235 PGS262235 PQO262235 QAK262235 QKG262235 QUC262235 RDY262235 RNU262235 RXQ262235 SHM262235 SRI262235 TBE262235 TLA262235 TUW262235 UES262235 UOO262235 UYK262235 VIG262235 VSC262235 WBY262235 WLU262235 WVQ262235 I327771 JE327771 TA327771 ACW327771 AMS327771 AWO327771 BGK327771 BQG327771 CAC327771 CJY327771 CTU327771 DDQ327771 DNM327771 DXI327771 EHE327771 ERA327771 FAW327771 FKS327771 FUO327771 GEK327771 GOG327771 GYC327771 HHY327771 HRU327771 IBQ327771 ILM327771 IVI327771 JFE327771 JPA327771 JYW327771 KIS327771 KSO327771 LCK327771 LMG327771 LWC327771 MFY327771 MPU327771 MZQ327771 NJM327771 NTI327771 ODE327771 ONA327771 OWW327771 PGS327771 PQO327771 QAK327771 QKG327771 QUC327771 RDY327771 RNU327771 RXQ327771 SHM327771 SRI327771 TBE327771 TLA327771 TUW327771 UES327771 UOO327771 UYK327771 VIG327771 VSC327771 WBY327771 WLU327771 WVQ327771 I393307 JE393307 TA393307 ACW393307 AMS393307 AWO393307 BGK393307 BQG393307 CAC393307 CJY393307 CTU393307 DDQ393307 DNM393307 DXI393307 EHE393307 ERA393307 FAW393307 FKS393307 FUO393307 GEK393307 GOG393307 GYC393307 HHY393307 HRU393307 IBQ393307 ILM393307 IVI393307 JFE393307 JPA393307 JYW393307 KIS393307 KSO393307 LCK393307 LMG393307 LWC393307 MFY393307 MPU393307 MZQ393307 NJM393307 NTI393307 ODE393307 ONA393307 OWW393307 PGS393307 PQO393307 QAK393307 QKG393307 QUC393307 RDY393307 RNU393307 RXQ393307 SHM393307 SRI393307 TBE393307 TLA393307 TUW393307 UES393307 UOO393307 UYK393307 VIG393307 VSC393307 WBY393307 WLU393307 WVQ393307 I458843 JE458843 TA458843 ACW458843 AMS458843 AWO458843 BGK458843 BQG458843 CAC458843 CJY458843 CTU458843 DDQ458843 DNM458843 DXI458843 EHE458843 ERA458843 FAW458843 FKS458843 FUO458843 GEK458843 GOG458843 GYC458843 HHY458843 HRU458843 IBQ458843 ILM458843 IVI458843 JFE458843 JPA458843 JYW458843 KIS458843 KSO458843 LCK458843 LMG458843 LWC458843 MFY458843 MPU458843 MZQ458843 NJM458843 NTI458843 ODE458843 ONA458843 OWW458843 PGS458843 PQO458843 QAK458843 QKG458843 QUC458843 RDY458843 RNU458843 RXQ458843 SHM458843 SRI458843 TBE458843 TLA458843 TUW458843 UES458843 UOO458843 UYK458843 VIG458843 VSC458843 WBY458843 WLU458843 WVQ458843 I524379 JE524379 TA524379 ACW524379 AMS524379 AWO524379 BGK524379 BQG524379 CAC524379 CJY524379 CTU524379 DDQ524379 DNM524379 DXI524379 EHE524379 ERA524379 FAW524379 FKS524379 FUO524379 GEK524379 GOG524379 GYC524379 HHY524379 HRU524379 IBQ524379 ILM524379 IVI524379 JFE524379 JPA524379 JYW524379 KIS524379 KSO524379 LCK524379 LMG524379 LWC524379 MFY524379 MPU524379 MZQ524379 NJM524379 NTI524379 ODE524379 ONA524379 OWW524379 PGS524379 PQO524379 QAK524379 QKG524379 QUC524379 RDY524379 RNU524379 RXQ524379 SHM524379 SRI524379 TBE524379 TLA524379 TUW524379 UES524379 UOO524379 UYK524379 VIG524379 VSC524379 WBY524379 WLU524379 WVQ524379 I589915 JE589915 TA589915 ACW589915 AMS589915 AWO589915 BGK589915 BQG589915 CAC589915 CJY589915 CTU589915 DDQ589915 DNM589915 DXI589915 EHE589915 ERA589915 FAW589915 FKS589915 FUO589915 GEK589915 GOG589915 GYC589915 HHY589915 HRU589915 IBQ589915 ILM589915 IVI589915 JFE589915 JPA589915 JYW589915 KIS589915 KSO589915 LCK589915 LMG589915 LWC589915 MFY589915 MPU589915 MZQ589915 NJM589915 NTI589915 ODE589915 ONA589915 OWW589915 PGS589915 PQO589915 QAK589915 QKG589915 QUC589915 RDY589915 RNU589915 RXQ589915 SHM589915 SRI589915 TBE589915 TLA589915 TUW589915 UES589915 UOO589915 UYK589915 VIG589915 VSC589915 WBY589915 WLU589915 WVQ589915 I655451 JE655451 TA655451 ACW655451 AMS655451 AWO655451 BGK655451 BQG655451 CAC655451 CJY655451 CTU655451 DDQ655451 DNM655451 DXI655451 EHE655451 ERA655451 FAW655451 FKS655451 FUO655451 GEK655451 GOG655451 GYC655451 HHY655451 HRU655451 IBQ655451 ILM655451 IVI655451 JFE655451 JPA655451 JYW655451 KIS655451 KSO655451 LCK655451 LMG655451 LWC655451 MFY655451 MPU655451 MZQ655451 NJM655451 NTI655451 ODE655451 ONA655451 OWW655451 PGS655451 PQO655451 QAK655451 QKG655451 QUC655451 RDY655451 RNU655451 RXQ655451 SHM655451 SRI655451 TBE655451 TLA655451 TUW655451 UES655451 UOO655451 UYK655451 VIG655451 VSC655451 WBY655451 WLU655451 WVQ655451 I720987 JE720987 TA720987 ACW720987 AMS720987 AWO720987 BGK720987 BQG720987 CAC720987 CJY720987 CTU720987 DDQ720987 DNM720987 DXI720987 EHE720987 ERA720987 FAW720987 FKS720987 FUO720987 GEK720987 GOG720987 GYC720987 HHY720987 HRU720987 IBQ720987 ILM720987 IVI720987 JFE720987 JPA720987 JYW720987 KIS720987 KSO720987 LCK720987 LMG720987 LWC720987 MFY720987 MPU720987 MZQ720987 NJM720987 NTI720987 ODE720987 ONA720987 OWW720987 PGS720987 PQO720987 QAK720987 QKG720987 QUC720987 RDY720987 RNU720987 RXQ720987 SHM720987 SRI720987 TBE720987 TLA720987 TUW720987 UES720987 UOO720987 UYK720987 VIG720987 VSC720987 WBY720987 WLU720987 WVQ720987 I786523 JE786523 TA786523 ACW786523 AMS786523 AWO786523 BGK786523 BQG786523 CAC786523 CJY786523 CTU786523 DDQ786523 DNM786523 DXI786523 EHE786523 ERA786523 FAW786523 FKS786523 FUO786523 GEK786523 GOG786523 GYC786523 HHY786523 HRU786523 IBQ786523 ILM786523 IVI786523 JFE786523 JPA786523 JYW786523 KIS786523 KSO786523 LCK786523 LMG786523 LWC786523 MFY786523 MPU786523 MZQ786523 NJM786523 NTI786523 ODE786523 ONA786523 OWW786523 PGS786523 PQO786523 QAK786523 QKG786523 QUC786523 RDY786523 RNU786523 RXQ786523 SHM786523 SRI786523 TBE786523 TLA786523 TUW786523 UES786523 UOO786523 UYK786523 VIG786523 VSC786523 WBY786523 WLU786523 WVQ786523 I852059 JE852059 TA852059 ACW852059 AMS852059 AWO852059 BGK852059 BQG852059 CAC852059 CJY852059 CTU852059 DDQ852059 DNM852059 DXI852059 EHE852059 ERA852059 FAW852059 FKS852059 FUO852059 GEK852059 GOG852059 GYC852059 HHY852059 HRU852059 IBQ852059 ILM852059 IVI852059 JFE852059 JPA852059 JYW852059 KIS852059 KSO852059 LCK852059 LMG852059 LWC852059 MFY852059 MPU852059 MZQ852059 NJM852059 NTI852059 ODE852059 ONA852059 OWW852059 PGS852059 PQO852059 QAK852059 QKG852059 QUC852059 RDY852059 RNU852059 RXQ852059 SHM852059 SRI852059 TBE852059 TLA852059 TUW852059 UES852059 UOO852059 UYK852059 VIG852059 VSC852059 WBY852059 WLU852059 WVQ852059 I917595 JE917595 TA917595 ACW917595 AMS917595 AWO917595 BGK917595 BQG917595 CAC917595 CJY917595 CTU917595 DDQ917595 DNM917595 DXI917595 EHE917595 ERA917595 FAW917595 FKS917595 FUO917595 GEK917595 GOG917595 GYC917595 HHY917595 HRU917595 IBQ917595 ILM917595 IVI917595 JFE917595 JPA917595 JYW917595 KIS917595 KSO917595 LCK917595 LMG917595 LWC917595 MFY917595 MPU917595 MZQ917595 NJM917595 NTI917595 ODE917595 ONA917595 OWW917595 PGS917595 PQO917595 QAK917595 QKG917595 QUC917595 RDY917595 RNU917595 RXQ917595 SHM917595 SRI917595 TBE917595 TLA917595 TUW917595 UES917595 UOO917595 UYK917595 VIG917595 VSC917595 WBY917595 WLU917595 WVQ917595 I983131 JE983131 TA983131 ACW983131 AMS983131 AWO983131 BGK983131 BQG983131 CAC983131 CJY983131 CTU983131 DDQ983131 DNM983131 DXI983131 EHE983131 ERA983131 FAW983131 FKS983131 FUO983131 GEK983131 GOG983131 GYC983131 HHY983131 HRU983131 IBQ983131 ILM983131 IVI983131 JFE983131 JPA983131 JYW983131 KIS983131 KSO983131 LCK983131 LMG983131 LWC983131 MFY983131 MPU983131 MZQ983131 NJM983131 NTI983131 ODE983131 ONA983131 OWW983131 PGS983131 PQO983131 QAK983131 QKG983131 QUC983131 RDY983131 RNU983131 RXQ983131 SHM983131 SRI983131 TBE983131 TLA983131 TUW983131 UES983131 UOO983131 UYK983131 VIG983131 VSC983131 WBY983131 WLU983131 WVQ983131 L68:N68 JH68:JJ68 TD68:TF68 ACZ68:ADB68 AMV68:AMX68 AWR68:AWT68 BGN68:BGP68 BQJ68:BQL68 CAF68:CAH68 CKB68:CKD68 CTX68:CTZ68 DDT68:DDV68 DNP68:DNR68 DXL68:DXN68 EHH68:EHJ68 ERD68:ERF68 FAZ68:FBB68 FKV68:FKX68 FUR68:FUT68 GEN68:GEP68 GOJ68:GOL68 GYF68:GYH68 HIB68:HID68 HRX68:HRZ68 IBT68:IBV68 ILP68:ILR68 IVL68:IVN68 JFH68:JFJ68 JPD68:JPF68 JYZ68:JZB68 KIV68:KIX68 KSR68:KST68 LCN68:LCP68 LMJ68:LML68 LWF68:LWH68 MGB68:MGD68 MPX68:MPZ68 MZT68:MZV68 NJP68:NJR68 NTL68:NTN68 ODH68:ODJ68 OND68:ONF68 OWZ68:OXB68 PGV68:PGX68 PQR68:PQT68 QAN68:QAP68 QKJ68:QKL68 QUF68:QUH68 REB68:RED68 RNX68:RNZ68 RXT68:RXV68 SHP68:SHR68 SRL68:SRN68 TBH68:TBJ68 TLD68:TLF68 TUZ68:TVB68 UEV68:UEX68 UOR68:UOT68 UYN68:UYP68 VIJ68:VIL68 VSF68:VSH68 WCB68:WCD68 WLX68:WLZ68 WVT68:WVV68 L65604:N65604 JH65604:JJ65604 TD65604:TF65604 ACZ65604:ADB65604 AMV65604:AMX65604 AWR65604:AWT65604 BGN65604:BGP65604 BQJ65604:BQL65604 CAF65604:CAH65604 CKB65604:CKD65604 CTX65604:CTZ65604 DDT65604:DDV65604 DNP65604:DNR65604 DXL65604:DXN65604 EHH65604:EHJ65604 ERD65604:ERF65604 FAZ65604:FBB65604 FKV65604:FKX65604 FUR65604:FUT65604 GEN65604:GEP65604 GOJ65604:GOL65604 GYF65604:GYH65604 HIB65604:HID65604 HRX65604:HRZ65604 IBT65604:IBV65604 ILP65604:ILR65604 IVL65604:IVN65604 JFH65604:JFJ65604 JPD65604:JPF65604 JYZ65604:JZB65604 KIV65604:KIX65604 KSR65604:KST65604 LCN65604:LCP65604 LMJ65604:LML65604 LWF65604:LWH65604 MGB65604:MGD65604 MPX65604:MPZ65604 MZT65604:MZV65604 NJP65604:NJR65604 NTL65604:NTN65604 ODH65604:ODJ65604 OND65604:ONF65604 OWZ65604:OXB65604 PGV65604:PGX65604 PQR65604:PQT65604 QAN65604:QAP65604 QKJ65604:QKL65604 QUF65604:QUH65604 REB65604:RED65604 RNX65604:RNZ65604 RXT65604:RXV65604 SHP65604:SHR65604 SRL65604:SRN65604 TBH65604:TBJ65604 TLD65604:TLF65604 TUZ65604:TVB65604 UEV65604:UEX65604 UOR65604:UOT65604 UYN65604:UYP65604 VIJ65604:VIL65604 VSF65604:VSH65604 WCB65604:WCD65604 WLX65604:WLZ65604 WVT65604:WVV65604 L131140:N131140 JH131140:JJ131140 TD131140:TF131140 ACZ131140:ADB131140 AMV131140:AMX131140 AWR131140:AWT131140 BGN131140:BGP131140 BQJ131140:BQL131140 CAF131140:CAH131140 CKB131140:CKD131140 CTX131140:CTZ131140 DDT131140:DDV131140 DNP131140:DNR131140 DXL131140:DXN131140 EHH131140:EHJ131140 ERD131140:ERF131140 FAZ131140:FBB131140 FKV131140:FKX131140 FUR131140:FUT131140 GEN131140:GEP131140 GOJ131140:GOL131140 GYF131140:GYH131140 HIB131140:HID131140 HRX131140:HRZ131140 IBT131140:IBV131140 ILP131140:ILR131140 IVL131140:IVN131140 JFH131140:JFJ131140 JPD131140:JPF131140 JYZ131140:JZB131140 KIV131140:KIX131140 KSR131140:KST131140 LCN131140:LCP131140 LMJ131140:LML131140 LWF131140:LWH131140 MGB131140:MGD131140 MPX131140:MPZ131140 MZT131140:MZV131140 NJP131140:NJR131140 NTL131140:NTN131140 ODH131140:ODJ131140 OND131140:ONF131140 OWZ131140:OXB131140 PGV131140:PGX131140 PQR131140:PQT131140 QAN131140:QAP131140 QKJ131140:QKL131140 QUF131140:QUH131140 REB131140:RED131140 RNX131140:RNZ131140 RXT131140:RXV131140 SHP131140:SHR131140 SRL131140:SRN131140 TBH131140:TBJ131140 TLD131140:TLF131140 TUZ131140:TVB131140 UEV131140:UEX131140 UOR131140:UOT131140 UYN131140:UYP131140 VIJ131140:VIL131140 VSF131140:VSH131140 WCB131140:WCD131140 WLX131140:WLZ131140 WVT131140:WVV131140 L196676:N196676 JH196676:JJ196676 TD196676:TF196676 ACZ196676:ADB196676 AMV196676:AMX196676 AWR196676:AWT196676 BGN196676:BGP196676 BQJ196676:BQL196676 CAF196676:CAH196676 CKB196676:CKD196676 CTX196676:CTZ196676 DDT196676:DDV196676 DNP196676:DNR196676 DXL196676:DXN196676 EHH196676:EHJ196676 ERD196676:ERF196676 FAZ196676:FBB196676 FKV196676:FKX196676 FUR196676:FUT196676 GEN196676:GEP196676 GOJ196676:GOL196676 GYF196676:GYH196676 HIB196676:HID196676 HRX196676:HRZ196676 IBT196676:IBV196676 ILP196676:ILR196676 IVL196676:IVN196676 JFH196676:JFJ196676 JPD196676:JPF196676 JYZ196676:JZB196676 KIV196676:KIX196676 KSR196676:KST196676 LCN196676:LCP196676 LMJ196676:LML196676 LWF196676:LWH196676 MGB196676:MGD196676 MPX196676:MPZ196676 MZT196676:MZV196676 NJP196676:NJR196676 NTL196676:NTN196676 ODH196676:ODJ196676 OND196676:ONF196676 OWZ196676:OXB196676 PGV196676:PGX196676 PQR196676:PQT196676 QAN196676:QAP196676 QKJ196676:QKL196676 QUF196676:QUH196676 REB196676:RED196676 RNX196676:RNZ196676 RXT196676:RXV196676 SHP196676:SHR196676 SRL196676:SRN196676 TBH196676:TBJ196676 TLD196676:TLF196676 TUZ196676:TVB196676 UEV196676:UEX196676 UOR196676:UOT196676 UYN196676:UYP196676 VIJ196676:VIL196676 VSF196676:VSH196676 WCB196676:WCD196676 WLX196676:WLZ196676 WVT196676:WVV196676 L262212:N262212 JH262212:JJ262212 TD262212:TF262212 ACZ262212:ADB262212 AMV262212:AMX262212 AWR262212:AWT262212 BGN262212:BGP262212 BQJ262212:BQL262212 CAF262212:CAH262212 CKB262212:CKD262212 CTX262212:CTZ262212 DDT262212:DDV262212 DNP262212:DNR262212 DXL262212:DXN262212 EHH262212:EHJ262212 ERD262212:ERF262212 FAZ262212:FBB262212 FKV262212:FKX262212 FUR262212:FUT262212 GEN262212:GEP262212 GOJ262212:GOL262212 GYF262212:GYH262212 HIB262212:HID262212 HRX262212:HRZ262212 IBT262212:IBV262212 ILP262212:ILR262212 IVL262212:IVN262212 JFH262212:JFJ262212 JPD262212:JPF262212 JYZ262212:JZB262212 KIV262212:KIX262212 KSR262212:KST262212 LCN262212:LCP262212 LMJ262212:LML262212 LWF262212:LWH262212 MGB262212:MGD262212 MPX262212:MPZ262212 MZT262212:MZV262212 NJP262212:NJR262212 NTL262212:NTN262212 ODH262212:ODJ262212 OND262212:ONF262212 OWZ262212:OXB262212 PGV262212:PGX262212 PQR262212:PQT262212 QAN262212:QAP262212 QKJ262212:QKL262212 QUF262212:QUH262212 REB262212:RED262212 RNX262212:RNZ262212 RXT262212:RXV262212 SHP262212:SHR262212 SRL262212:SRN262212 TBH262212:TBJ262212 TLD262212:TLF262212 TUZ262212:TVB262212 UEV262212:UEX262212 UOR262212:UOT262212 UYN262212:UYP262212 VIJ262212:VIL262212 VSF262212:VSH262212 WCB262212:WCD262212 WLX262212:WLZ262212 WVT262212:WVV262212 L327748:N327748 JH327748:JJ327748 TD327748:TF327748 ACZ327748:ADB327748 AMV327748:AMX327748 AWR327748:AWT327748 BGN327748:BGP327748 BQJ327748:BQL327748 CAF327748:CAH327748 CKB327748:CKD327748 CTX327748:CTZ327748 DDT327748:DDV327748 DNP327748:DNR327748 DXL327748:DXN327748 EHH327748:EHJ327748 ERD327748:ERF327748 FAZ327748:FBB327748 FKV327748:FKX327748 FUR327748:FUT327748 GEN327748:GEP327748 GOJ327748:GOL327748 GYF327748:GYH327748 HIB327748:HID327748 HRX327748:HRZ327748 IBT327748:IBV327748 ILP327748:ILR327748 IVL327748:IVN327748 JFH327748:JFJ327748 JPD327748:JPF327748 JYZ327748:JZB327748 KIV327748:KIX327748 KSR327748:KST327748 LCN327748:LCP327748 LMJ327748:LML327748 LWF327748:LWH327748 MGB327748:MGD327748 MPX327748:MPZ327748 MZT327748:MZV327748 NJP327748:NJR327748 NTL327748:NTN327748 ODH327748:ODJ327748 OND327748:ONF327748 OWZ327748:OXB327748 PGV327748:PGX327748 PQR327748:PQT327748 QAN327748:QAP327748 QKJ327748:QKL327748 QUF327748:QUH327748 REB327748:RED327748 RNX327748:RNZ327748 RXT327748:RXV327748 SHP327748:SHR327748 SRL327748:SRN327748 TBH327748:TBJ327748 TLD327748:TLF327748 TUZ327748:TVB327748 UEV327748:UEX327748 UOR327748:UOT327748 UYN327748:UYP327748 VIJ327748:VIL327748 VSF327748:VSH327748 WCB327748:WCD327748 WLX327748:WLZ327748 WVT327748:WVV327748 L393284:N393284 JH393284:JJ393284 TD393284:TF393284 ACZ393284:ADB393284 AMV393284:AMX393284 AWR393284:AWT393284 BGN393284:BGP393284 BQJ393284:BQL393284 CAF393284:CAH393284 CKB393284:CKD393284 CTX393284:CTZ393284 DDT393284:DDV393284 DNP393284:DNR393284 DXL393284:DXN393284 EHH393284:EHJ393284 ERD393284:ERF393284 FAZ393284:FBB393284 FKV393284:FKX393284 FUR393284:FUT393284 GEN393284:GEP393284 GOJ393284:GOL393284 GYF393284:GYH393284 HIB393284:HID393284 HRX393284:HRZ393284 IBT393284:IBV393284 ILP393284:ILR393284 IVL393284:IVN393284 JFH393284:JFJ393284 JPD393284:JPF393284 JYZ393284:JZB393284 KIV393284:KIX393284 KSR393284:KST393284 LCN393284:LCP393284 LMJ393284:LML393284 LWF393284:LWH393284 MGB393284:MGD393284 MPX393284:MPZ393284 MZT393284:MZV393284 NJP393284:NJR393284 NTL393284:NTN393284 ODH393284:ODJ393284 OND393284:ONF393284 OWZ393284:OXB393284 PGV393284:PGX393284 PQR393284:PQT393284 QAN393284:QAP393284 QKJ393284:QKL393284 QUF393284:QUH393284 REB393284:RED393284 RNX393284:RNZ393284 RXT393284:RXV393284 SHP393284:SHR393284 SRL393284:SRN393284 TBH393284:TBJ393284 TLD393284:TLF393284 TUZ393284:TVB393284 UEV393284:UEX393284 UOR393284:UOT393284 UYN393284:UYP393284 VIJ393284:VIL393284 VSF393284:VSH393284 WCB393284:WCD393284 WLX393284:WLZ393284 WVT393284:WVV393284 L458820:N458820 JH458820:JJ458820 TD458820:TF458820 ACZ458820:ADB458820 AMV458820:AMX458820 AWR458820:AWT458820 BGN458820:BGP458820 BQJ458820:BQL458820 CAF458820:CAH458820 CKB458820:CKD458820 CTX458820:CTZ458820 DDT458820:DDV458820 DNP458820:DNR458820 DXL458820:DXN458820 EHH458820:EHJ458820 ERD458820:ERF458820 FAZ458820:FBB458820 FKV458820:FKX458820 FUR458820:FUT458820 GEN458820:GEP458820 GOJ458820:GOL458820 GYF458820:GYH458820 HIB458820:HID458820 HRX458820:HRZ458820 IBT458820:IBV458820 ILP458820:ILR458820 IVL458820:IVN458820 JFH458820:JFJ458820 JPD458820:JPF458820 JYZ458820:JZB458820 KIV458820:KIX458820 KSR458820:KST458820 LCN458820:LCP458820 LMJ458820:LML458820 LWF458820:LWH458820 MGB458820:MGD458820 MPX458820:MPZ458820 MZT458820:MZV458820 NJP458820:NJR458820 NTL458820:NTN458820 ODH458820:ODJ458820 OND458820:ONF458820 OWZ458820:OXB458820 PGV458820:PGX458820 PQR458820:PQT458820 QAN458820:QAP458820 QKJ458820:QKL458820 QUF458820:QUH458820 REB458820:RED458820 RNX458820:RNZ458820 RXT458820:RXV458820 SHP458820:SHR458820 SRL458820:SRN458820 TBH458820:TBJ458820 TLD458820:TLF458820 TUZ458820:TVB458820 UEV458820:UEX458820 UOR458820:UOT458820 UYN458820:UYP458820 VIJ458820:VIL458820 VSF458820:VSH458820 WCB458820:WCD458820 WLX458820:WLZ458820 WVT458820:WVV458820 L524356:N524356 JH524356:JJ524356 TD524356:TF524356 ACZ524356:ADB524356 AMV524356:AMX524356 AWR524356:AWT524356 BGN524356:BGP524356 BQJ524356:BQL524356 CAF524356:CAH524356 CKB524356:CKD524356 CTX524356:CTZ524356 DDT524356:DDV524356 DNP524356:DNR524356 DXL524356:DXN524356 EHH524356:EHJ524356 ERD524356:ERF524356 FAZ524356:FBB524356 FKV524356:FKX524356 FUR524356:FUT524356 GEN524356:GEP524356 GOJ524356:GOL524356 GYF524356:GYH524356 HIB524356:HID524356 HRX524356:HRZ524356 IBT524356:IBV524356 ILP524356:ILR524356 IVL524356:IVN524356 JFH524356:JFJ524356 JPD524356:JPF524356 JYZ524356:JZB524356 KIV524356:KIX524356 KSR524356:KST524356 LCN524356:LCP524356 LMJ524356:LML524356 LWF524356:LWH524356 MGB524356:MGD524356 MPX524356:MPZ524356 MZT524356:MZV524356 NJP524356:NJR524356 NTL524356:NTN524356 ODH524356:ODJ524356 OND524356:ONF524356 OWZ524356:OXB524356 PGV524356:PGX524356 PQR524356:PQT524356 QAN524356:QAP524356 QKJ524356:QKL524356 QUF524356:QUH524356 REB524356:RED524356 RNX524356:RNZ524356 RXT524356:RXV524356 SHP524356:SHR524356 SRL524356:SRN524356 TBH524356:TBJ524356 TLD524356:TLF524356 TUZ524356:TVB524356 UEV524356:UEX524356 UOR524356:UOT524356 UYN524356:UYP524356 VIJ524356:VIL524356 VSF524356:VSH524356 WCB524356:WCD524356 WLX524356:WLZ524356 WVT524356:WVV524356 L589892:N589892 JH589892:JJ589892 TD589892:TF589892 ACZ589892:ADB589892 AMV589892:AMX589892 AWR589892:AWT589892 BGN589892:BGP589892 BQJ589892:BQL589892 CAF589892:CAH589892 CKB589892:CKD589892 CTX589892:CTZ589892 DDT589892:DDV589892 DNP589892:DNR589892 DXL589892:DXN589892 EHH589892:EHJ589892 ERD589892:ERF589892 FAZ589892:FBB589892 FKV589892:FKX589892 FUR589892:FUT589892 GEN589892:GEP589892 GOJ589892:GOL589892 GYF589892:GYH589892 HIB589892:HID589892 HRX589892:HRZ589892 IBT589892:IBV589892 ILP589892:ILR589892 IVL589892:IVN589892 JFH589892:JFJ589892 JPD589892:JPF589892 JYZ589892:JZB589892 KIV589892:KIX589892 KSR589892:KST589892 LCN589892:LCP589892 LMJ589892:LML589892 LWF589892:LWH589892 MGB589892:MGD589892 MPX589892:MPZ589892 MZT589892:MZV589892 NJP589892:NJR589892 NTL589892:NTN589892 ODH589892:ODJ589892 OND589892:ONF589892 OWZ589892:OXB589892 PGV589892:PGX589892 PQR589892:PQT589892 QAN589892:QAP589892 QKJ589892:QKL589892 QUF589892:QUH589892 REB589892:RED589892 RNX589892:RNZ589892 RXT589892:RXV589892 SHP589892:SHR589892 SRL589892:SRN589892 TBH589892:TBJ589892 TLD589892:TLF589892 TUZ589892:TVB589892 UEV589892:UEX589892 UOR589892:UOT589892 UYN589892:UYP589892 VIJ589892:VIL589892 VSF589892:VSH589892 WCB589892:WCD589892 WLX589892:WLZ589892 WVT589892:WVV589892 L655428:N655428 JH655428:JJ655428 TD655428:TF655428 ACZ655428:ADB655428 AMV655428:AMX655428 AWR655428:AWT655428 BGN655428:BGP655428 BQJ655428:BQL655428 CAF655428:CAH655428 CKB655428:CKD655428 CTX655428:CTZ655428 DDT655428:DDV655428 DNP655428:DNR655428 DXL655428:DXN655428 EHH655428:EHJ655428 ERD655428:ERF655428 FAZ655428:FBB655428 FKV655428:FKX655428 FUR655428:FUT655428 GEN655428:GEP655428 GOJ655428:GOL655428 GYF655428:GYH655428 HIB655428:HID655428 HRX655428:HRZ655428 IBT655428:IBV655428 ILP655428:ILR655428 IVL655428:IVN655428 JFH655428:JFJ655428 JPD655428:JPF655428 JYZ655428:JZB655428 KIV655428:KIX655428 KSR655428:KST655428 LCN655428:LCP655428 LMJ655428:LML655428 LWF655428:LWH655428 MGB655428:MGD655428 MPX655428:MPZ655428 MZT655428:MZV655428 NJP655428:NJR655428 NTL655428:NTN655428 ODH655428:ODJ655428 OND655428:ONF655428 OWZ655428:OXB655428 PGV655428:PGX655428 PQR655428:PQT655428 QAN655428:QAP655428 QKJ655428:QKL655428 QUF655428:QUH655428 REB655428:RED655428 RNX655428:RNZ655428 RXT655428:RXV655428 SHP655428:SHR655428 SRL655428:SRN655428 TBH655428:TBJ655428 TLD655428:TLF655428 TUZ655428:TVB655428 UEV655428:UEX655428 UOR655428:UOT655428 UYN655428:UYP655428 VIJ655428:VIL655428 VSF655428:VSH655428 WCB655428:WCD655428 WLX655428:WLZ655428 WVT655428:WVV655428 L720964:N720964 JH720964:JJ720964 TD720964:TF720964 ACZ720964:ADB720964 AMV720964:AMX720964 AWR720964:AWT720964 BGN720964:BGP720964 BQJ720964:BQL720964 CAF720964:CAH720964 CKB720964:CKD720964 CTX720964:CTZ720964 DDT720964:DDV720964 DNP720964:DNR720964 DXL720964:DXN720964 EHH720964:EHJ720964 ERD720964:ERF720964 FAZ720964:FBB720964 FKV720964:FKX720964 FUR720964:FUT720964 GEN720964:GEP720964 GOJ720964:GOL720964 GYF720964:GYH720964 HIB720964:HID720964 HRX720964:HRZ720964 IBT720964:IBV720964 ILP720964:ILR720964 IVL720964:IVN720964 JFH720964:JFJ720964 JPD720964:JPF720964 JYZ720964:JZB720964 KIV720964:KIX720964 KSR720964:KST720964 LCN720964:LCP720964 LMJ720964:LML720964 LWF720964:LWH720964 MGB720964:MGD720964 MPX720964:MPZ720964 MZT720964:MZV720964 NJP720964:NJR720964 NTL720964:NTN720964 ODH720964:ODJ720964 OND720964:ONF720964 OWZ720964:OXB720964 PGV720964:PGX720964 PQR720964:PQT720964 QAN720964:QAP720964 QKJ720964:QKL720964 QUF720964:QUH720964 REB720964:RED720964 RNX720964:RNZ720964 RXT720964:RXV720964 SHP720964:SHR720964 SRL720964:SRN720964 TBH720964:TBJ720964 TLD720964:TLF720964 TUZ720964:TVB720964 UEV720964:UEX720964 UOR720964:UOT720964 UYN720964:UYP720964 VIJ720964:VIL720964 VSF720964:VSH720964 WCB720964:WCD720964 WLX720964:WLZ720964 WVT720964:WVV720964 L786500:N786500 JH786500:JJ786500 TD786500:TF786500 ACZ786500:ADB786500 AMV786500:AMX786500 AWR786500:AWT786500 BGN786500:BGP786500 BQJ786500:BQL786500 CAF786500:CAH786500 CKB786500:CKD786500 CTX786500:CTZ786500 DDT786500:DDV786500 DNP786500:DNR786500 DXL786500:DXN786500 EHH786500:EHJ786500 ERD786500:ERF786500 FAZ786500:FBB786500 FKV786500:FKX786500 FUR786500:FUT786500 GEN786500:GEP786500 GOJ786500:GOL786500 GYF786500:GYH786500 HIB786500:HID786500 HRX786500:HRZ786500 IBT786500:IBV786500 ILP786500:ILR786500 IVL786500:IVN786500 JFH786500:JFJ786500 JPD786500:JPF786500 JYZ786500:JZB786500 KIV786500:KIX786500 KSR786500:KST786500 LCN786500:LCP786500 LMJ786500:LML786500 LWF786500:LWH786500 MGB786500:MGD786500 MPX786500:MPZ786500 MZT786500:MZV786500 NJP786500:NJR786500 NTL786500:NTN786500 ODH786500:ODJ786500 OND786500:ONF786500 OWZ786500:OXB786500 PGV786500:PGX786500 PQR786500:PQT786500 QAN786500:QAP786500 QKJ786500:QKL786500 QUF786500:QUH786500 REB786500:RED786500 RNX786500:RNZ786500 RXT786500:RXV786500 SHP786500:SHR786500 SRL786500:SRN786500 TBH786500:TBJ786500 TLD786500:TLF786500 TUZ786500:TVB786500 UEV786500:UEX786500 UOR786500:UOT786500 UYN786500:UYP786500 VIJ786500:VIL786500 VSF786500:VSH786500 WCB786500:WCD786500 WLX786500:WLZ786500 WVT786500:WVV786500 L852036:N852036 JH852036:JJ852036 TD852036:TF852036 ACZ852036:ADB852036 AMV852036:AMX852036 AWR852036:AWT852036 BGN852036:BGP852036 BQJ852036:BQL852036 CAF852036:CAH852036 CKB852036:CKD852036 CTX852036:CTZ852036 DDT852036:DDV852036 DNP852036:DNR852036 DXL852036:DXN852036 EHH852036:EHJ852036 ERD852036:ERF852036 FAZ852036:FBB852036 FKV852036:FKX852036 FUR852036:FUT852036 GEN852036:GEP852036 GOJ852036:GOL852036 GYF852036:GYH852036 HIB852036:HID852036 HRX852036:HRZ852036 IBT852036:IBV852036 ILP852036:ILR852036 IVL852036:IVN852036 JFH852036:JFJ852036 JPD852036:JPF852036 JYZ852036:JZB852036 KIV852036:KIX852036 KSR852036:KST852036 LCN852036:LCP852036 LMJ852036:LML852036 LWF852036:LWH852036 MGB852036:MGD852036 MPX852036:MPZ852036 MZT852036:MZV852036 NJP852036:NJR852036 NTL852036:NTN852036 ODH852036:ODJ852036 OND852036:ONF852036 OWZ852036:OXB852036 PGV852036:PGX852036 PQR852036:PQT852036 QAN852036:QAP852036 QKJ852036:QKL852036 QUF852036:QUH852036 REB852036:RED852036 RNX852036:RNZ852036 RXT852036:RXV852036 SHP852036:SHR852036 SRL852036:SRN852036 TBH852036:TBJ852036 TLD852036:TLF852036 TUZ852036:TVB852036 UEV852036:UEX852036 UOR852036:UOT852036 UYN852036:UYP852036 VIJ852036:VIL852036 VSF852036:VSH852036 WCB852036:WCD852036 WLX852036:WLZ852036 WVT852036:WVV852036 L917572:N917572 JH917572:JJ917572 TD917572:TF917572 ACZ917572:ADB917572 AMV917572:AMX917572 AWR917572:AWT917572 BGN917572:BGP917572 BQJ917572:BQL917572 CAF917572:CAH917572 CKB917572:CKD917572 CTX917572:CTZ917572 DDT917572:DDV917572 DNP917572:DNR917572 DXL917572:DXN917572 EHH917572:EHJ917572 ERD917572:ERF917572 FAZ917572:FBB917572 FKV917572:FKX917572 FUR917572:FUT917572 GEN917572:GEP917572 GOJ917572:GOL917572 GYF917572:GYH917572 HIB917572:HID917572 HRX917572:HRZ917572 IBT917572:IBV917572 ILP917572:ILR917572 IVL917572:IVN917572 JFH917572:JFJ917572 JPD917572:JPF917572 JYZ917572:JZB917572 KIV917572:KIX917572 KSR917572:KST917572 LCN917572:LCP917572 LMJ917572:LML917572 LWF917572:LWH917572 MGB917572:MGD917572 MPX917572:MPZ917572 MZT917572:MZV917572 NJP917572:NJR917572 NTL917572:NTN917572 ODH917572:ODJ917572 OND917572:ONF917572 OWZ917572:OXB917572 PGV917572:PGX917572 PQR917572:PQT917572 QAN917572:QAP917572 QKJ917572:QKL917572 QUF917572:QUH917572 REB917572:RED917572 RNX917572:RNZ917572 RXT917572:RXV917572 SHP917572:SHR917572 SRL917572:SRN917572 TBH917572:TBJ917572 TLD917572:TLF917572 TUZ917572:TVB917572 UEV917572:UEX917572 UOR917572:UOT917572 UYN917572:UYP917572 VIJ917572:VIL917572 VSF917572:VSH917572 WCB917572:WCD917572 WLX917572:WLZ917572 WVT917572:WVV917572 L983108:N983108 JH983108:JJ983108 TD983108:TF983108 ACZ983108:ADB983108 AMV983108:AMX983108 AWR983108:AWT983108 BGN983108:BGP983108 BQJ983108:BQL983108 CAF983108:CAH983108 CKB983108:CKD983108 CTX983108:CTZ983108 DDT983108:DDV983108 DNP983108:DNR983108 DXL983108:DXN983108 EHH983108:EHJ983108 ERD983108:ERF983108 FAZ983108:FBB983108 FKV983108:FKX983108 FUR983108:FUT983108 GEN983108:GEP983108 GOJ983108:GOL983108 GYF983108:GYH983108 HIB983108:HID983108 HRX983108:HRZ983108 IBT983108:IBV983108 ILP983108:ILR983108 IVL983108:IVN983108 JFH983108:JFJ983108 JPD983108:JPF983108 JYZ983108:JZB983108 KIV983108:KIX983108 KSR983108:KST983108 LCN983108:LCP983108 LMJ983108:LML983108 LWF983108:LWH983108 MGB983108:MGD983108 MPX983108:MPZ983108 MZT983108:MZV983108 NJP983108:NJR983108 NTL983108:NTN983108 ODH983108:ODJ983108 OND983108:ONF983108 OWZ983108:OXB983108 PGV983108:PGX983108 PQR983108:PQT983108 QAN983108:QAP983108 QKJ983108:QKL983108 QUF983108:QUH983108 REB983108:RED983108 RNX983108:RNZ983108 RXT983108:RXV983108 SHP983108:SHR983108 SRL983108:SRN983108 TBH983108:TBJ983108 TLD983108:TLF983108 TUZ983108:TVB983108 UEV983108:UEX983108 UOR983108:UOT983108 UYN983108:UYP983108 VIJ983108:VIL983108 VSF983108:VSH983108 WCB983108:WCD983108 WLX983108:WLZ983108 WVT983108:WVV983108 M80:N81 JI80:JJ81 TE80:TF81 ADA80:ADB81 AMW80:AMX81 AWS80:AWT81 BGO80:BGP81 BQK80:BQL81 CAG80:CAH81 CKC80:CKD81 CTY80:CTZ81 DDU80:DDV81 DNQ80:DNR81 DXM80:DXN81 EHI80:EHJ81 ERE80:ERF81 FBA80:FBB81 FKW80:FKX81 FUS80:FUT81 GEO80:GEP81 GOK80:GOL81 GYG80:GYH81 HIC80:HID81 HRY80:HRZ81 IBU80:IBV81 ILQ80:ILR81 IVM80:IVN81 JFI80:JFJ81 JPE80:JPF81 JZA80:JZB81 KIW80:KIX81 KSS80:KST81 LCO80:LCP81 LMK80:LML81 LWG80:LWH81 MGC80:MGD81 MPY80:MPZ81 MZU80:MZV81 NJQ80:NJR81 NTM80:NTN81 ODI80:ODJ81 ONE80:ONF81 OXA80:OXB81 PGW80:PGX81 PQS80:PQT81 QAO80:QAP81 QKK80:QKL81 QUG80:QUH81 REC80:RED81 RNY80:RNZ81 RXU80:RXV81 SHQ80:SHR81 SRM80:SRN81 TBI80:TBJ81 TLE80:TLF81 TVA80:TVB81 UEW80:UEX81 UOS80:UOT81 UYO80:UYP81 VIK80:VIL81 VSG80:VSH81 WCC80:WCD81 WLY80:WLZ81 WVU80:WVV81 M65616:N65617 JI65616:JJ65617 TE65616:TF65617 ADA65616:ADB65617 AMW65616:AMX65617 AWS65616:AWT65617 BGO65616:BGP65617 BQK65616:BQL65617 CAG65616:CAH65617 CKC65616:CKD65617 CTY65616:CTZ65617 DDU65616:DDV65617 DNQ65616:DNR65617 DXM65616:DXN65617 EHI65616:EHJ65617 ERE65616:ERF65617 FBA65616:FBB65617 FKW65616:FKX65617 FUS65616:FUT65617 GEO65616:GEP65617 GOK65616:GOL65617 GYG65616:GYH65617 HIC65616:HID65617 HRY65616:HRZ65617 IBU65616:IBV65617 ILQ65616:ILR65617 IVM65616:IVN65617 JFI65616:JFJ65617 JPE65616:JPF65617 JZA65616:JZB65617 KIW65616:KIX65617 KSS65616:KST65617 LCO65616:LCP65617 LMK65616:LML65617 LWG65616:LWH65617 MGC65616:MGD65617 MPY65616:MPZ65617 MZU65616:MZV65617 NJQ65616:NJR65617 NTM65616:NTN65617 ODI65616:ODJ65617 ONE65616:ONF65617 OXA65616:OXB65617 PGW65616:PGX65617 PQS65616:PQT65617 QAO65616:QAP65617 QKK65616:QKL65617 QUG65616:QUH65617 REC65616:RED65617 RNY65616:RNZ65617 RXU65616:RXV65617 SHQ65616:SHR65617 SRM65616:SRN65617 TBI65616:TBJ65617 TLE65616:TLF65617 TVA65616:TVB65617 UEW65616:UEX65617 UOS65616:UOT65617 UYO65616:UYP65617 VIK65616:VIL65617 VSG65616:VSH65617 WCC65616:WCD65617 WLY65616:WLZ65617 WVU65616:WVV65617 M131152:N131153 JI131152:JJ131153 TE131152:TF131153 ADA131152:ADB131153 AMW131152:AMX131153 AWS131152:AWT131153 BGO131152:BGP131153 BQK131152:BQL131153 CAG131152:CAH131153 CKC131152:CKD131153 CTY131152:CTZ131153 DDU131152:DDV131153 DNQ131152:DNR131153 DXM131152:DXN131153 EHI131152:EHJ131153 ERE131152:ERF131153 FBA131152:FBB131153 FKW131152:FKX131153 FUS131152:FUT131153 GEO131152:GEP131153 GOK131152:GOL131153 GYG131152:GYH131153 HIC131152:HID131153 HRY131152:HRZ131153 IBU131152:IBV131153 ILQ131152:ILR131153 IVM131152:IVN131153 JFI131152:JFJ131153 JPE131152:JPF131153 JZA131152:JZB131153 KIW131152:KIX131153 KSS131152:KST131153 LCO131152:LCP131153 LMK131152:LML131153 LWG131152:LWH131153 MGC131152:MGD131153 MPY131152:MPZ131153 MZU131152:MZV131153 NJQ131152:NJR131153 NTM131152:NTN131153 ODI131152:ODJ131153 ONE131152:ONF131153 OXA131152:OXB131153 PGW131152:PGX131153 PQS131152:PQT131153 QAO131152:QAP131153 QKK131152:QKL131153 QUG131152:QUH131153 REC131152:RED131153 RNY131152:RNZ131153 RXU131152:RXV131153 SHQ131152:SHR131153 SRM131152:SRN131153 TBI131152:TBJ131153 TLE131152:TLF131153 TVA131152:TVB131153 UEW131152:UEX131153 UOS131152:UOT131153 UYO131152:UYP131153 VIK131152:VIL131153 VSG131152:VSH131153 WCC131152:WCD131153 WLY131152:WLZ131153 WVU131152:WVV131153 M196688:N196689 JI196688:JJ196689 TE196688:TF196689 ADA196688:ADB196689 AMW196688:AMX196689 AWS196688:AWT196689 BGO196688:BGP196689 BQK196688:BQL196689 CAG196688:CAH196689 CKC196688:CKD196689 CTY196688:CTZ196689 DDU196688:DDV196689 DNQ196688:DNR196689 DXM196688:DXN196689 EHI196688:EHJ196689 ERE196688:ERF196689 FBA196688:FBB196689 FKW196688:FKX196689 FUS196688:FUT196689 GEO196688:GEP196689 GOK196688:GOL196689 GYG196688:GYH196689 HIC196688:HID196689 HRY196688:HRZ196689 IBU196688:IBV196689 ILQ196688:ILR196689 IVM196688:IVN196689 JFI196688:JFJ196689 JPE196688:JPF196689 JZA196688:JZB196689 KIW196688:KIX196689 KSS196688:KST196689 LCO196688:LCP196689 LMK196688:LML196689 LWG196688:LWH196689 MGC196688:MGD196689 MPY196688:MPZ196689 MZU196688:MZV196689 NJQ196688:NJR196689 NTM196688:NTN196689 ODI196688:ODJ196689 ONE196688:ONF196689 OXA196688:OXB196689 PGW196688:PGX196689 PQS196688:PQT196689 QAO196688:QAP196689 QKK196688:QKL196689 QUG196688:QUH196689 REC196688:RED196689 RNY196688:RNZ196689 RXU196688:RXV196689 SHQ196688:SHR196689 SRM196688:SRN196689 TBI196688:TBJ196689 TLE196688:TLF196689 TVA196688:TVB196689 UEW196688:UEX196689 UOS196688:UOT196689 UYO196688:UYP196689 VIK196688:VIL196689 VSG196688:VSH196689 WCC196688:WCD196689 WLY196688:WLZ196689 WVU196688:WVV196689 M262224:N262225 JI262224:JJ262225 TE262224:TF262225 ADA262224:ADB262225 AMW262224:AMX262225 AWS262224:AWT262225 BGO262224:BGP262225 BQK262224:BQL262225 CAG262224:CAH262225 CKC262224:CKD262225 CTY262224:CTZ262225 DDU262224:DDV262225 DNQ262224:DNR262225 DXM262224:DXN262225 EHI262224:EHJ262225 ERE262224:ERF262225 FBA262224:FBB262225 FKW262224:FKX262225 FUS262224:FUT262225 GEO262224:GEP262225 GOK262224:GOL262225 GYG262224:GYH262225 HIC262224:HID262225 HRY262224:HRZ262225 IBU262224:IBV262225 ILQ262224:ILR262225 IVM262224:IVN262225 JFI262224:JFJ262225 JPE262224:JPF262225 JZA262224:JZB262225 KIW262224:KIX262225 KSS262224:KST262225 LCO262224:LCP262225 LMK262224:LML262225 LWG262224:LWH262225 MGC262224:MGD262225 MPY262224:MPZ262225 MZU262224:MZV262225 NJQ262224:NJR262225 NTM262224:NTN262225 ODI262224:ODJ262225 ONE262224:ONF262225 OXA262224:OXB262225 PGW262224:PGX262225 PQS262224:PQT262225 QAO262224:QAP262225 QKK262224:QKL262225 QUG262224:QUH262225 REC262224:RED262225 RNY262224:RNZ262225 RXU262224:RXV262225 SHQ262224:SHR262225 SRM262224:SRN262225 TBI262224:TBJ262225 TLE262224:TLF262225 TVA262224:TVB262225 UEW262224:UEX262225 UOS262224:UOT262225 UYO262224:UYP262225 VIK262224:VIL262225 VSG262224:VSH262225 WCC262224:WCD262225 WLY262224:WLZ262225 WVU262224:WVV262225 M327760:N327761 JI327760:JJ327761 TE327760:TF327761 ADA327760:ADB327761 AMW327760:AMX327761 AWS327760:AWT327761 BGO327760:BGP327761 BQK327760:BQL327761 CAG327760:CAH327761 CKC327760:CKD327761 CTY327760:CTZ327761 DDU327760:DDV327761 DNQ327760:DNR327761 DXM327760:DXN327761 EHI327760:EHJ327761 ERE327760:ERF327761 FBA327760:FBB327761 FKW327760:FKX327761 FUS327760:FUT327761 GEO327760:GEP327761 GOK327760:GOL327761 GYG327760:GYH327761 HIC327760:HID327761 HRY327760:HRZ327761 IBU327760:IBV327761 ILQ327760:ILR327761 IVM327760:IVN327761 JFI327760:JFJ327761 JPE327760:JPF327761 JZA327760:JZB327761 KIW327760:KIX327761 KSS327760:KST327761 LCO327760:LCP327761 LMK327760:LML327761 LWG327760:LWH327761 MGC327760:MGD327761 MPY327760:MPZ327761 MZU327760:MZV327761 NJQ327760:NJR327761 NTM327760:NTN327761 ODI327760:ODJ327761 ONE327760:ONF327761 OXA327760:OXB327761 PGW327760:PGX327761 PQS327760:PQT327761 QAO327760:QAP327761 QKK327760:QKL327761 QUG327760:QUH327761 REC327760:RED327761 RNY327760:RNZ327761 RXU327760:RXV327761 SHQ327760:SHR327761 SRM327760:SRN327761 TBI327760:TBJ327761 TLE327760:TLF327761 TVA327760:TVB327761 UEW327760:UEX327761 UOS327760:UOT327761 UYO327760:UYP327761 VIK327760:VIL327761 VSG327760:VSH327761 WCC327760:WCD327761 WLY327760:WLZ327761 WVU327760:WVV327761 M393296:N393297 JI393296:JJ393297 TE393296:TF393297 ADA393296:ADB393297 AMW393296:AMX393297 AWS393296:AWT393297 BGO393296:BGP393297 BQK393296:BQL393297 CAG393296:CAH393297 CKC393296:CKD393297 CTY393296:CTZ393297 DDU393296:DDV393297 DNQ393296:DNR393297 DXM393296:DXN393297 EHI393296:EHJ393297 ERE393296:ERF393297 FBA393296:FBB393297 FKW393296:FKX393297 FUS393296:FUT393297 GEO393296:GEP393297 GOK393296:GOL393297 GYG393296:GYH393297 HIC393296:HID393297 HRY393296:HRZ393297 IBU393296:IBV393297 ILQ393296:ILR393297 IVM393296:IVN393297 JFI393296:JFJ393297 JPE393296:JPF393297 JZA393296:JZB393297 KIW393296:KIX393297 KSS393296:KST393297 LCO393296:LCP393297 LMK393296:LML393297 LWG393296:LWH393297 MGC393296:MGD393297 MPY393296:MPZ393297 MZU393296:MZV393297 NJQ393296:NJR393297 NTM393296:NTN393297 ODI393296:ODJ393297 ONE393296:ONF393297 OXA393296:OXB393297 PGW393296:PGX393297 PQS393296:PQT393297 QAO393296:QAP393297 QKK393296:QKL393297 QUG393296:QUH393297 REC393296:RED393297 RNY393296:RNZ393297 RXU393296:RXV393297 SHQ393296:SHR393297 SRM393296:SRN393297 TBI393296:TBJ393297 TLE393296:TLF393297 TVA393296:TVB393297 UEW393296:UEX393297 UOS393296:UOT393297 UYO393296:UYP393297 VIK393296:VIL393297 VSG393296:VSH393297 WCC393296:WCD393297 WLY393296:WLZ393297 WVU393296:WVV393297 M458832:N458833 JI458832:JJ458833 TE458832:TF458833 ADA458832:ADB458833 AMW458832:AMX458833 AWS458832:AWT458833 BGO458832:BGP458833 BQK458832:BQL458833 CAG458832:CAH458833 CKC458832:CKD458833 CTY458832:CTZ458833 DDU458832:DDV458833 DNQ458832:DNR458833 DXM458832:DXN458833 EHI458832:EHJ458833 ERE458832:ERF458833 FBA458832:FBB458833 FKW458832:FKX458833 FUS458832:FUT458833 GEO458832:GEP458833 GOK458832:GOL458833 GYG458832:GYH458833 HIC458832:HID458833 HRY458832:HRZ458833 IBU458832:IBV458833 ILQ458832:ILR458833 IVM458832:IVN458833 JFI458832:JFJ458833 JPE458832:JPF458833 JZA458832:JZB458833 KIW458832:KIX458833 KSS458832:KST458833 LCO458832:LCP458833 LMK458832:LML458833 LWG458832:LWH458833 MGC458832:MGD458833 MPY458832:MPZ458833 MZU458832:MZV458833 NJQ458832:NJR458833 NTM458832:NTN458833 ODI458832:ODJ458833 ONE458832:ONF458833 OXA458832:OXB458833 PGW458832:PGX458833 PQS458832:PQT458833 QAO458832:QAP458833 QKK458832:QKL458833 QUG458832:QUH458833 REC458832:RED458833 RNY458832:RNZ458833 RXU458832:RXV458833 SHQ458832:SHR458833 SRM458832:SRN458833 TBI458832:TBJ458833 TLE458832:TLF458833 TVA458832:TVB458833 UEW458832:UEX458833 UOS458832:UOT458833 UYO458832:UYP458833 VIK458832:VIL458833 VSG458832:VSH458833 WCC458832:WCD458833 WLY458832:WLZ458833 WVU458832:WVV458833 M524368:N524369 JI524368:JJ524369 TE524368:TF524369 ADA524368:ADB524369 AMW524368:AMX524369 AWS524368:AWT524369 BGO524368:BGP524369 BQK524368:BQL524369 CAG524368:CAH524369 CKC524368:CKD524369 CTY524368:CTZ524369 DDU524368:DDV524369 DNQ524368:DNR524369 DXM524368:DXN524369 EHI524368:EHJ524369 ERE524368:ERF524369 FBA524368:FBB524369 FKW524368:FKX524369 FUS524368:FUT524369 GEO524368:GEP524369 GOK524368:GOL524369 GYG524368:GYH524369 HIC524368:HID524369 HRY524368:HRZ524369 IBU524368:IBV524369 ILQ524368:ILR524369 IVM524368:IVN524369 JFI524368:JFJ524369 JPE524368:JPF524369 JZA524368:JZB524369 KIW524368:KIX524369 KSS524368:KST524369 LCO524368:LCP524369 LMK524368:LML524369 LWG524368:LWH524369 MGC524368:MGD524369 MPY524368:MPZ524369 MZU524368:MZV524369 NJQ524368:NJR524369 NTM524368:NTN524369 ODI524368:ODJ524369 ONE524368:ONF524369 OXA524368:OXB524369 PGW524368:PGX524369 PQS524368:PQT524369 QAO524368:QAP524369 QKK524368:QKL524369 QUG524368:QUH524369 REC524368:RED524369 RNY524368:RNZ524369 RXU524368:RXV524369 SHQ524368:SHR524369 SRM524368:SRN524369 TBI524368:TBJ524369 TLE524368:TLF524369 TVA524368:TVB524369 UEW524368:UEX524369 UOS524368:UOT524369 UYO524368:UYP524369 VIK524368:VIL524369 VSG524368:VSH524369 WCC524368:WCD524369 WLY524368:WLZ524369 WVU524368:WVV524369 M589904:N589905 JI589904:JJ589905 TE589904:TF589905 ADA589904:ADB589905 AMW589904:AMX589905 AWS589904:AWT589905 BGO589904:BGP589905 BQK589904:BQL589905 CAG589904:CAH589905 CKC589904:CKD589905 CTY589904:CTZ589905 DDU589904:DDV589905 DNQ589904:DNR589905 DXM589904:DXN589905 EHI589904:EHJ589905 ERE589904:ERF589905 FBA589904:FBB589905 FKW589904:FKX589905 FUS589904:FUT589905 GEO589904:GEP589905 GOK589904:GOL589905 GYG589904:GYH589905 HIC589904:HID589905 HRY589904:HRZ589905 IBU589904:IBV589905 ILQ589904:ILR589905 IVM589904:IVN589905 JFI589904:JFJ589905 JPE589904:JPF589905 JZA589904:JZB589905 KIW589904:KIX589905 KSS589904:KST589905 LCO589904:LCP589905 LMK589904:LML589905 LWG589904:LWH589905 MGC589904:MGD589905 MPY589904:MPZ589905 MZU589904:MZV589905 NJQ589904:NJR589905 NTM589904:NTN589905 ODI589904:ODJ589905 ONE589904:ONF589905 OXA589904:OXB589905 PGW589904:PGX589905 PQS589904:PQT589905 QAO589904:QAP589905 QKK589904:QKL589905 QUG589904:QUH589905 REC589904:RED589905 RNY589904:RNZ589905 RXU589904:RXV589905 SHQ589904:SHR589905 SRM589904:SRN589905 TBI589904:TBJ589905 TLE589904:TLF589905 TVA589904:TVB589905 UEW589904:UEX589905 UOS589904:UOT589905 UYO589904:UYP589905 VIK589904:VIL589905 VSG589904:VSH589905 WCC589904:WCD589905 WLY589904:WLZ589905 WVU589904:WVV589905 M655440:N655441 JI655440:JJ655441 TE655440:TF655441 ADA655440:ADB655441 AMW655440:AMX655441 AWS655440:AWT655441 BGO655440:BGP655441 BQK655440:BQL655441 CAG655440:CAH655441 CKC655440:CKD655441 CTY655440:CTZ655441 DDU655440:DDV655441 DNQ655440:DNR655441 DXM655440:DXN655441 EHI655440:EHJ655441 ERE655440:ERF655441 FBA655440:FBB655441 FKW655440:FKX655441 FUS655440:FUT655441 GEO655440:GEP655441 GOK655440:GOL655441 GYG655440:GYH655441 HIC655440:HID655441 HRY655440:HRZ655441 IBU655440:IBV655441 ILQ655440:ILR655441 IVM655440:IVN655441 JFI655440:JFJ655441 JPE655440:JPF655441 JZA655440:JZB655441 KIW655440:KIX655441 KSS655440:KST655441 LCO655440:LCP655441 LMK655440:LML655441 LWG655440:LWH655441 MGC655440:MGD655441 MPY655440:MPZ655441 MZU655440:MZV655441 NJQ655440:NJR655441 NTM655440:NTN655441 ODI655440:ODJ655441 ONE655440:ONF655441 OXA655440:OXB655441 PGW655440:PGX655441 PQS655440:PQT655441 QAO655440:QAP655441 QKK655440:QKL655441 QUG655440:QUH655441 REC655440:RED655441 RNY655440:RNZ655441 RXU655440:RXV655441 SHQ655440:SHR655441 SRM655440:SRN655441 TBI655440:TBJ655441 TLE655440:TLF655441 TVA655440:TVB655441 UEW655440:UEX655441 UOS655440:UOT655441 UYO655440:UYP655441 VIK655440:VIL655441 VSG655440:VSH655441 WCC655440:WCD655441 WLY655440:WLZ655441 WVU655440:WVV655441 M720976:N720977 JI720976:JJ720977 TE720976:TF720977 ADA720976:ADB720977 AMW720976:AMX720977 AWS720976:AWT720977 BGO720976:BGP720977 BQK720976:BQL720977 CAG720976:CAH720977 CKC720976:CKD720977 CTY720976:CTZ720977 DDU720976:DDV720977 DNQ720976:DNR720977 DXM720976:DXN720977 EHI720976:EHJ720977 ERE720976:ERF720977 FBA720976:FBB720977 FKW720976:FKX720977 FUS720976:FUT720977 GEO720976:GEP720977 GOK720976:GOL720977 GYG720976:GYH720977 HIC720976:HID720977 HRY720976:HRZ720977 IBU720976:IBV720977 ILQ720976:ILR720977 IVM720976:IVN720977 JFI720976:JFJ720977 JPE720976:JPF720977 JZA720976:JZB720977 KIW720976:KIX720977 KSS720976:KST720977 LCO720976:LCP720977 LMK720976:LML720977 LWG720976:LWH720977 MGC720976:MGD720977 MPY720976:MPZ720977 MZU720976:MZV720977 NJQ720976:NJR720977 NTM720976:NTN720977 ODI720976:ODJ720977 ONE720976:ONF720977 OXA720976:OXB720977 PGW720976:PGX720977 PQS720976:PQT720977 QAO720976:QAP720977 QKK720976:QKL720977 QUG720976:QUH720977 REC720976:RED720977 RNY720976:RNZ720977 RXU720976:RXV720977 SHQ720976:SHR720977 SRM720976:SRN720977 TBI720976:TBJ720977 TLE720976:TLF720977 TVA720976:TVB720977 UEW720976:UEX720977 UOS720976:UOT720977 UYO720976:UYP720977 VIK720976:VIL720977 VSG720976:VSH720977 WCC720976:WCD720977 WLY720976:WLZ720977 WVU720976:WVV720977 M786512:N786513 JI786512:JJ786513 TE786512:TF786513 ADA786512:ADB786513 AMW786512:AMX786513 AWS786512:AWT786513 BGO786512:BGP786513 BQK786512:BQL786513 CAG786512:CAH786513 CKC786512:CKD786513 CTY786512:CTZ786513 DDU786512:DDV786513 DNQ786512:DNR786513 DXM786512:DXN786513 EHI786512:EHJ786513 ERE786512:ERF786513 FBA786512:FBB786513 FKW786512:FKX786513 FUS786512:FUT786513 GEO786512:GEP786513 GOK786512:GOL786513 GYG786512:GYH786513 HIC786512:HID786513 HRY786512:HRZ786513 IBU786512:IBV786513 ILQ786512:ILR786513 IVM786512:IVN786513 JFI786512:JFJ786513 JPE786512:JPF786513 JZA786512:JZB786513 KIW786512:KIX786513 KSS786512:KST786513 LCO786512:LCP786513 LMK786512:LML786513 LWG786512:LWH786513 MGC786512:MGD786513 MPY786512:MPZ786513 MZU786512:MZV786513 NJQ786512:NJR786513 NTM786512:NTN786513 ODI786512:ODJ786513 ONE786512:ONF786513 OXA786512:OXB786513 PGW786512:PGX786513 PQS786512:PQT786513 QAO786512:QAP786513 QKK786512:QKL786513 QUG786512:QUH786513 REC786512:RED786513 RNY786512:RNZ786513 RXU786512:RXV786513 SHQ786512:SHR786513 SRM786512:SRN786513 TBI786512:TBJ786513 TLE786512:TLF786513 TVA786512:TVB786513 UEW786512:UEX786513 UOS786512:UOT786513 UYO786512:UYP786513 VIK786512:VIL786513 VSG786512:VSH786513 WCC786512:WCD786513 WLY786512:WLZ786513 WVU786512:WVV786513 M852048:N852049 JI852048:JJ852049 TE852048:TF852049 ADA852048:ADB852049 AMW852048:AMX852049 AWS852048:AWT852049 BGO852048:BGP852049 BQK852048:BQL852049 CAG852048:CAH852049 CKC852048:CKD852049 CTY852048:CTZ852049 DDU852048:DDV852049 DNQ852048:DNR852049 DXM852048:DXN852049 EHI852048:EHJ852049 ERE852048:ERF852049 FBA852048:FBB852049 FKW852048:FKX852049 FUS852048:FUT852049 GEO852048:GEP852049 GOK852048:GOL852049 GYG852048:GYH852049 HIC852048:HID852049 HRY852048:HRZ852049 IBU852048:IBV852049 ILQ852048:ILR852049 IVM852048:IVN852049 JFI852048:JFJ852049 JPE852048:JPF852049 JZA852048:JZB852049 KIW852048:KIX852049 KSS852048:KST852049 LCO852048:LCP852049 LMK852048:LML852049 LWG852048:LWH852049 MGC852048:MGD852049 MPY852048:MPZ852049 MZU852048:MZV852049 NJQ852048:NJR852049 NTM852048:NTN852049 ODI852048:ODJ852049 ONE852048:ONF852049 OXA852048:OXB852049 PGW852048:PGX852049 PQS852048:PQT852049 QAO852048:QAP852049 QKK852048:QKL852049 QUG852048:QUH852049 REC852048:RED852049 RNY852048:RNZ852049 RXU852048:RXV852049 SHQ852048:SHR852049 SRM852048:SRN852049 TBI852048:TBJ852049 TLE852048:TLF852049 TVA852048:TVB852049 UEW852048:UEX852049 UOS852048:UOT852049 UYO852048:UYP852049 VIK852048:VIL852049 VSG852048:VSH852049 WCC852048:WCD852049 WLY852048:WLZ852049 WVU852048:WVV852049 M917584:N917585 JI917584:JJ917585 TE917584:TF917585 ADA917584:ADB917585 AMW917584:AMX917585 AWS917584:AWT917585 BGO917584:BGP917585 BQK917584:BQL917585 CAG917584:CAH917585 CKC917584:CKD917585 CTY917584:CTZ917585 DDU917584:DDV917585 DNQ917584:DNR917585 DXM917584:DXN917585 EHI917584:EHJ917585 ERE917584:ERF917585 FBA917584:FBB917585 FKW917584:FKX917585 FUS917584:FUT917585 GEO917584:GEP917585 GOK917584:GOL917585 GYG917584:GYH917585 HIC917584:HID917585 HRY917584:HRZ917585 IBU917584:IBV917585 ILQ917584:ILR917585 IVM917584:IVN917585 JFI917584:JFJ917585 JPE917584:JPF917585 JZA917584:JZB917585 KIW917584:KIX917585 KSS917584:KST917585 LCO917584:LCP917585 LMK917584:LML917585 LWG917584:LWH917585 MGC917584:MGD917585 MPY917584:MPZ917585 MZU917584:MZV917585 NJQ917584:NJR917585 NTM917584:NTN917585 ODI917584:ODJ917585 ONE917584:ONF917585 OXA917584:OXB917585 PGW917584:PGX917585 PQS917584:PQT917585 QAO917584:QAP917585 QKK917584:QKL917585 QUG917584:QUH917585 REC917584:RED917585 RNY917584:RNZ917585 RXU917584:RXV917585 SHQ917584:SHR917585 SRM917584:SRN917585 TBI917584:TBJ917585 TLE917584:TLF917585 TVA917584:TVB917585 UEW917584:UEX917585 UOS917584:UOT917585 UYO917584:UYP917585 VIK917584:VIL917585 VSG917584:VSH917585 WCC917584:WCD917585 WLY917584:WLZ917585 WVU917584:WVV917585 M983120:N983121 JI983120:JJ983121 TE983120:TF983121 ADA983120:ADB983121 AMW983120:AMX983121 AWS983120:AWT983121 BGO983120:BGP983121 BQK983120:BQL983121 CAG983120:CAH983121 CKC983120:CKD983121 CTY983120:CTZ983121 DDU983120:DDV983121 DNQ983120:DNR983121 DXM983120:DXN983121 EHI983120:EHJ983121 ERE983120:ERF983121 FBA983120:FBB983121 FKW983120:FKX983121 FUS983120:FUT983121 GEO983120:GEP983121 GOK983120:GOL983121 GYG983120:GYH983121 HIC983120:HID983121 HRY983120:HRZ983121 IBU983120:IBV983121 ILQ983120:ILR983121 IVM983120:IVN983121 JFI983120:JFJ983121 JPE983120:JPF983121 JZA983120:JZB983121 KIW983120:KIX983121 KSS983120:KST983121 LCO983120:LCP983121 LMK983120:LML983121 LWG983120:LWH983121 MGC983120:MGD983121 MPY983120:MPZ983121 MZU983120:MZV983121 NJQ983120:NJR983121 NTM983120:NTN983121 ODI983120:ODJ983121 ONE983120:ONF983121 OXA983120:OXB983121 PGW983120:PGX983121 PQS983120:PQT983121 QAO983120:QAP983121 QKK983120:QKL983121 QUG983120:QUH983121 REC983120:RED983121 RNY983120:RNZ983121 RXU983120:RXV983121 SHQ983120:SHR983121 SRM983120:SRN983121 TBI983120:TBJ983121 TLE983120:TLF983121 TVA983120:TVB983121 UEW983120:UEX983121 UOS983120:UOT983121 UYO983120:UYP983121 VIK983120:VIL983121 VSG983120:VSH983121 WCC983120:WCD983121 WLY983120:WLZ983121 WVU983120:WVV983121 L69:L77 JH69:JH77 TD69:TD77 ACZ69:ACZ77 AMV69:AMV77 AWR69:AWR77 BGN69:BGN77 BQJ69:BQJ77 CAF69:CAF77 CKB69:CKB77 CTX69:CTX77 DDT69:DDT77 DNP69:DNP77 DXL69:DXL77 EHH69:EHH77 ERD69:ERD77 FAZ69:FAZ77 FKV69:FKV77 FUR69:FUR77 GEN69:GEN77 GOJ69:GOJ77 GYF69:GYF77 HIB69:HIB77 HRX69:HRX77 IBT69:IBT77 ILP69:ILP77 IVL69:IVL77 JFH69:JFH77 JPD69:JPD77 JYZ69:JYZ77 KIV69:KIV77 KSR69:KSR77 LCN69:LCN77 LMJ69:LMJ77 LWF69:LWF77 MGB69:MGB77 MPX69:MPX77 MZT69:MZT77 NJP69:NJP77 NTL69:NTL77 ODH69:ODH77 OND69:OND77 OWZ69:OWZ77 PGV69:PGV77 PQR69:PQR77 QAN69:QAN77 QKJ69:QKJ77 QUF69:QUF77 REB69:REB77 RNX69:RNX77 RXT69:RXT77 SHP69:SHP77 SRL69:SRL77 TBH69:TBH77 TLD69:TLD77 TUZ69:TUZ77 UEV69:UEV77 UOR69:UOR77 UYN69:UYN77 VIJ69:VIJ77 VSF69:VSF77 WCB69:WCB77 WLX69:WLX77 WVT69:WVT77 L65605:L65613 JH65605:JH65613 TD65605:TD65613 ACZ65605:ACZ65613 AMV65605:AMV65613 AWR65605:AWR65613 BGN65605:BGN65613 BQJ65605:BQJ65613 CAF65605:CAF65613 CKB65605:CKB65613 CTX65605:CTX65613 DDT65605:DDT65613 DNP65605:DNP65613 DXL65605:DXL65613 EHH65605:EHH65613 ERD65605:ERD65613 FAZ65605:FAZ65613 FKV65605:FKV65613 FUR65605:FUR65613 GEN65605:GEN65613 GOJ65605:GOJ65613 GYF65605:GYF65613 HIB65605:HIB65613 HRX65605:HRX65613 IBT65605:IBT65613 ILP65605:ILP65613 IVL65605:IVL65613 JFH65605:JFH65613 JPD65605:JPD65613 JYZ65605:JYZ65613 KIV65605:KIV65613 KSR65605:KSR65613 LCN65605:LCN65613 LMJ65605:LMJ65613 LWF65605:LWF65613 MGB65605:MGB65613 MPX65605:MPX65613 MZT65605:MZT65613 NJP65605:NJP65613 NTL65605:NTL65613 ODH65605:ODH65613 OND65605:OND65613 OWZ65605:OWZ65613 PGV65605:PGV65613 PQR65605:PQR65613 QAN65605:QAN65613 QKJ65605:QKJ65613 QUF65605:QUF65613 REB65605:REB65613 RNX65605:RNX65613 RXT65605:RXT65613 SHP65605:SHP65613 SRL65605:SRL65613 TBH65605:TBH65613 TLD65605:TLD65613 TUZ65605:TUZ65613 UEV65605:UEV65613 UOR65605:UOR65613 UYN65605:UYN65613 VIJ65605:VIJ65613 VSF65605:VSF65613 WCB65605:WCB65613 WLX65605:WLX65613 WVT65605:WVT65613 L131141:L131149 JH131141:JH131149 TD131141:TD131149 ACZ131141:ACZ131149 AMV131141:AMV131149 AWR131141:AWR131149 BGN131141:BGN131149 BQJ131141:BQJ131149 CAF131141:CAF131149 CKB131141:CKB131149 CTX131141:CTX131149 DDT131141:DDT131149 DNP131141:DNP131149 DXL131141:DXL131149 EHH131141:EHH131149 ERD131141:ERD131149 FAZ131141:FAZ131149 FKV131141:FKV131149 FUR131141:FUR131149 GEN131141:GEN131149 GOJ131141:GOJ131149 GYF131141:GYF131149 HIB131141:HIB131149 HRX131141:HRX131149 IBT131141:IBT131149 ILP131141:ILP131149 IVL131141:IVL131149 JFH131141:JFH131149 JPD131141:JPD131149 JYZ131141:JYZ131149 KIV131141:KIV131149 KSR131141:KSR131149 LCN131141:LCN131149 LMJ131141:LMJ131149 LWF131141:LWF131149 MGB131141:MGB131149 MPX131141:MPX131149 MZT131141:MZT131149 NJP131141:NJP131149 NTL131141:NTL131149 ODH131141:ODH131149 OND131141:OND131149 OWZ131141:OWZ131149 PGV131141:PGV131149 PQR131141:PQR131149 QAN131141:QAN131149 QKJ131141:QKJ131149 QUF131141:QUF131149 REB131141:REB131149 RNX131141:RNX131149 RXT131141:RXT131149 SHP131141:SHP131149 SRL131141:SRL131149 TBH131141:TBH131149 TLD131141:TLD131149 TUZ131141:TUZ131149 UEV131141:UEV131149 UOR131141:UOR131149 UYN131141:UYN131149 VIJ131141:VIJ131149 VSF131141:VSF131149 WCB131141:WCB131149 WLX131141:WLX131149 WVT131141:WVT131149 L196677:L196685 JH196677:JH196685 TD196677:TD196685 ACZ196677:ACZ196685 AMV196677:AMV196685 AWR196677:AWR196685 BGN196677:BGN196685 BQJ196677:BQJ196685 CAF196677:CAF196685 CKB196677:CKB196685 CTX196677:CTX196685 DDT196677:DDT196685 DNP196677:DNP196685 DXL196677:DXL196685 EHH196677:EHH196685 ERD196677:ERD196685 FAZ196677:FAZ196685 FKV196677:FKV196685 FUR196677:FUR196685 GEN196677:GEN196685 GOJ196677:GOJ196685 GYF196677:GYF196685 HIB196677:HIB196685 HRX196677:HRX196685 IBT196677:IBT196685 ILP196677:ILP196685 IVL196677:IVL196685 JFH196677:JFH196685 JPD196677:JPD196685 JYZ196677:JYZ196685 KIV196677:KIV196685 KSR196677:KSR196685 LCN196677:LCN196685 LMJ196677:LMJ196685 LWF196677:LWF196685 MGB196677:MGB196685 MPX196677:MPX196685 MZT196677:MZT196685 NJP196677:NJP196685 NTL196677:NTL196685 ODH196677:ODH196685 OND196677:OND196685 OWZ196677:OWZ196685 PGV196677:PGV196685 PQR196677:PQR196685 QAN196677:QAN196685 QKJ196677:QKJ196685 QUF196677:QUF196685 REB196677:REB196685 RNX196677:RNX196685 RXT196677:RXT196685 SHP196677:SHP196685 SRL196677:SRL196685 TBH196677:TBH196685 TLD196677:TLD196685 TUZ196677:TUZ196685 UEV196677:UEV196685 UOR196677:UOR196685 UYN196677:UYN196685 VIJ196677:VIJ196685 VSF196677:VSF196685 WCB196677:WCB196685 WLX196677:WLX196685 WVT196677:WVT196685 L262213:L262221 JH262213:JH262221 TD262213:TD262221 ACZ262213:ACZ262221 AMV262213:AMV262221 AWR262213:AWR262221 BGN262213:BGN262221 BQJ262213:BQJ262221 CAF262213:CAF262221 CKB262213:CKB262221 CTX262213:CTX262221 DDT262213:DDT262221 DNP262213:DNP262221 DXL262213:DXL262221 EHH262213:EHH262221 ERD262213:ERD262221 FAZ262213:FAZ262221 FKV262213:FKV262221 FUR262213:FUR262221 GEN262213:GEN262221 GOJ262213:GOJ262221 GYF262213:GYF262221 HIB262213:HIB262221 HRX262213:HRX262221 IBT262213:IBT262221 ILP262213:ILP262221 IVL262213:IVL262221 JFH262213:JFH262221 JPD262213:JPD262221 JYZ262213:JYZ262221 KIV262213:KIV262221 KSR262213:KSR262221 LCN262213:LCN262221 LMJ262213:LMJ262221 LWF262213:LWF262221 MGB262213:MGB262221 MPX262213:MPX262221 MZT262213:MZT262221 NJP262213:NJP262221 NTL262213:NTL262221 ODH262213:ODH262221 OND262213:OND262221 OWZ262213:OWZ262221 PGV262213:PGV262221 PQR262213:PQR262221 QAN262213:QAN262221 QKJ262213:QKJ262221 QUF262213:QUF262221 REB262213:REB262221 RNX262213:RNX262221 RXT262213:RXT262221 SHP262213:SHP262221 SRL262213:SRL262221 TBH262213:TBH262221 TLD262213:TLD262221 TUZ262213:TUZ262221 UEV262213:UEV262221 UOR262213:UOR262221 UYN262213:UYN262221 VIJ262213:VIJ262221 VSF262213:VSF262221 WCB262213:WCB262221 WLX262213:WLX262221 WVT262213:WVT262221 L327749:L327757 JH327749:JH327757 TD327749:TD327757 ACZ327749:ACZ327757 AMV327749:AMV327757 AWR327749:AWR327757 BGN327749:BGN327757 BQJ327749:BQJ327757 CAF327749:CAF327757 CKB327749:CKB327757 CTX327749:CTX327757 DDT327749:DDT327757 DNP327749:DNP327757 DXL327749:DXL327757 EHH327749:EHH327757 ERD327749:ERD327757 FAZ327749:FAZ327757 FKV327749:FKV327757 FUR327749:FUR327757 GEN327749:GEN327757 GOJ327749:GOJ327757 GYF327749:GYF327757 HIB327749:HIB327757 HRX327749:HRX327757 IBT327749:IBT327757 ILP327749:ILP327757 IVL327749:IVL327757 JFH327749:JFH327757 JPD327749:JPD327757 JYZ327749:JYZ327757 KIV327749:KIV327757 KSR327749:KSR327757 LCN327749:LCN327757 LMJ327749:LMJ327757 LWF327749:LWF327757 MGB327749:MGB327757 MPX327749:MPX327757 MZT327749:MZT327757 NJP327749:NJP327757 NTL327749:NTL327757 ODH327749:ODH327757 OND327749:OND327757 OWZ327749:OWZ327757 PGV327749:PGV327757 PQR327749:PQR327757 QAN327749:QAN327757 QKJ327749:QKJ327757 QUF327749:QUF327757 REB327749:REB327757 RNX327749:RNX327757 RXT327749:RXT327757 SHP327749:SHP327757 SRL327749:SRL327757 TBH327749:TBH327757 TLD327749:TLD327757 TUZ327749:TUZ327757 UEV327749:UEV327757 UOR327749:UOR327757 UYN327749:UYN327757 VIJ327749:VIJ327757 VSF327749:VSF327757 WCB327749:WCB327757 WLX327749:WLX327757 WVT327749:WVT327757 L393285:L393293 JH393285:JH393293 TD393285:TD393293 ACZ393285:ACZ393293 AMV393285:AMV393293 AWR393285:AWR393293 BGN393285:BGN393293 BQJ393285:BQJ393293 CAF393285:CAF393293 CKB393285:CKB393293 CTX393285:CTX393293 DDT393285:DDT393293 DNP393285:DNP393293 DXL393285:DXL393293 EHH393285:EHH393293 ERD393285:ERD393293 FAZ393285:FAZ393293 FKV393285:FKV393293 FUR393285:FUR393293 GEN393285:GEN393293 GOJ393285:GOJ393293 GYF393285:GYF393293 HIB393285:HIB393293 HRX393285:HRX393293 IBT393285:IBT393293 ILP393285:ILP393293 IVL393285:IVL393293 JFH393285:JFH393293 JPD393285:JPD393293 JYZ393285:JYZ393293 KIV393285:KIV393293 KSR393285:KSR393293 LCN393285:LCN393293 LMJ393285:LMJ393293 LWF393285:LWF393293 MGB393285:MGB393293 MPX393285:MPX393293 MZT393285:MZT393293 NJP393285:NJP393293 NTL393285:NTL393293 ODH393285:ODH393293 OND393285:OND393293 OWZ393285:OWZ393293 PGV393285:PGV393293 PQR393285:PQR393293 QAN393285:QAN393293 QKJ393285:QKJ393293 QUF393285:QUF393293 REB393285:REB393293 RNX393285:RNX393293 RXT393285:RXT393293 SHP393285:SHP393293 SRL393285:SRL393293 TBH393285:TBH393293 TLD393285:TLD393293 TUZ393285:TUZ393293 UEV393285:UEV393293 UOR393285:UOR393293 UYN393285:UYN393293 VIJ393285:VIJ393293 VSF393285:VSF393293 WCB393285:WCB393293 WLX393285:WLX393293 WVT393285:WVT393293 L458821:L458829 JH458821:JH458829 TD458821:TD458829 ACZ458821:ACZ458829 AMV458821:AMV458829 AWR458821:AWR458829 BGN458821:BGN458829 BQJ458821:BQJ458829 CAF458821:CAF458829 CKB458821:CKB458829 CTX458821:CTX458829 DDT458821:DDT458829 DNP458821:DNP458829 DXL458821:DXL458829 EHH458821:EHH458829 ERD458821:ERD458829 FAZ458821:FAZ458829 FKV458821:FKV458829 FUR458821:FUR458829 GEN458821:GEN458829 GOJ458821:GOJ458829 GYF458821:GYF458829 HIB458821:HIB458829 HRX458821:HRX458829 IBT458821:IBT458829 ILP458821:ILP458829 IVL458821:IVL458829 JFH458821:JFH458829 JPD458821:JPD458829 JYZ458821:JYZ458829 KIV458821:KIV458829 KSR458821:KSR458829 LCN458821:LCN458829 LMJ458821:LMJ458829 LWF458821:LWF458829 MGB458821:MGB458829 MPX458821:MPX458829 MZT458821:MZT458829 NJP458821:NJP458829 NTL458821:NTL458829 ODH458821:ODH458829 OND458821:OND458829 OWZ458821:OWZ458829 PGV458821:PGV458829 PQR458821:PQR458829 QAN458821:QAN458829 QKJ458821:QKJ458829 QUF458821:QUF458829 REB458821:REB458829 RNX458821:RNX458829 RXT458821:RXT458829 SHP458821:SHP458829 SRL458821:SRL458829 TBH458821:TBH458829 TLD458821:TLD458829 TUZ458821:TUZ458829 UEV458821:UEV458829 UOR458821:UOR458829 UYN458821:UYN458829 VIJ458821:VIJ458829 VSF458821:VSF458829 WCB458821:WCB458829 WLX458821:WLX458829 WVT458821:WVT458829 L524357:L524365 JH524357:JH524365 TD524357:TD524365 ACZ524357:ACZ524365 AMV524357:AMV524365 AWR524357:AWR524365 BGN524357:BGN524365 BQJ524357:BQJ524365 CAF524357:CAF524365 CKB524357:CKB524365 CTX524357:CTX524365 DDT524357:DDT524365 DNP524357:DNP524365 DXL524357:DXL524365 EHH524357:EHH524365 ERD524357:ERD524365 FAZ524357:FAZ524365 FKV524357:FKV524365 FUR524357:FUR524365 GEN524357:GEN524365 GOJ524357:GOJ524365 GYF524357:GYF524365 HIB524357:HIB524365 HRX524357:HRX524365 IBT524357:IBT524365 ILP524357:ILP524365 IVL524357:IVL524365 JFH524357:JFH524365 JPD524357:JPD524365 JYZ524357:JYZ524365 KIV524357:KIV524365 KSR524357:KSR524365 LCN524357:LCN524365 LMJ524357:LMJ524365 LWF524357:LWF524365 MGB524357:MGB524365 MPX524357:MPX524365 MZT524357:MZT524365 NJP524357:NJP524365 NTL524357:NTL524365 ODH524357:ODH524365 OND524357:OND524365 OWZ524357:OWZ524365 PGV524357:PGV524365 PQR524357:PQR524365 QAN524357:QAN524365 QKJ524357:QKJ524365 QUF524357:QUF524365 REB524357:REB524365 RNX524357:RNX524365 RXT524357:RXT524365 SHP524357:SHP524365 SRL524357:SRL524365 TBH524357:TBH524365 TLD524357:TLD524365 TUZ524357:TUZ524365 UEV524357:UEV524365 UOR524357:UOR524365 UYN524357:UYN524365 VIJ524357:VIJ524365 VSF524357:VSF524365 WCB524357:WCB524365 WLX524357:WLX524365 WVT524357:WVT524365 L589893:L589901 JH589893:JH589901 TD589893:TD589901 ACZ589893:ACZ589901 AMV589893:AMV589901 AWR589893:AWR589901 BGN589893:BGN589901 BQJ589893:BQJ589901 CAF589893:CAF589901 CKB589893:CKB589901 CTX589893:CTX589901 DDT589893:DDT589901 DNP589893:DNP589901 DXL589893:DXL589901 EHH589893:EHH589901 ERD589893:ERD589901 FAZ589893:FAZ589901 FKV589893:FKV589901 FUR589893:FUR589901 GEN589893:GEN589901 GOJ589893:GOJ589901 GYF589893:GYF589901 HIB589893:HIB589901 HRX589893:HRX589901 IBT589893:IBT589901 ILP589893:ILP589901 IVL589893:IVL589901 JFH589893:JFH589901 JPD589893:JPD589901 JYZ589893:JYZ589901 KIV589893:KIV589901 KSR589893:KSR589901 LCN589893:LCN589901 LMJ589893:LMJ589901 LWF589893:LWF589901 MGB589893:MGB589901 MPX589893:MPX589901 MZT589893:MZT589901 NJP589893:NJP589901 NTL589893:NTL589901 ODH589893:ODH589901 OND589893:OND589901 OWZ589893:OWZ589901 PGV589893:PGV589901 PQR589893:PQR589901 QAN589893:QAN589901 QKJ589893:QKJ589901 QUF589893:QUF589901 REB589893:REB589901 RNX589893:RNX589901 RXT589893:RXT589901 SHP589893:SHP589901 SRL589893:SRL589901 TBH589893:TBH589901 TLD589893:TLD589901 TUZ589893:TUZ589901 UEV589893:UEV589901 UOR589893:UOR589901 UYN589893:UYN589901 VIJ589893:VIJ589901 VSF589893:VSF589901 WCB589893:WCB589901 WLX589893:WLX589901 WVT589893:WVT589901 L655429:L655437 JH655429:JH655437 TD655429:TD655437 ACZ655429:ACZ655437 AMV655429:AMV655437 AWR655429:AWR655437 BGN655429:BGN655437 BQJ655429:BQJ655437 CAF655429:CAF655437 CKB655429:CKB655437 CTX655429:CTX655437 DDT655429:DDT655437 DNP655429:DNP655437 DXL655429:DXL655437 EHH655429:EHH655437 ERD655429:ERD655437 FAZ655429:FAZ655437 FKV655429:FKV655437 FUR655429:FUR655437 GEN655429:GEN655437 GOJ655429:GOJ655437 GYF655429:GYF655437 HIB655429:HIB655437 HRX655429:HRX655437 IBT655429:IBT655437 ILP655429:ILP655437 IVL655429:IVL655437 JFH655429:JFH655437 JPD655429:JPD655437 JYZ655429:JYZ655437 KIV655429:KIV655437 KSR655429:KSR655437 LCN655429:LCN655437 LMJ655429:LMJ655437 LWF655429:LWF655437 MGB655429:MGB655437 MPX655429:MPX655437 MZT655429:MZT655437 NJP655429:NJP655437 NTL655429:NTL655437 ODH655429:ODH655437 OND655429:OND655437 OWZ655429:OWZ655437 PGV655429:PGV655437 PQR655429:PQR655437 QAN655429:QAN655437 QKJ655429:QKJ655437 QUF655429:QUF655437 REB655429:REB655437 RNX655429:RNX655437 RXT655429:RXT655437 SHP655429:SHP655437 SRL655429:SRL655437 TBH655429:TBH655437 TLD655429:TLD655437 TUZ655429:TUZ655437 UEV655429:UEV655437 UOR655429:UOR655437 UYN655429:UYN655437 VIJ655429:VIJ655437 VSF655429:VSF655437 WCB655429:WCB655437 WLX655429:WLX655437 WVT655429:WVT655437 L720965:L720973 JH720965:JH720973 TD720965:TD720973 ACZ720965:ACZ720973 AMV720965:AMV720973 AWR720965:AWR720973 BGN720965:BGN720973 BQJ720965:BQJ720973 CAF720965:CAF720973 CKB720965:CKB720973 CTX720965:CTX720973 DDT720965:DDT720973 DNP720965:DNP720973 DXL720965:DXL720973 EHH720965:EHH720973 ERD720965:ERD720973 FAZ720965:FAZ720973 FKV720965:FKV720973 FUR720965:FUR720973 GEN720965:GEN720973 GOJ720965:GOJ720973 GYF720965:GYF720973 HIB720965:HIB720973 HRX720965:HRX720973 IBT720965:IBT720973 ILP720965:ILP720973 IVL720965:IVL720973 JFH720965:JFH720973 JPD720965:JPD720973 JYZ720965:JYZ720973 KIV720965:KIV720973 KSR720965:KSR720973 LCN720965:LCN720973 LMJ720965:LMJ720973 LWF720965:LWF720973 MGB720965:MGB720973 MPX720965:MPX720973 MZT720965:MZT720973 NJP720965:NJP720973 NTL720965:NTL720973 ODH720965:ODH720973 OND720965:OND720973 OWZ720965:OWZ720973 PGV720965:PGV720973 PQR720965:PQR720973 QAN720965:QAN720973 QKJ720965:QKJ720973 QUF720965:QUF720973 REB720965:REB720973 RNX720965:RNX720973 RXT720965:RXT720973 SHP720965:SHP720973 SRL720965:SRL720973 TBH720965:TBH720973 TLD720965:TLD720973 TUZ720965:TUZ720973 UEV720965:UEV720973 UOR720965:UOR720973 UYN720965:UYN720973 VIJ720965:VIJ720973 VSF720965:VSF720973 WCB720965:WCB720973 WLX720965:WLX720973 WVT720965:WVT720973 L786501:L786509 JH786501:JH786509 TD786501:TD786509 ACZ786501:ACZ786509 AMV786501:AMV786509 AWR786501:AWR786509 BGN786501:BGN786509 BQJ786501:BQJ786509 CAF786501:CAF786509 CKB786501:CKB786509 CTX786501:CTX786509 DDT786501:DDT786509 DNP786501:DNP786509 DXL786501:DXL786509 EHH786501:EHH786509 ERD786501:ERD786509 FAZ786501:FAZ786509 FKV786501:FKV786509 FUR786501:FUR786509 GEN786501:GEN786509 GOJ786501:GOJ786509 GYF786501:GYF786509 HIB786501:HIB786509 HRX786501:HRX786509 IBT786501:IBT786509 ILP786501:ILP786509 IVL786501:IVL786509 JFH786501:JFH786509 JPD786501:JPD786509 JYZ786501:JYZ786509 KIV786501:KIV786509 KSR786501:KSR786509 LCN786501:LCN786509 LMJ786501:LMJ786509 LWF786501:LWF786509 MGB786501:MGB786509 MPX786501:MPX786509 MZT786501:MZT786509 NJP786501:NJP786509 NTL786501:NTL786509 ODH786501:ODH786509 OND786501:OND786509 OWZ786501:OWZ786509 PGV786501:PGV786509 PQR786501:PQR786509 QAN786501:QAN786509 QKJ786501:QKJ786509 QUF786501:QUF786509 REB786501:REB786509 RNX786501:RNX786509 RXT786501:RXT786509 SHP786501:SHP786509 SRL786501:SRL786509 TBH786501:TBH786509 TLD786501:TLD786509 TUZ786501:TUZ786509 UEV786501:UEV786509 UOR786501:UOR786509 UYN786501:UYN786509 VIJ786501:VIJ786509 VSF786501:VSF786509 WCB786501:WCB786509 WLX786501:WLX786509 WVT786501:WVT786509 L852037:L852045 JH852037:JH852045 TD852037:TD852045 ACZ852037:ACZ852045 AMV852037:AMV852045 AWR852037:AWR852045 BGN852037:BGN852045 BQJ852037:BQJ852045 CAF852037:CAF852045 CKB852037:CKB852045 CTX852037:CTX852045 DDT852037:DDT852045 DNP852037:DNP852045 DXL852037:DXL852045 EHH852037:EHH852045 ERD852037:ERD852045 FAZ852037:FAZ852045 FKV852037:FKV852045 FUR852037:FUR852045 GEN852037:GEN852045 GOJ852037:GOJ852045 GYF852037:GYF852045 HIB852037:HIB852045 HRX852037:HRX852045 IBT852037:IBT852045 ILP852037:ILP852045 IVL852037:IVL852045 JFH852037:JFH852045 JPD852037:JPD852045 JYZ852037:JYZ852045 KIV852037:KIV852045 KSR852037:KSR852045 LCN852037:LCN852045 LMJ852037:LMJ852045 LWF852037:LWF852045 MGB852037:MGB852045 MPX852037:MPX852045 MZT852037:MZT852045 NJP852037:NJP852045 NTL852037:NTL852045 ODH852037:ODH852045 OND852037:OND852045 OWZ852037:OWZ852045 PGV852037:PGV852045 PQR852037:PQR852045 QAN852037:QAN852045 QKJ852037:QKJ852045 QUF852037:QUF852045 REB852037:REB852045 RNX852037:RNX852045 RXT852037:RXT852045 SHP852037:SHP852045 SRL852037:SRL852045 TBH852037:TBH852045 TLD852037:TLD852045 TUZ852037:TUZ852045 UEV852037:UEV852045 UOR852037:UOR852045 UYN852037:UYN852045 VIJ852037:VIJ852045 VSF852037:VSF852045 WCB852037:WCB852045 WLX852037:WLX852045 WVT852037:WVT852045 L917573:L917581 JH917573:JH917581 TD917573:TD917581 ACZ917573:ACZ917581 AMV917573:AMV917581 AWR917573:AWR917581 BGN917573:BGN917581 BQJ917573:BQJ917581 CAF917573:CAF917581 CKB917573:CKB917581 CTX917573:CTX917581 DDT917573:DDT917581 DNP917573:DNP917581 DXL917573:DXL917581 EHH917573:EHH917581 ERD917573:ERD917581 FAZ917573:FAZ917581 FKV917573:FKV917581 FUR917573:FUR917581 GEN917573:GEN917581 GOJ917573:GOJ917581 GYF917573:GYF917581 HIB917573:HIB917581 HRX917573:HRX917581 IBT917573:IBT917581 ILP917573:ILP917581 IVL917573:IVL917581 JFH917573:JFH917581 JPD917573:JPD917581 JYZ917573:JYZ917581 KIV917573:KIV917581 KSR917573:KSR917581 LCN917573:LCN917581 LMJ917573:LMJ917581 LWF917573:LWF917581 MGB917573:MGB917581 MPX917573:MPX917581 MZT917573:MZT917581 NJP917573:NJP917581 NTL917573:NTL917581 ODH917573:ODH917581 OND917573:OND917581 OWZ917573:OWZ917581 PGV917573:PGV917581 PQR917573:PQR917581 QAN917573:QAN917581 QKJ917573:QKJ917581 QUF917573:QUF917581 REB917573:REB917581 RNX917573:RNX917581 RXT917573:RXT917581 SHP917573:SHP917581 SRL917573:SRL917581 TBH917573:TBH917581 TLD917573:TLD917581 TUZ917573:TUZ917581 UEV917573:UEV917581 UOR917573:UOR917581 UYN917573:UYN917581 VIJ917573:VIJ917581 VSF917573:VSF917581 WCB917573:WCB917581 WLX917573:WLX917581 WVT917573:WVT917581 L983109:L983117 JH983109:JH983117 TD983109:TD983117 ACZ983109:ACZ983117 AMV983109:AMV983117 AWR983109:AWR983117 BGN983109:BGN983117 BQJ983109:BQJ983117 CAF983109:CAF983117 CKB983109:CKB983117 CTX983109:CTX983117 DDT983109:DDT983117 DNP983109:DNP983117 DXL983109:DXL983117 EHH983109:EHH983117 ERD983109:ERD983117 FAZ983109:FAZ983117 FKV983109:FKV983117 FUR983109:FUR983117 GEN983109:GEN983117 GOJ983109:GOJ983117 GYF983109:GYF983117 HIB983109:HIB983117 HRX983109:HRX983117 IBT983109:IBT983117 ILP983109:ILP983117 IVL983109:IVL983117 JFH983109:JFH983117 JPD983109:JPD983117 JYZ983109:JYZ983117 KIV983109:KIV983117 KSR983109:KSR983117 LCN983109:LCN983117 LMJ983109:LMJ983117 LWF983109:LWF983117 MGB983109:MGB983117 MPX983109:MPX983117 MZT983109:MZT983117 NJP983109:NJP983117 NTL983109:NTL983117 ODH983109:ODH983117 OND983109:OND983117 OWZ983109:OWZ983117 PGV983109:PGV983117 PQR983109:PQR983117 QAN983109:QAN983117 QKJ983109:QKJ983117 QUF983109:QUF983117 REB983109:REB983117 RNX983109:RNX983117 RXT983109:RXT983117 SHP983109:SHP983117 SRL983109:SRL983117 TBH983109:TBH983117 TLD983109:TLD983117 TUZ983109:TUZ983117 UEV983109:UEV983117 UOR983109:UOR983117 UYN983109:UYN983117 VIJ983109:VIJ983117 VSF983109:VSF983117 WCB983109:WCB983117 WLX983109:WLX983117 WVT983109:WVT983117 B41:C52 IX41:IY52 ST41:SU52 ACP41:ACQ52 AML41:AMM52 AWH41:AWI52 BGD41:BGE52 BPZ41:BQA52 BZV41:BZW52 CJR41:CJS52 CTN41:CTO52 DDJ41:DDK52 DNF41:DNG52 DXB41:DXC52 EGX41:EGY52 EQT41:EQU52 FAP41:FAQ52 FKL41:FKM52 FUH41:FUI52 GED41:GEE52 GNZ41:GOA52 GXV41:GXW52 HHR41:HHS52 HRN41:HRO52 IBJ41:IBK52 ILF41:ILG52 IVB41:IVC52 JEX41:JEY52 JOT41:JOU52 JYP41:JYQ52 KIL41:KIM52 KSH41:KSI52 LCD41:LCE52 LLZ41:LMA52 LVV41:LVW52 MFR41:MFS52 MPN41:MPO52 MZJ41:MZK52 NJF41:NJG52 NTB41:NTC52 OCX41:OCY52 OMT41:OMU52 OWP41:OWQ52 PGL41:PGM52 PQH41:PQI52 QAD41:QAE52 QJZ41:QKA52 QTV41:QTW52 RDR41:RDS52 RNN41:RNO52 RXJ41:RXK52 SHF41:SHG52 SRB41:SRC52 TAX41:TAY52 TKT41:TKU52 TUP41:TUQ52 UEL41:UEM52 UOH41:UOI52 UYD41:UYE52 VHZ41:VIA52 VRV41:VRW52 WBR41:WBS52 WLN41:WLO52 WVJ41:WVK52 B65577:C65588 IX65577:IY65588 ST65577:SU65588 ACP65577:ACQ65588 AML65577:AMM65588 AWH65577:AWI65588 BGD65577:BGE65588 BPZ65577:BQA65588 BZV65577:BZW65588 CJR65577:CJS65588 CTN65577:CTO65588 DDJ65577:DDK65588 DNF65577:DNG65588 DXB65577:DXC65588 EGX65577:EGY65588 EQT65577:EQU65588 FAP65577:FAQ65588 FKL65577:FKM65588 FUH65577:FUI65588 GED65577:GEE65588 GNZ65577:GOA65588 GXV65577:GXW65588 HHR65577:HHS65588 HRN65577:HRO65588 IBJ65577:IBK65588 ILF65577:ILG65588 IVB65577:IVC65588 JEX65577:JEY65588 JOT65577:JOU65588 JYP65577:JYQ65588 KIL65577:KIM65588 KSH65577:KSI65588 LCD65577:LCE65588 LLZ65577:LMA65588 LVV65577:LVW65588 MFR65577:MFS65588 MPN65577:MPO65588 MZJ65577:MZK65588 NJF65577:NJG65588 NTB65577:NTC65588 OCX65577:OCY65588 OMT65577:OMU65588 OWP65577:OWQ65588 PGL65577:PGM65588 PQH65577:PQI65588 QAD65577:QAE65588 QJZ65577:QKA65588 QTV65577:QTW65588 RDR65577:RDS65588 RNN65577:RNO65588 RXJ65577:RXK65588 SHF65577:SHG65588 SRB65577:SRC65588 TAX65577:TAY65588 TKT65577:TKU65588 TUP65577:TUQ65588 UEL65577:UEM65588 UOH65577:UOI65588 UYD65577:UYE65588 VHZ65577:VIA65588 VRV65577:VRW65588 WBR65577:WBS65588 WLN65577:WLO65588 WVJ65577:WVK65588 B131113:C131124 IX131113:IY131124 ST131113:SU131124 ACP131113:ACQ131124 AML131113:AMM131124 AWH131113:AWI131124 BGD131113:BGE131124 BPZ131113:BQA131124 BZV131113:BZW131124 CJR131113:CJS131124 CTN131113:CTO131124 DDJ131113:DDK131124 DNF131113:DNG131124 DXB131113:DXC131124 EGX131113:EGY131124 EQT131113:EQU131124 FAP131113:FAQ131124 FKL131113:FKM131124 FUH131113:FUI131124 GED131113:GEE131124 GNZ131113:GOA131124 GXV131113:GXW131124 HHR131113:HHS131124 HRN131113:HRO131124 IBJ131113:IBK131124 ILF131113:ILG131124 IVB131113:IVC131124 JEX131113:JEY131124 JOT131113:JOU131124 JYP131113:JYQ131124 KIL131113:KIM131124 KSH131113:KSI131124 LCD131113:LCE131124 LLZ131113:LMA131124 LVV131113:LVW131124 MFR131113:MFS131124 MPN131113:MPO131124 MZJ131113:MZK131124 NJF131113:NJG131124 NTB131113:NTC131124 OCX131113:OCY131124 OMT131113:OMU131124 OWP131113:OWQ131124 PGL131113:PGM131124 PQH131113:PQI131124 QAD131113:QAE131124 QJZ131113:QKA131124 QTV131113:QTW131124 RDR131113:RDS131124 RNN131113:RNO131124 RXJ131113:RXK131124 SHF131113:SHG131124 SRB131113:SRC131124 TAX131113:TAY131124 TKT131113:TKU131124 TUP131113:TUQ131124 UEL131113:UEM131124 UOH131113:UOI131124 UYD131113:UYE131124 VHZ131113:VIA131124 VRV131113:VRW131124 WBR131113:WBS131124 WLN131113:WLO131124 WVJ131113:WVK131124 B196649:C196660 IX196649:IY196660 ST196649:SU196660 ACP196649:ACQ196660 AML196649:AMM196660 AWH196649:AWI196660 BGD196649:BGE196660 BPZ196649:BQA196660 BZV196649:BZW196660 CJR196649:CJS196660 CTN196649:CTO196660 DDJ196649:DDK196660 DNF196649:DNG196660 DXB196649:DXC196660 EGX196649:EGY196660 EQT196649:EQU196660 FAP196649:FAQ196660 FKL196649:FKM196660 FUH196649:FUI196660 GED196649:GEE196660 GNZ196649:GOA196660 GXV196649:GXW196660 HHR196649:HHS196660 HRN196649:HRO196660 IBJ196649:IBK196660 ILF196649:ILG196660 IVB196649:IVC196660 JEX196649:JEY196660 JOT196649:JOU196660 JYP196649:JYQ196660 KIL196649:KIM196660 KSH196649:KSI196660 LCD196649:LCE196660 LLZ196649:LMA196660 LVV196649:LVW196660 MFR196649:MFS196660 MPN196649:MPO196660 MZJ196649:MZK196660 NJF196649:NJG196660 NTB196649:NTC196660 OCX196649:OCY196660 OMT196649:OMU196660 OWP196649:OWQ196660 PGL196649:PGM196660 PQH196649:PQI196660 QAD196649:QAE196660 QJZ196649:QKA196660 QTV196649:QTW196660 RDR196649:RDS196660 RNN196649:RNO196660 RXJ196649:RXK196660 SHF196649:SHG196660 SRB196649:SRC196660 TAX196649:TAY196660 TKT196649:TKU196660 TUP196649:TUQ196660 UEL196649:UEM196660 UOH196649:UOI196660 UYD196649:UYE196660 VHZ196649:VIA196660 VRV196649:VRW196660 WBR196649:WBS196660 WLN196649:WLO196660 WVJ196649:WVK196660 B262185:C262196 IX262185:IY262196 ST262185:SU262196 ACP262185:ACQ262196 AML262185:AMM262196 AWH262185:AWI262196 BGD262185:BGE262196 BPZ262185:BQA262196 BZV262185:BZW262196 CJR262185:CJS262196 CTN262185:CTO262196 DDJ262185:DDK262196 DNF262185:DNG262196 DXB262185:DXC262196 EGX262185:EGY262196 EQT262185:EQU262196 FAP262185:FAQ262196 FKL262185:FKM262196 FUH262185:FUI262196 GED262185:GEE262196 GNZ262185:GOA262196 GXV262185:GXW262196 HHR262185:HHS262196 HRN262185:HRO262196 IBJ262185:IBK262196 ILF262185:ILG262196 IVB262185:IVC262196 JEX262185:JEY262196 JOT262185:JOU262196 JYP262185:JYQ262196 KIL262185:KIM262196 KSH262185:KSI262196 LCD262185:LCE262196 LLZ262185:LMA262196 LVV262185:LVW262196 MFR262185:MFS262196 MPN262185:MPO262196 MZJ262185:MZK262196 NJF262185:NJG262196 NTB262185:NTC262196 OCX262185:OCY262196 OMT262185:OMU262196 OWP262185:OWQ262196 PGL262185:PGM262196 PQH262185:PQI262196 QAD262185:QAE262196 QJZ262185:QKA262196 QTV262185:QTW262196 RDR262185:RDS262196 RNN262185:RNO262196 RXJ262185:RXK262196 SHF262185:SHG262196 SRB262185:SRC262196 TAX262185:TAY262196 TKT262185:TKU262196 TUP262185:TUQ262196 UEL262185:UEM262196 UOH262185:UOI262196 UYD262185:UYE262196 VHZ262185:VIA262196 VRV262185:VRW262196 WBR262185:WBS262196 WLN262185:WLO262196 WVJ262185:WVK262196 B327721:C327732 IX327721:IY327732 ST327721:SU327732 ACP327721:ACQ327732 AML327721:AMM327732 AWH327721:AWI327732 BGD327721:BGE327732 BPZ327721:BQA327732 BZV327721:BZW327732 CJR327721:CJS327732 CTN327721:CTO327732 DDJ327721:DDK327732 DNF327721:DNG327732 DXB327721:DXC327732 EGX327721:EGY327732 EQT327721:EQU327732 FAP327721:FAQ327732 FKL327721:FKM327732 FUH327721:FUI327732 GED327721:GEE327732 GNZ327721:GOA327732 GXV327721:GXW327732 HHR327721:HHS327732 HRN327721:HRO327732 IBJ327721:IBK327732 ILF327721:ILG327732 IVB327721:IVC327732 JEX327721:JEY327732 JOT327721:JOU327732 JYP327721:JYQ327732 KIL327721:KIM327732 KSH327721:KSI327732 LCD327721:LCE327732 LLZ327721:LMA327732 LVV327721:LVW327732 MFR327721:MFS327732 MPN327721:MPO327732 MZJ327721:MZK327732 NJF327721:NJG327732 NTB327721:NTC327732 OCX327721:OCY327732 OMT327721:OMU327732 OWP327721:OWQ327732 PGL327721:PGM327732 PQH327721:PQI327732 QAD327721:QAE327732 QJZ327721:QKA327732 QTV327721:QTW327732 RDR327721:RDS327732 RNN327721:RNO327732 RXJ327721:RXK327732 SHF327721:SHG327732 SRB327721:SRC327732 TAX327721:TAY327732 TKT327721:TKU327732 TUP327721:TUQ327732 UEL327721:UEM327732 UOH327721:UOI327732 UYD327721:UYE327732 VHZ327721:VIA327732 VRV327721:VRW327732 WBR327721:WBS327732 WLN327721:WLO327732 WVJ327721:WVK327732 B393257:C393268 IX393257:IY393268 ST393257:SU393268 ACP393257:ACQ393268 AML393257:AMM393268 AWH393257:AWI393268 BGD393257:BGE393268 BPZ393257:BQA393268 BZV393257:BZW393268 CJR393257:CJS393268 CTN393257:CTO393268 DDJ393257:DDK393268 DNF393257:DNG393268 DXB393257:DXC393268 EGX393257:EGY393268 EQT393257:EQU393268 FAP393257:FAQ393268 FKL393257:FKM393268 FUH393257:FUI393268 GED393257:GEE393268 GNZ393257:GOA393268 GXV393257:GXW393268 HHR393257:HHS393268 HRN393257:HRO393268 IBJ393257:IBK393268 ILF393257:ILG393268 IVB393257:IVC393268 JEX393257:JEY393268 JOT393257:JOU393268 JYP393257:JYQ393268 KIL393257:KIM393268 KSH393257:KSI393268 LCD393257:LCE393268 LLZ393257:LMA393268 LVV393257:LVW393268 MFR393257:MFS393268 MPN393257:MPO393268 MZJ393257:MZK393268 NJF393257:NJG393268 NTB393257:NTC393268 OCX393257:OCY393268 OMT393257:OMU393268 OWP393257:OWQ393268 PGL393257:PGM393268 PQH393257:PQI393268 QAD393257:QAE393268 QJZ393257:QKA393268 QTV393257:QTW393268 RDR393257:RDS393268 RNN393257:RNO393268 RXJ393257:RXK393268 SHF393257:SHG393268 SRB393257:SRC393268 TAX393257:TAY393268 TKT393257:TKU393268 TUP393257:TUQ393268 UEL393257:UEM393268 UOH393257:UOI393268 UYD393257:UYE393268 VHZ393257:VIA393268 VRV393257:VRW393268 WBR393257:WBS393268 WLN393257:WLO393268 WVJ393257:WVK393268 B458793:C458804 IX458793:IY458804 ST458793:SU458804 ACP458793:ACQ458804 AML458793:AMM458804 AWH458793:AWI458804 BGD458793:BGE458804 BPZ458793:BQA458804 BZV458793:BZW458804 CJR458793:CJS458804 CTN458793:CTO458804 DDJ458793:DDK458804 DNF458793:DNG458804 DXB458793:DXC458804 EGX458793:EGY458804 EQT458793:EQU458804 FAP458793:FAQ458804 FKL458793:FKM458804 FUH458793:FUI458804 GED458793:GEE458804 GNZ458793:GOA458804 GXV458793:GXW458804 HHR458793:HHS458804 HRN458793:HRO458804 IBJ458793:IBK458804 ILF458793:ILG458804 IVB458793:IVC458804 JEX458793:JEY458804 JOT458793:JOU458804 JYP458793:JYQ458804 KIL458793:KIM458804 KSH458793:KSI458804 LCD458793:LCE458804 LLZ458793:LMA458804 LVV458793:LVW458804 MFR458793:MFS458804 MPN458793:MPO458804 MZJ458793:MZK458804 NJF458793:NJG458804 NTB458793:NTC458804 OCX458793:OCY458804 OMT458793:OMU458804 OWP458793:OWQ458804 PGL458793:PGM458804 PQH458793:PQI458804 QAD458793:QAE458804 QJZ458793:QKA458804 QTV458793:QTW458804 RDR458793:RDS458804 RNN458793:RNO458804 RXJ458793:RXK458804 SHF458793:SHG458804 SRB458793:SRC458804 TAX458793:TAY458804 TKT458793:TKU458804 TUP458793:TUQ458804 UEL458793:UEM458804 UOH458793:UOI458804 UYD458793:UYE458804 VHZ458793:VIA458804 VRV458793:VRW458804 WBR458793:WBS458804 WLN458793:WLO458804 WVJ458793:WVK458804 B524329:C524340 IX524329:IY524340 ST524329:SU524340 ACP524329:ACQ524340 AML524329:AMM524340 AWH524329:AWI524340 BGD524329:BGE524340 BPZ524329:BQA524340 BZV524329:BZW524340 CJR524329:CJS524340 CTN524329:CTO524340 DDJ524329:DDK524340 DNF524329:DNG524340 DXB524329:DXC524340 EGX524329:EGY524340 EQT524329:EQU524340 FAP524329:FAQ524340 FKL524329:FKM524340 FUH524329:FUI524340 GED524329:GEE524340 GNZ524329:GOA524340 GXV524329:GXW524340 HHR524329:HHS524340 HRN524329:HRO524340 IBJ524329:IBK524340 ILF524329:ILG524340 IVB524329:IVC524340 JEX524329:JEY524340 JOT524329:JOU524340 JYP524329:JYQ524340 KIL524329:KIM524340 KSH524329:KSI524340 LCD524329:LCE524340 LLZ524329:LMA524340 LVV524329:LVW524340 MFR524329:MFS524340 MPN524329:MPO524340 MZJ524329:MZK524340 NJF524329:NJG524340 NTB524329:NTC524340 OCX524329:OCY524340 OMT524329:OMU524340 OWP524329:OWQ524340 PGL524329:PGM524340 PQH524329:PQI524340 QAD524329:QAE524340 QJZ524329:QKA524340 QTV524329:QTW524340 RDR524329:RDS524340 RNN524329:RNO524340 RXJ524329:RXK524340 SHF524329:SHG524340 SRB524329:SRC524340 TAX524329:TAY524340 TKT524329:TKU524340 TUP524329:TUQ524340 UEL524329:UEM524340 UOH524329:UOI524340 UYD524329:UYE524340 VHZ524329:VIA524340 VRV524329:VRW524340 WBR524329:WBS524340 WLN524329:WLO524340 WVJ524329:WVK524340 B589865:C589876 IX589865:IY589876 ST589865:SU589876 ACP589865:ACQ589876 AML589865:AMM589876 AWH589865:AWI589876 BGD589865:BGE589876 BPZ589865:BQA589876 BZV589865:BZW589876 CJR589865:CJS589876 CTN589865:CTO589876 DDJ589865:DDK589876 DNF589865:DNG589876 DXB589865:DXC589876 EGX589865:EGY589876 EQT589865:EQU589876 FAP589865:FAQ589876 FKL589865:FKM589876 FUH589865:FUI589876 GED589865:GEE589876 GNZ589865:GOA589876 GXV589865:GXW589876 HHR589865:HHS589876 HRN589865:HRO589876 IBJ589865:IBK589876 ILF589865:ILG589876 IVB589865:IVC589876 JEX589865:JEY589876 JOT589865:JOU589876 JYP589865:JYQ589876 KIL589865:KIM589876 KSH589865:KSI589876 LCD589865:LCE589876 LLZ589865:LMA589876 LVV589865:LVW589876 MFR589865:MFS589876 MPN589865:MPO589876 MZJ589865:MZK589876 NJF589865:NJG589876 NTB589865:NTC589876 OCX589865:OCY589876 OMT589865:OMU589876 OWP589865:OWQ589876 PGL589865:PGM589876 PQH589865:PQI589876 QAD589865:QAE589876 QJZ589865:QKA589876 QTV589865:QTW589876 RDR589865:RDS589876 RNN589865:RNO589876 RXJ589865:RXK589876 SHF589865:SHG589876 SRB589865:SRC589876 TAX589865:TAY589876 TKT589865:TKU589876 TUP589865:TUQ589876 UEL589865:UEM589876 UOH589865:UOI589876 UYD589865:UYE589876 VHZ589865:VIA589876 VRV589865:VRW589876 WBR589865:WBS589876 WLN589865:WLO589876 WVJ589865:WVK589876 B655401:C655412 IX655401:IY655412 ST655401:SU655412 ACP655401:ACQ655412 AML655401:AMM655412 AWH655401:AWI655412 BGD655401:BGE655412 BPZ655401:BQA655412 BZV655401:BZW655412 CJR655401:CJS655412 CTN655401:CTO655412 DDJ655401:DDK655412 DNF655401:DNG655412 DXB655401:DXC655412 EGX655401:EGY655412 EQT655401:EQU655412 FAP655401:FAQ655412 FKL655401:FKM655412 FUH655401:FUI655412 GED655401:GEE655412 GNZ655401:GOA655412 GXV655401:GXW655412 HHR655401:HHS655412 HRN655401:HRO655412 IBJ655401:IBK655412 ILF655401:ILG655412 IVB655401:IVC655412 JEX655401:JEY655412 JOT655401:JOU655412 JYP655401:JYQ655412 KIL655401:KIM655412 KSH655401:KSI655412 LCD655401:LCE655412 LLZ655401:LMA655412 LVV655401:LVW655412 MFR655401:MFS655412 MPN655401:MPO655412 MZJ655401:MZK655412 NJF655401:NJG655412 NTB655401:NTC655412 OCX655401:OCY655412 OMT655401:OMU655412 OWP655401:OWQ655412 PGL655401:PGM655412 PQH655401:PQI655412 QAD655401:QAE655412 QJZ655401:QKA655412 QTV655401:QTW655412 RDR655401:RDS655412 RNN655401:RNO655412 RXJ655401:RXK655412 SHF655401:SHG655412 SRB655401:SRC655412 TAX655401:TAY655412 TKT655401:TKU655412 TUP655401:TUQ655412 UEL655401:UEM655412 UOH655401:UOI655412 UYD655401:UYE655412 VHZ655401:VIA655412 VRV655401:VRW655412 WBR655401:WBS655412 WLN655401:WLO655412 WVJ655401:WVK655412 B720937:C720948 IX720937:IY720948 ST720937:SU720948 ACP720937:ACQ720948 AML720937:AMM720948 AWH720937:AWI720948 BGD720937:BGE720948 BPZ720937:BQA720948 BZV720937:BZW720948 CJR720937:CJS720948 CTN720937:CTO720948 DDJ720937:DDK720948 DNF720937:DNG720948 DXB720937:DXC720948 EGX720937:EGY720948 EQT720937:EQU720948 FAP720937:FAQ720948 FKL720937:FKM720948 FUH720937:FUI720948 GED720937:GEE720948 GNZ720937:GOA720948 GXV720937:GXW720948 HHR720937:HHS720948 HRN720937:HRO720948 IBJ720937:IBK720948 ILF720937:ILG720948 IVB720937:IVC720948 JEX720937:JEY720948 JOT720937:JOU720948 JYP720937:JYQ720948 KIL720937:KIM720948 KSH720937:KSI720948 LCD720937:LCE720948 LLZ720937:LMA720948 LVV720937:LVW720948 MFR720937:MFS720948 MPN720937:MPO720948 MZJ720937:MZK720948 NJF720937:NJG720948 NTB720937:NTC720948 OCX720937:OCY720948 OMT720937:OMU720948 OWP720937:OWQ720948 PGL720937:PGM720948 PQH720937:PQI720948 QAD720937:QAE720948 QJZ720937:QKA720948 QTV720937:QTW720948 RDR720937:RDS720948 RNN720937:RNO720948 RXJ720937:RXK720948 SHF720937:SHG720948 SRB720937:SRC720948 TAX720937:TAY720948 TKT720937:TKU720948 TUP720937:TUQ720948 UEL720937:UEM720948 UOH720937:UOI720948 UYD720937:UYE720948 VHZ720937:VIA720948 VRV720937:VRW720948 WBR720937:WBS720948 WLN720937:WLO720948 WVJ720937:WVK720948 B786473:C786484 IX786473:IY786484 ST786473:SU786484 ACP786473:ACQ786484 AML786473:AMM786484 AWH786473:AWI786484 BGD786473:BGE786484 BPZ786473:BQA786484 BZV786473:BZW786484 CJR786473:CJS786484 CTN786473:CTO786484 DDJ786473:DDK786484 DNF786473:DNG786484 DXB786473:DXC786484 EGX786473:EGY786484 EQT786473:EQU786484 FAP786473:FAQ786484 FKL786473:FKM786484 FUH786473:FUI786484 GED786473:GEE786484 GNZ786473:GOA786484 GXV786473:GXW786484 HHR786473:HHS786484 HRN786473:HRO786484 IBJ786473:IBK786484 ILF786473:ILG786484 IVB786473:IVC786484 JEX786473:JEY786484 JOT786473:JOU786484 JYP786473:JYQ786484 KIL786473:KIM786484 KSH786473:KSI786484 LCD786473:LCE786484 LLZ786473:LMA786484 LVV786473:LVW786484 MFR786473:MFS786484 MPN786473:MPO786484 MZJ786473:MZK786484 NJF786473:NJG786484 NTB786473:NTC786484 OCX786473:OCY786484 OMT786473:OMU786484 OWP786473:OWQ786484 PGL786473:PGM786484 PQH786473:PQI786484 QAD786473:QAE786484 QJZ786473:QKA786484 QTV786473:QTW786484 RDR786473:RDS786484 RNN786473:RNO786484 RXJ786473:RXK786484 SHF786473:SHG786484 SRB786473:SRC786484 TAX786473:TAY786484 TKT786473:TKU786484 TUP786473:TUQ786484 UEL786473:UEM786484 UOH786473:UOI786484 UYD786473:UYE786484 VHZ786473:VIA786484 VRV786473:VRW786484 WBR786473:WBS786484 WLN786473:WLO786484 WVJ786473:WVK786484 B852009:C852020 IX852009:IY852020 ST852009:SU852020 ACP852009:ACQ852020 AML852009:AMM852020 AWH852009:AWI852020 BGD852009:BGE852020 BPZ852009:BQA852020 BZV852009:BZW852020 CJR852009:CJS852020 CTN852009:CTO852020 DDJ852009:DDK852020 DNF852009:DNG852020 DXB852009:DXC852020 EGX852009:EGY852020 EQT852009:EQU852020 FAP852009:FAQ852020 FKL852009:FKM852020 FUH852009:FUI852020 GED852009:GEE852020 GNZ852009:GOA852020 GXV852009:GXW852020 HHR852009:HHS852020 HRN852009:HRO852020 IBJ852009:IBK852020 ILF852009:ILG852020 IVB852009:IVC852020 JEX852009:JEY852020 JOT852009:JOU852020 JYP852009:JYQ852020 KIL852009:KIM852020 KSH852009:KSI852020 LCD852009:LCE852020 LLZ852009:LMA852020 LVV852009:LVW852020 MFR852009:MFS852020 MPN852009:MPO852020 MZJ852009:MZK852020 NJF852009:NJG852020 NTB852009:NTC852020 OCX852009:OCY852020 OMT852009:OMU852020 OWP852009:OWQ852020 PGL852009:PGM852020 PQH852009:PQI852020 QAD852009:QAE852020 QJZ852009:QKA852020 QTV852009:QTW852020 RDR852009:RDS852020 RNN852009:RNO852020 RXJ852009:RXK852020 SHF852009:SHG852020 SRB852009:SRC852020 TAX852009:TAY852020 TKT852009:TKU852020 TUP852009:TUQ852020 UEL852009:UEM852020 UOH852009:UOI852020 UYD852009:UYE852020 VHZ852009:VIA852020 VRV852009:VRW852020 WBR852009:WBS852020 WLN852009:WLO852020 WVJ852009:WVK852020 B917545:C917556 IX917545:IY917556 ST917545:SU917556 ACP917545:ACQ917556 AML917545:AMM917556 AWH917545:AWI917556 BGD917545:BGE917556 BPZ917545:BQA917556 BZV917545:BZW917556 CJR917545:CJS917556 CTN917545:CTO917556 DDJ917545:DDK917556 DNF917545:DNG917556 DXB917545:DXC917556 EGX917545:EGY917556 EQT917545:EQU917556 FAP917545:FAQ917556 FKL917545:FKM917556 FUH917545:FUI917556 GED917545:GEE917556 GNZ917545:GOA917556 GXV917545:GXW917556 HHR917545:HHS917556 HRN917545:HRO917556 IBJ917545:IBK917556 ILF917545:ILG917556 IVB917545:IVC917556 JEX917545:JEY917556 JOT917545:JOU917556 JYP917545:JYQ917556 KIL917545:KIM917556 KSH917545:KSI917556 LCD917545:LCE917556 LLZ917545:LMA917556 LVV917545:LVW917556 MFR917545:MFS917556 MPN917545:MPO917556 MZJ917545:MZK917556 NJF917545:NJG917556 NTB917545:NTC917556 OCX917545:OCY917556 OMT917545:OMU917556 OWP917545:OWQ917556 PGL917545:PGM917556 PQH917545:PQI917556 QAD917545:QAE917556 QJZ917545:QKA917556 QTV917545:QTW917556 RDR917545:RDS917556 RNN917545:RNO917556 RXJ917545:RXK917556 SHF917545:SHG917556 SRB917545:SRC917556 TAX917545:TAY917556 TKT917545:TKU917556 TUP917545:TUQ917556 UEL917545:UEM917556 UOH917545:UOI917556 UYD917545:UYE917556 VHZ917545:VIA917556 VRV917545:VRW917556 WBR917545:WBS917556 WLN917545:WLO917556 WVJ917545:WVK917556 B983081:C983092 IX983081:IY983092 ST983081:SU983092 ACP983081:ACQ983092 AML983081:AMM983092 AWH983081:AWI983092 BGD983081:BGE983092 BPZ983081:BQA983092 BZV983081:BZW983092 CJR983081:CJS983092 CTN983081:CTO983092 DDJ983081:DDK983092 DNF983081:DNG983092 DXB983081:DXC983092 EGX983081:EGY983092 EQT983081:EQU983092 FAP983081:FAQ983092 FKL983081:FKM983092 FUH983081:FUI983092 GED983081:GEE983092 GNZ983081:GOA983092 GXV983081:GXW983092 HHR983081:HHS983092 HRN983081:HRO983092 IBJ983081:IBK983092 ILF983081:ILG983092 IVB983081:IVC983092 JEX983081:JEY983092 JOT983081:JOU983092 JYP983081:JYQ983092 KIL983081:KIM983092 KSH983081:KSI983092 LCD983081:LCE983092 LLZ983081:LMA983092 LVV983081:LVW983092 MFR983081:MFS983092 MPN983081:MPO983092 MZJ983081:MZK983092 NJF983081:NJG983092 NTB983081:NTC983092 OCX983081:OCY983092 OMT983081:OMU983092 OWP983081:OWQ983092 PGL983081:PGM983092 PQH983081:PQI983092 QAD983081:QAE983092 QJZ983081:QKA983092 QTV983081:QTW983092 RDR983081:RDS983092 RNN983081:RNO983092 RXJ983081:RXK983092 SHF983081:SHG983092 SRB983081:SRC983092 TAX983081:TAY983092 TKT983081:TKU983092 TUP983081:TUQ983092 UEL983081:UEM983092 UOH983081:UOI983092 UYD983081:UYE983092 VHZ983081:VIA983092 VRV983081:VRW983092 WBR983081:WBS983092 WLN983081:WLO983092 WVJ983081:WVK983092 B55:C66 IX55:IY66 ST55:SU66 ACP55:ACQ66 AML55:AMM66 AWH55:AWI66 BGD55:BGE66 BPZ55:BQA66 BZV55:BZW66 CJR55:CJS66 CTN55:CTO66 DDJ55:DDK66 DNF55:DNG66 DXB55:DXC66 EGX55:EGY66 EQT55:EQU66 FAP55:FAQ66 FKL55:FKM66 FUH55:FUI66 GED55:GEE66 GNZ55:GOA66 GXV55:GXW66 HHR55:HHS66 HRN55:HRO66 IBJ55:IBK66 ILF55:ILG66 IVB55:IVC66 JEX55:JEY66 JOT55:JOU66 JYP55:JYQ66 KIL55:KIM66 KSH55:KSI66 LCD55:LCE66 LLZ55:LMA66 LVV55:LVW66 MFR55:MFS66 MPN55:MPO66 MZJ55:MZK66 NJF55:NJG66 NTB55:NTC66 OCX55:OCY66 OMT55:OMU66 OWP55:OWQ66 PGL55:PGM66 PQH55:PQI66 QAD55:QAE66 QJZ55:QKA66 QTV55:QTW66 RDR55:RDS66 RNN55:RNO66 RXJ55:RXK66 SHF55:SHG66 SRB55:SRC66 TAX55:TAY66 TKT55:TKU66 TUP55:TUQ66 UEL55:UEM66 UOH55:UOI66 UYD55:UYE66 VHZ55:VIA66 VRV55:VRW66 WBR55:WBS66 WLN55:WLO66 WVJ55:WVK66 B65591:C65602 IX65591:IY65602 ST65591:SU65602 ACP65591:ACQ65602 AML65591:AMM65602 AWH65591:AWI65602 BGD65591:BGE65602 BPZ65591:BQA65602 BZV65591:BZW65602 CJR65591:CJS65602 CTN65591:CTO65602 DDJ65591:DDK65602 DNF65591:DNG65602 DXB65591:DXC65602 EGX65591:EGY65602 EQT65591:EQU65602 FAP65591:FAQ65602 FKL65591:FKM65602 FUH65591:FUI65602 GED65591:GEE65602 GNZ65591:GOA65602 GXV65591:GXW65602 HHR65591:HHS65602 HRN65591:HRO65602 IBJ65591:IBK65602 ILF65591:ILG65602 IVB65591:IVC65602 JEX65591:JEY65602 JOT65591:JOU65602 JYP65591:JYQ65602 KIL65591:KIM65602 KSH65591:KSI65602 LCD65591:LCE65602 LLZ65591:LMA65602 LVV65591:LVW65602 MFR65591:MFS65602 MPN65591:MPO65602 MZJ65591:MZK65602 NJF65591:NJG65602 NTB65591:NTC65602 OCX65591:OCY65602 OMT65591:OMU65602 OWP65591:OWQ65602 PGL65591:PGM65602 PQH65591:PQI65602 QAD65591:QAE65602 QJZ65591:QKA65602 QTV65591:QTW65602 RDR65591:RDS65602 RNN65591:RNO65602 RXJ65591:RXK65602 SHF65591:SHG65602 SRB65591:SRC65602 TAX65591:TAY65602 TKT65591:TKU65602 TUP65591:TUQ65602 UEL65591:UEM65602 UOH65591:UOI65602 UYD65591:UYE65602 VHZ65591:VIA65602 VRV65591:VRW65602 WBR65591:WBS65602 WLN65591:WLO65602 WVJ65591:WVK65602 B131127:C131138 IX131127:IY131138 ST131127:SU131138 ACP131127:ACQ131138 AML131127:AMM131138 AWH131127:AWI131138 BGD131127:BGE131138 BPZ131127:BQA131138 BZV131127:BZW131138 CJR131127:CJS131138 CTN131127:CTO131138 DDJ131127:DDK131138 DNF131127:DNG131138 DXB131127:DXC131138 EGX131127:EGY131138 EQT131127:EQU131138 FAP131127:FAQ131138 FKL131127:FKM131138 FUH131127:FUI131138 GED131127:GEE131138 GNZ131127:GOA131138 GXV131127:GXW131138 HHR131127:HHS131138 HRN131127:HRO131138 IBJ131127:IBK131138 ILF131127:ILG131138 IVB131127:IVC131138 JEX131127:JEY131138 JOT131127:JOU131138 JYP131127:JYQ131138 KIL131127:KIM131138 KSH131127:KSI131138 LCD131127:LCE131138 LLZ131127:LMA131138 LVV131127:LVW131138 MFR131127:MFS131138 MPN131127:MPO131138 MZJ131127:MZK131138 NJF131127:NJG131138 NTB131127:NTC131138 OCX131127:OCY131138 OMT131127:OMU131138 OWP131127:OWQ131138 PGL131127:PGM131138 PQH131127:PQI131138 QAD131127:QAE131138 QJZ131127:QKA131138 QTV131127:QTW131138 RDR131127:RDS131138 RNN131127:RNO131138 RXJ131127:RXK131138 SHF131127:SHG131138 SRB131127:SRC131138 TAX131127:TAY131138 TKT131127:TKU131138 TUP131127:TUQ131138 UEL131127:UEM131138 UOH131127:UOI131138 UYD131127:UYE131138 VHZ131127:VIA131138 VRV131127:VRW131138 WBR131127:WBS131138 WLN131127:WLO131138 WVJ131127:WVK131138 B196663:C196674 IX196663:IY196674 ST196663:SU196674 ACP196663:ACQ196674 AML196663:AMM196674 AWH196663:AWI196674 BGD196663:BGE196674 BPZ196663:BQA196674 BZV196663:BZW196674 CJR196663:CJS196674 CTN196663:CTO196674 DDJ196663:DDK196674 DNF196663:DNG196674 DXB196663:DXC196674 EGX196663:EGY196674 EQT196663:EQU196674 FAP196663:FAQ196674 FKL196663:FKM196674 FUH196663:FUI196674 GED196663:GEE196674 GNZ196663:GOA196674 GXV196663:GXW196674 HHR196663:HHS196674 HRN196663:HRO196674 IBJ196663:IBK196674 ILF196663:ILG196674 IVB196663:IVC196674 JEX196663:JEY196674 JOT196663:JOU196674 JYP196663:JYQ196674 KIL196663:KIM196674 KSH196663:KSI196674 LCD196663:LCE196674 LLZ196663:LMA196674 LVV196663:LVW196674 MFR196663:MFS196674 MPN196663:MPO196674 MZJ196663:MZK196674 NJF196663:NJG196674 NTB196663:NTC196674 OCX196663:OCY196674 OMT196663:OMU196674 OWP196663:OWQ196674 PGL196663:PGM196674 PQH196663:PQI196674 QAD196663:QAE196674 QJZ196663:QKA196674 QTV196663:QTW196674 RDR196663:RDS196674 RNN196663:RNO196674 RXJ196663:RXK196674 SHF196663:SHG196674 SRB196663:SRC196674 TAX196663:TAY196674 TKT196663:TKU196674 TUP196663:TUQ196674 UEL196663:UEM196674 UOH196663:UOI196674 UYD196663:UYE196674 VHZ196663:VIA196674 VRV196663:VRW196674 WBR196663:WBS196674 WLN196663:WLO196674 WVJ196663:WVK196674 B262199:C262210 IX262199:IY262210 ST262199:SU262210 ACP262199:ACQ262210 AML262199:AMM262210 AWH262199:AWI262210 BGD262199:BGE262210 BPZ262199:BQA262210 BZV262199:BZW262210 CJR262199:CJS262210 CTN262199:CTO262210 DDJ262199:DDK262210 DNF262199:DNG262210 DXB262199:DXC262210 EGX262199:EGY262210 EQT262199:EQU262210 FAP262199:FAQ262210 FKL262199:FKM262210 FUH262199:FUI262210 GED262199:GEE262210 GNZ262199:GOA262210 GXV262199:GXW262210 HHR262199:HHS262210 HRN262199:HRO262210 IBJ262199:IBK262210 ILF262199:ILG262210 IVB262199:IVC262210 JEX262199:JEY262210 JOT262199:JOU262210 JYP262199:JYQ262210 KIL262199:KIM262210 KSH262199:KSI262210 LCD262199:LCE262210 LLZ262199:LMA262210 LVV262199:LVW262210 MFR262199:MFS262210 MPN262199:MPO262210 MZJ262199:MZK262210 NJF262199:NJG262210 NTB262199:NTC262210 OCX262199:OCY262210 OMT262199:OMU262210 OWP262199:OWQ262210 PGL262199:PGM262210 PQH262199:PQI262210 QAD262199:QAE262210 QJZ262199:QKA262210 QTV262199:QTW262210 RDR262199:RDS262210 RNN262199:RNO262210 RXJ262199:RXK262210 SHF262199:SHG262210 SRB262199:SRC262210 TAX262199:TAY262210 TKT262199:TKU262210 TUP262199:TUQ262210 UEL262199:UEM262210 UOH262199:UOI262210 UYD262199:UYE262210 VHZ262199:VIA262210 VRV262199:VRW262210 WBR262199:WBS262210 WLN262199:WLO262210 WVJ262199:WVK262210 B327735:C327746 IX327735:IY327746 ST327735:SU327746 ACP327735:ACQ327746 AML327735:AMM327746 AWH327735:AWI327746 BGD327735:BGE327746 BPZ327735:BQA327746 BZV327735:BZW327746 CJR327735:CJS327746 CTN327735:CTO327746 DDJ327735:DDK327746 DNF327735:DNG327746 DXB327735:DXC327746 EGX327735:EGY327746 EQT327735:EQU327746 FAP327735:FAQ327746 FKL327735:FKM327746 FUH327735:FUI327746 GED327735:GEE327746 GNZ327735:GOA327746 GXV327735:GXW327746 HHR327735:HHS327746 HRN327735:HRO327746 IBJ327735:IBK327746 ILF327735:ILG327746 IVB327735:IVC327746 JEX327735:JEY327746 JOT327735:JOU327746 JYP327735:JYQ327746 KIL327735:KIM327746 KSH327735:KSI327746 LCD327735:LCE327746 LLZ327735:LMA327746 LVV327735:LVW327746 MFR327735:MFS327746 MPN327735:MPO327746 MZJ327735:MZK327746 NJF327735:NJG327746 NTB327735:NTC327746 OCX327735:OCY327746 OMT327735:OMU327746 OWP327735:OWQ327746 PGL327735:PGM327746 PQH327735:PQI327746 QAD327735:QAE327746 QJZ327735:QKA327746 QTV327735:QTW327746 RDR327735:RDS327746 RNN327735:RNO327746 RXJ327735:RXK327746 SHF327735:SHG327746 SRB327735:SRC327746 TAX327735:TAY327746 TKT327735:TKU327746 TUP327735:TUQ327746 UEL327735:UEM327746 UOH327735:UOI327746 UYD327735:UYE327746 VHZ327735:VIA327746 VRV327735:VRW327746 WBR327735:WBS327746 WLN327735:WLO327746 WVJ327735:WVK327746 B393271:C393282 IX393271:IY393282 ST393271:SU393282 ACP393271:ACQ393282 AML393271:AMM393282 AWH393271:AWI393282 BGD393271:BGE393282 BPZ393271:BQA393282 BZV393271:BZW393282 CJR393271:CJS393282 CTN393271:CTO393282 DDJ393271:DDK393282 DNF393271:DNG393282 DXB393271:DXC393282 EGX393271:EGY393282 EQT393271:EQU393282 FAP393271:FAQ393282 FKL393271:FKM393282 FUH393271:FUI393282 GED393271:GEE393282 GNZ393271:GOA393282 GXV393271:GXW393282 HHR393271:HHS393282 HRN393271:HRO393282 IBJ393271:IBK393282 ILF393271:ILG393282 IVB393271:IVC393282 JEX393271:JEY393282 JOT393271:JOU393282 JYP393271:JYQ393282 KIL393271:KIM393282 KSH393271:KSI393282 LCD393271:LCE393282 LLZ393271:LMA393282 LVV393271:LVW393282 MFR393271:MFS393282 MPN393271:MPO393282 MZJ393271:MZK393282 NJF393271:NJG393282 NTB393271:NTC393282 OCX393271:OCY393282 OMT393271:OMU393282 OWP393271:OWQ393282 PGL393271:PGM393282 PQH393271:PQI393282 QAD393271:QAE393282 QJZ393271:QKA393282 QTV393271:QTW393282 RDR393271:RDS393282 RNN393271:RNO393282 RXJ393271:RXK393282 SHF393271:SHG393282 SRB393271:SRC393282 TAX393271:TAY393282 TKT393271:TKU393282 TUP393271:TUQ393282 UEL393271:UEM393282 UOH393271:UOI393282 UYD393271:UYE393282 VHZ393271:VIA393282 VRV393271:VRW393282 WBR393271:WBS393282 WLN393271:WLO393282 WVJ393271:WVK393282 B458807:C458818 IX458807:IY458818 ST458807:SU458818 ACP458807:ACQ458818 AML458807:AMM458818 AWH458807:AWI458818 BGD458807:BGE458818 BPZ458807:BQA458818 BZV458807:BZW458818 CJR458807:CJS458818 CTN458807:CTO458818 DDJ458807:DDK458818 DNF458807:DNG458818 DXB458807:DXC458818 EGX458807:EGY458818 EQT458807:EQU458818 FAP458807:FAQ458818 FKL458807:FKM458818 FUH458807:FUI458818 GED458807:GEE458818 GNZ458807:GOA458818 GXV458807:GXW458818 HHR458807:HHS458818 HRN458807:HRO458818 IBJ458807:IBK458818 ILF458807:ILG458818 IVB458807:IVC458818 JEX458807:JEY458818 JOT458807:JOU458818 JYP458807:JYQ458818 KIL458807:KIM458818 KSH458807:KSI458818 LCD458807:LCE458818 LLZ458807:LMA458818 LVV458807:LVW458818 MFR458807:MFS458818 MPN458807:MPO458818 MZJ458807:MZK458818 NJF458807:NJG458818 NTB458807:NTC458818 OCX458807:OCY458818 OMT458807:OMU458818 OWP458807:OWQ458818 PGL458807:PGM458818 PQH458807:PQI458818 QAD458807:QAE458818 QJZ458807:QKA458818 QTV458807:QTW458818 RDR458807:RDS458818 RNN458807:RNO458818 RXJ458807:RXK458818 SHF458807:SHG458818 SRB458807:SRC458818 TAX458807:TAY458818 TKT458807:TKU458818 TUP458807:TUQ458818 UEL458807:UEM458818 UOH458807:UOI458818 UYD458807:UYE458818 VHZ458807:VIA458818 VRV458807:VRW458818 WBR458807:WBS458818 WLN458807:WLO458818 WVJ458807:WVK458818 B524343:C524354 IX524343:IY524354 ST524343:SU524354 ACP524343:ACQ524354 AML524343:AMM524354 AWH524343:AWI524354 BGD524343:BGE524354 BPZ524343:BQA524354 BZV524343:BZW524354 CJR524343:CJS524354 CTN524343:CTO524354 DDJ524343:DDK524354 DNF524343:DNG524354 DXB524343:DXC524354 EGX524343:EGY524354 EQT524343:EQU524354 FAP524343:FAQ524354 FKL524343:FKM524354 FUH524343:FUI524354 GED524343:GEE524354 GNZ524343:GOA524354 GXV524343:GXW524354 HHR524343:HHS524354 HRN524343:HRO524354 IBJ524343:IBK524354 ILF524343:ILG524354 IVB524343:IVC524354 JEX524343:JEY524354 JOT524343:JOU524354 JYP524343:JYQ524354 KIL524343:KIM524354 KSH524343:KSI524354 LCD524343:LCE524354 LLZ524343:LMA524354 LVV524343:LVW524354 MFR524343:MFS524354 MPN524343:MPO524354 MZJ524343:MZK524354 NJF524343:NJG524354 NTB524343:NTC524354 OCX524343:OCY524354 OMT524343:OMU524354 OWP524343:OWQ524354 PGL524343:PGM524354 PQH524343:PQI524354 QAD524343:QAE524354 QJZ524343:QKA524354 QTV524343:QTW524354 RDR524343:RDS524354 RNN524343:RNO524354 RXJ524343:RXK524354 SHF524343:SHG524354 SRB524343:SRC524354 TAX524343:TAY524354 TKT524343:TKU524354 TUP524343:TUQ524354 UEL524343:UEM524354 UOH524343:UOI524354 UYD524343:UYE524354 VHZ524343:VIA524354 VRV524343:VRW524354 WBR524343:WBS524354 WLN524343:WLO524354 WVJ524343:WVK524354 B589879:C589890 IX589879:IY589890 ST589879:SU589890 ACP589879:ACQ589890 AML589879:AMM589890 AWH589879:AWI589890 BGD589879:BGE589890 BPZ589879:BQA589890 BZV589879:BZW589890 CJR589879:CJS589890 CTN589879:CTO589890 DDJ589879:DDK589890 DNF589879:DNG589890 DXB589879:DXC589890 EGX589879:EGY589890 EQT589879:EQU589890 FAP589879:FAQ589890 FKL589879:FKM589890 FUH589879:FUI589890 GED589879:GEE589890 GNZ589879:GOA589890 GXV589879:GXW589890 HHR589879:HHS589890 HRN589879:HRO589890 IBJ589879:IBK589890 ILF589879:ILG589890 IVB589879:IVC589890 JEX589879:JEY589890 JOT589879:JOU589890 JYP589879:JYQ589890 KIL589879:KIM589890 KSH589879:KSI589890 LCD589879:LCE589890 LLZ589879:LMA589890 LVV589879:LVW589890 MFR589879:MFS589890 MPN589879:MPO589890 MZJ589879:MZK589890 NJF589879:NJG589890 NTB589879:NTC589890 OCX589879:OCY589890 OMT589879:OMU589890 OWP589879:OWQ589890 PGL589879:PGM589890 PQH589879:PQI589890 QAD589879:QAE589890 QJZ589879:QKA589890 QTV589879:QTW589890 RDR589879:RDS589890 RNN589879:RNO589890 RXJ589879:RXK589890 SHF589879:SHG589890 SRB589879:SRC589890 TAX589879:TAY589890 TKT589879:TKU589890 TUP589879:TUQ589890 UEL589879:UEM589890 UOH589879:UOI589890 UYD589879:UYE589890 VHZ589879:VIA589890 VRV589879:VRW589890 WBR589879:WBS589890 WLN589879:WLO589890 WVJ589879:WVK589890 B655415:C655426 IX655415:IY655426 ST655415:SU655426 ACP655415:ACQ655426 AML655415:AMM655426 AWH655415:AWI655426 BGD655415:BGE655426 BPZ655415:BQA655426 BZV655415:BZW655426 CJR655415:CJS655426 CTN655415:CTO655426 DDJ655415:DDK655426 DNF655415:DNG655426 DXB655415:DXC655426 EGX655415:EGY655426 EQT655415:EQU655426 FAP655415:FAQ655426 FKL655415:FKM655426 FUH655415:FUI655426 GED655415:GEE655426 GNZ655415:GOA655426 GXV655415:GXW655426 HHR655415:HHS655426 HRN655415:HRO655426 IBJ655415:IBK655426 ILF655415:ILG655426 IVB655415:IVC655426 JEX655415:JEY655426 JOT655415:JOU655426 JYP655415:JYQ655426 KIL655415:KIM655426 KSH655415:KSI655426 LCD655415:LCE655426 LLZ655415:LMA655426 LVV655415:LVW655426 MFR655415:MFS655426 MPN655415:MPO655426 MZJ655415:MZK655426 NJF655415:NJG655426 NTB655415:NTC655426 OCX655415:OCY655426 OMT655415:OMU655426 OWP655415:OWQ655426 PGL655415:PGM655426 PQH655415:PQI655426 QAD655415:QAE655426 QJZ655415:QKA655426 QTV655415:QTW655426 RDR655415:RDS655426 RNN655415:RNO655426 RXJ655415:RXK655426 SHF655415:SHG655426 SRB655415:SRC655426 TAX655415:TAY655426 TKT655415:TKU655426 TUP655415:TUQ655426 UEL655415:UEM655426 UOH655415:UOI655426 UYD655415:UYE655426 VHZ655415:VIA655426 VRV655415:VRW655426 WBR655415:WBS655426 WLN655415:WLO655426 WVJ655415:WVK655426 B720951:C720962 IX720951:IY720962 ST720951:SU720962 ACP720951:ACQ720962 AML720951:AMM720962 AWH720951:AWI720962 BGD720951:BGE720962 BPZ720951:BQA720962 BZV720951:BZW720962 CJR720951:CJS720962 CTN720951:CTO720962 DDJ720951:DDK720962 DNF720951:DNG720962 DXB720951:DXC720962 EGX720951:EGY720962 EQT720951:EQU720962 FAP720951:FAQ720962 FKL720951:FKM720962 FUH720951:FUI720962 GED720951:GEE720962 GNZ720951:GOA720962 GXV720951:GXW720962 HHR720951:HHS720962 HRN720951:HRO720962 IBJ720951:IBK720962 ILF720951:ILG720962 IVB720951:IVC720962 JEX720951:JEY720962 JOT720951:JOU720962 JYP720951:JYQ720962 KIL720951:KIM720962 KSH720951:KSI720962 LCD720951:LCE720962 LLZ720951:LMA720962 LVV720951:LVW720962 MFR720951:MFS720962 MPN720951:MPO720962 MZJ720951:MZK720962 NJF720951:NJG720962 NTB720951:NTC720962 OCX720951:OCY720962 OMT720951:OMU720962 OWP720951:OWQ720962 PGL720951:PGM720962 PQH720951:PQI720962 QAD720951:QAE720962 QJZ720951:QKA720962 QTV720951:QTW720962 RDR720951:RDS720962 RNN720951:RNO720962 RXJ720951:RXK720962 SHF720951:SHG720962 SRB720951:SRC720962 TAX720951:TAY720962 TKT720951:TKU720962 TUP720951:TUQ720962 UEL720951:UEM720962 UOH720951:UOI720962 UYD720951:UYE720962 VHZ720951:VIA720962 VRV720951:VRW720962 WBR720951:WBS720962 WLN720951:WLO720962 WVJ720951:WVK720962 B786487:C786498 IX786487:IY786498 ST786487:SU786498 ACP786487:ACQ786498 AML786487:AMM786498 AWH786487:AWI786498 BGD786487:BGE786498 BPZ786487:BQA786498 BZV786487:BZW786498 CJR786487:CJS786498 CTN786487:CTO786498 DDJ786487:DDK786498 DNF786487:DNG786498 DXB786487:DXC786498 EGX786487:EGY786498 EQT786487:EQU786498 FAP786487:FAQ786498 FKL786487:FKM786498 FUH786487:FUI786498 GED786487:GEE786498 GNZ786487:GOA786498 GXV786487:GXW786498 HHR786487:HHS786498 HRN786487:HRO786498 IBJ786487:IBK786498 ILF786487:ILG786498 IVB786487:IVC786498 JEX786487:JEY786498 JOT786487:JOU786498 JYP786487:JYQ786498 KIL786487:KIM786498 KSH786487:KSI786498 LCD786487:LCE786498 LLZ786487:LMA786498 LVV786487:LVW786498 MFR786487:MFS786498 MPN786487:MPO786498 MZJ786487:MZK786498 NJF786487:NJG786498 NTB786487:NTC786498 OCX786487:OCY786498 OMT786487:OMU786498 OWP786487:OWQ786498 PGL786487:PGM786498 PQH786487:PQI786498 QAD786487:QAE786498 QJZ786487:QKA786498 QTV786487:QTW786498 RDR786487:RDS786498 RNN786487:RNO786498 RXJ786487:RXK786498 SHF786487:SHG786498 SRB786487:SRC786498 TAX786487:TAY786498 TKT786487:TKU786498 TUP786487:TUQ786498 UEL786487:UEM786498 UOH786487:UOI786498 UYD786487:UYE786498 VHZ786487:VIA786498 VRV786487:VRW786498 WBR786487:WBS786498 WLN786487:WLO786498 WVJ786487:WVK786498 B852023:C852034 IX852023:IY852034 ST852023:SU852034 ACP852023:ACQ852034 AML852023:AMM852034 AWH852023:AWI852034 BGD852023:BGE852034 BPZ852023:BQA852034 BZV852023:BZW852034 CJR852023:CJS852034 CTN852023:CTO852034 DDJ852023:DDK852034 DNF852023:DNG852034 DXB852023:DXC852034 EGX852023:EGY852034 EQT852023:EQU852034 FAP852023:FAQ852034 FKL852023:FKM852034 FUH852023:FUI852034 GED852023:GEE852034 GNZ852023:GOA852034 GXV852023:GXW852034 HHR852023:HHS852034 HRN852023:HRO852034 IBJ852023:IBK852034 ILF852023:ILG852034 IVB852023:IVC852034 JEX852023:JEY852034 JOT852023:JOU852034 JYP852023:JYQ852034 KIL852023:KIM852034 KSH852023:KSI852034 LCD852023:LCE852034 LLZ852023:LMA852034 LVV852023:LVW852034 MFR852023:MFS852034 MPN852023:MPO852034 MZJ852023:MZK852034 NJF852023:NJG852034 NTB852023:NTC852034 OCX852023:OCY852034 OMT852023:OMU852034 OWP852023:OWQ852034 PGL852023:PGM852034 PQH852023:PQI852034 QAD852023:QAE852034 QJZ852023:QKA852034 QTV852023:QTW852034 RDR852023:RDS852034 RNN852023:RNO852034 RXJ852023:RXK852034 SHF852023:SHG852034 SRB852023:SRC852034 TAX852023:TAY852034 TKT852023:TKU852034 TUP852023:TUQ852034 UEL852023:UEM852034 UOH852023:UOI852034 UYD852023:UYE852034 VHZ852023:VIA852034 VRV852023:VRW852034 WBR852023:WBS852034 WLN852023:WLO852034 WVJ852023:WVK852034 B917559:C917570 IX917559:IY917570 ST917559:SU917570 ACP917559:ACQ917570 AML917559:AMM917570 AWH917559:AWI917570 BGD917559:BGE917570 BPZ917559:BQA917570 BZV917559:BZW917570 CJR917559:CJS917570 CTN917559:CTO917570 DDJ917559:DDK917570 DNF917559:DNG917570 DXB917559:DXC917570 EGX917559:EGY917570 EQT917559:EQU917570 FAP917559:FAQ917570 FKL917559:FKM917570 FUH917559:FUI917570 GED917559:GEE917570 GNZ917559:GOA917570 GXV917559:GXW917570 HHR917559:HHS917570 HRN917559:HRO917570 IBJ917559:IBK917570 ILF917559:ILG917570 IVB917559:IVC917570 JEX917559:JEY917570 JOT917559:JOU917570 JYP917559:JYQ917570 KIL917559:KIM917570 KSH917559:KSI917570 LCD917559:LCE917570 LLZ917559:LMA917570 LVV917559:LVW917570 MFR917559:MFS917570 MPN917559:MPO917570 MZJ917559:MZK917570 NJF917559:NJG917570 NTB917559:NTC917570 OCX917559:OCY917570 OMT917559:OMU917570 OWP917559:OWQ917570 PGL917559:PGM917570 PQH917559:PQI917570 QAD917559:QAE917570 QJZ917559:QKA917570 QTV917559:QTW917570 RDR917559:RDS917570 RNN917559:RNO917570 RXJ917559:RXK917570 SHF917559:SHG917570 SRB917559:SRC917570 TAX917559:TAY917570 TKT917559:TKU917570 TUP917559:TUQ917570 UEL917559:UEM917570 UOH917559:UOI917570 UYD917559:UYE917570 VHZ917559:VIA917570 VRV917559:VRW917570 WBR917559:WBS917570 WLN917559:WLO917570 WVJ917559:WVK917570 B983095:C983106 IX983095:IY983106 ST983095:SU983106 ACP983095:ACQ983106 AML983095:AMM983106 AWH983095:AWI983106 BGD983095:BGE983106 BPZ983095:BQA983106 BZV983095:BZW983106 CJR983095:CJS983106 CTN983095:CTO983106 DDJ983095:DDK983106 DNF983095:DNG983106 DXB983095:DXC983106 EGX983095:EGY983106 EQT983095:EQU983106 FAP983095:FAQ983106 FKL983095:FKM983106 FUH983095:FUI983106 GED983095:GEE983106 GNZ983095:GOA983106 GXV983095:GXW983106 HHR983095:HHS983106 HRN983095:HRO983106 IBJ983095:IBK983106 ILF983095:ILG983106 IVB983095:IVC983106 JEX983095:JEY983106 JOT983095:JOU983106 JYP983095:JYQ983106 KIL983095:KIM983106 KSH983095:KSI983106 LCD983095:LCE983106 LLZ983095:LMA983106 LVV983095:LVW983106 MFR983095:MFS983106 MPN983095:MPO983106 MZJ983095:MZK983106 NJF983095:NJG983106 NTB983095:NTC983106 OCX983095:OCY983106 OMT983095:OMU983106 OWP983095:OWQ983106 PGL983095:PGM983106 PQH983095:PQI983106 QAD983095:QAE983106 QJZ983095:QKA983106 QTV983095:QTW983106 RDR983095:RDS983106 RNN983095:RNO983106 RXJ983095:RXK983106 SHF983095:SHG983106 SRB983095:SRC983106 TAX983095:TAY983106 TKT983095:TKU983106 TUP983095:TUQ983106 UEL983095:UEM983106 UOH983095:UOI983106 UYD983095:UYE983106 VHZ983095:VIA983106 VRV983095:VRW983106 WBR983095:WBS983106 WLN983095:WLO983106 WVJ983095:WVK983106 H42:H51 JD42:JD51 SZ42:SZ51 ACV42:ACV51 AMR42:AMR51 AWN42:AWN51 BGJ42:BGJ51 BQF42:BQF51 CAB42:CAB51 CJX42:CJX51 CTT42:CTT51 DDP42:DDP51 DNL42:DNL51 DXH42:DXH51 EHD42:EHD51 EQZ42:EQZ51 FAV42:FAV51 FKR42:FKR51 FUN42:FUN51 GEJ42:GEJ51 GOF42:GOF51 GYB42:GYB51 HHX42:HHX51 HRT42:HRT51 IBP42:IBP51 ILL42:ILL51 IVH42:IVH51 JFD42:JFD51 JOZ42:JOZ51 JYV42:JYV51 KIR42:KIR51 KSN42:KSN51 LCJ42:LCJ51 LMF42:LMF51 LWB42:LWB51 MFX42:MFX51 MPT42:MPT51 MZP42:MZP51 NJL42:NJL51 NTH42:NTH51 ODD42:ODD51 OMZ42:OMZ51 OWV42:OWV51 PGR42:PGR51 PQN42:PQN51 QAJ42:QAJ51 QKF42:QKF51 QUB42:QUB51 RDX42:RDX51 RNT42:RNT51 RXP42:RXP51 SHL42:SHL51 SRH42:SRH51 TBD42:TBD51 TKZ42:TKZ51 TUV42:TUV51 UER42:UER51 UON42:UON51 UYJ42:UYJ51 VIF42:VIF51 VSB42:VSB51 WBX42:WBX51 WLT42:WLT51 WVP42:WVP51 H65578:H65587 JD65578:JD65587 SZ65578:SZ65587 ACV65578:ACV65587 AMR65578:AMR65587 AWN65578:AWN65587 BGJ65578:BGJ65587 BQF65578:BQF65587 CAB65578:CAB65587 CJX65578:CJX65587 CTT65578:CTT65587 DDP65578:DDP65587 DNL65578:DNL65587 DXH65578:DXH65587 EHD65578:EHD65587 EQZ65578:EQZ65587 FAV65578:FAV65587 FKR65578:FKR65587 FUN65578:FUN65587 GEJ65578:GEJ65587 GOF65578:GOF65587 GYB65578:GYB65587 HHX65578:HHX65587 HRT65578:HRT65587 IBP65578:IBP65587 ILL65578:ILL65587 IVH65578:IVH65587 JFD65578:JFD65587 JOZ65578:JOZ65587 JYV65578:JYV65587 KIR65578:KIR65587 KSN65578:KSN65587 LCJ65578:LCJ65587 LMF65578:LMF65587 LWB65578:LWB65587 MFX65578:MFX65587 MPT65578:MPT65587 MZP65578:MZP65587 NJL65578:NJL65587 NTH65578:NTH65587 ODD65578:ODD65587 OMZ65578:OMZ65587 OWV65578:OWV65587 PGR65578:PGR65587 PQN65578:PQN65587 QAJ65578:QAJ65587 QKF65578:QKF65587 QUB65578:QUB65587 RDX65578:RDX65587 RNT65578:RNT65587 RXP65578:RXP65587 SHL65578:SHL65587 SRH65578:SRH65587 TBD65578:TBD65587 TKZ65578:TKZ65587 TUV65578:TUV65587 UER65578:UER65587 UON65578:UON65587 UYJ65578:UYJ65587 VIF65578:VIF65587 VSB65578:VSB65587 WBX65578:WBX65587 WLT65578:WLT65587 WVP65578:WVP65587 H131114:H131123 JD131114:JD131123 SZ131114:SZ131123 ACV131114:ACV131123 AMR131114:AMR131123 AWN131114:AWN131123 BGJ131114:BGJ131123 BQF131114:BQF131123 CAB131114:CAB131123 CJX131114:CJX131123 CTT131114:CTT131123 DDP131114:DDP131123 DNL131114:DNL131123 DXH131114:DXH131123 EHD131114:EHD131123 EQZ131114:EQZ131123 FAV131114:FAV131123 FKR131114:FKR131123 FUN131114:FUN131123 GEJ131114:GEJ131123 GOF131114:GOF131123 GYB131114:GYB131123 HHX131114:HHX131123 HRT131114:HRT131123 IBP131114:IBP131123 ILL131114:ILL131123 IVH131114:IVH131123 JFD131114:JFD131123 JOZ131114:JOZ131123 JYV131114:JYV131123 KIR131114:KIR131123 KSN131114:KSN131123 LCJ131114:LCJ131123 LMF131114:LMF131123 LWB131114:LWB131123 MFX131114:MFX131123 MPT131114:MPT131123 MZP131114:MZP131123 NJL131114:NJL131123 NTH131114:NTH131123 ODD131114:ODD131123 OMZ131114:OMZ131123 OWV131114:OWV131123 PGR131114:PGR131123 PQN131114:PQN131123 QAJ131114:QAJ131123 QKF131114:QKF131123 QUB131114:QUB131123 RDX131114:RDX131123 RNT131114:RNT131123 RXP131114:RXP131123 SHL131114:SHL131123 SRH131114:SRH131123 TBD131114:TBD131123 TKZ131114:TKZ131123 TUV131114:TUV131123 UER131114:UER131123 UON131114:UON131123 UYJ131114:UYJ131123 VIF131114:VIF131123 VSB131114:VSB131123 WBX131114:WBX131123 WLT131114:WLT131123 WVP131114:WVP131123 H196650:H196659 JD196650:JD196659 SZ196650:SZ196659 ACV196650:ACV196659 AMR196650:AMR196659 AWN196650:AWN196659 BGJ196650:BGJ196659 BQF196650:BQF196659 CAB196650:CAB196659 CJX196650:CJX196659 CTT196650:CTT196659 DDP196650:DDP196659 DNL196650:DNL196659 DXH196650:DXH196659 EHD196650:EHD196659 EQZ196650:EQZ196659 FAV196650:FAV196659 FKR196650:FKR196659 FUN196650:FUN196659 GEJ196650:GEJ196659 GOF196650:GOF196659 GYB196650:GYB196659 HHX196650:HHX196659 HRT196650:HRT196659 IBP196650:IBP196659 ILL196650:ILL196659 IVH196650:IVH196659 JFD196650:JFD196659 JOZ196650:JOZ196659 JYV196650:JYV196659 KIR196650:KIR196659 KSN196650:KSN196659 LCJ196650:LCJ196659 LMF196650:LMF196659 LWB196650:LWB196659 MFX196650:MFX196659 MPT196650:MPT196659 MZP196650:MZP196659 NJL196650:NJL196659 NTH196650:NTH196659 ODD196650:ODD196659 OMZ196650:OMZ196659 OWV196650:OWV196659 PGR196650:PGR196659 PQN196650:PQN196659 QAJ196650:QAJ196659 QKF196650:QKF196659 QUB196650:QUB196659 RDX196650:RDX196659 RNT196650:RNT196659 RXP196650:RXP196659 SHL196650:SHL196659 SRH196650:SRH196659 TBD196650:TBD196659 TKZ196650:TKZ196659 TUV196650:TUV196659 UER196650:UER196659 UON196650:UON196659 UYJ196650:UYJ196659 VIF196650:VIF196659 VSB196650:VSB196659 WBX196650:WBX196659 WLT196650:WLT196659 WVP196650:WVP196659 H262186:H262195 JD262186:JD262195 SZ262186:SZ262195 ACV262186:ACV262195 AMR262186:AMR262195 AWN262186:AWN262195 BGJ262186:BGJ262195 BQF262186:BQF262195 CAB262186:CAB262195 CJX262186:CJX262195 CTT262186:CTT262195 DDP262186:DDP262195 DNL262186:DNL262195 DXH262186:DXH262195 EHD262186:EHD262195 EQZ262186:EQZ262195 FAV262186:FAV262195 FKR262186:FKR262195 FUN262186:FUN262195 GEJ262186:GEJ262195 GOF262186:GOF262195 GYB262186:GYB262195 HHX262186:HHX262195 HRT262186:HRT262195 IBP262186:IBP262195 ILL262186:ILL262195 IVH262186:IVH262195 JFD262186:JFD262195 JOZ262186:JOZ262195 JYV262186:JYV262195 KIR262186:KIR262195 KSN262186:KSN262195 LCJ262186:LCJ262195 LMF262186:LMF262195 LWB262186:LWB262195 MFX262186:MFX262195 MPT262186:MPT262195 MZP262186:MZP262195 NJL262186:NJL262195 NTH262186:NTH262195 ODD262186:ODD262195 OMZ262186:OMZ262195 OWV262186:OWV262195 PGR262186:PGR262195 PQN262186:PQN262195 QAJ262186:QAJ262195 QKF262186:QKF262195 QUB262186:QUB262195 RDX262186:RDX262195 RNT262186:RNT262195 RXP262186:RXP262195 SHL262186:SHL262195 SRH262186:SRH262195 TBD262186:TBD262195 TKZ262186:TKZ262195 TUV262186:TUV262195 UER262186:UER262195 UON262186:UON262195 UYJ262186:UYJ262195 VIF262186:VIF262195 VSB262186:VSB262195 WBX262186:WBX262195 WLT262186:WLT262195 WVP262186:WVP262195 H327722:H327731 JD327722:JD327731 SZ327722:SZ327731 ACV327722:ACV327731 AMR327722:AMR327731 AWN327722:AWN327731 BGJ327722:BGJ327731 BQF327722:BQF327731 CAB327722:CAB327731 CJX327722:CJX327731 CTT327722:CTT327731 DDP327722:DDP327731 DNL327722:DNL327731 DXH327722:DXH327731 EHD327722:EHD327731 EQZ327722:EQZ327731 FAV327722:FAV327731 FKR327722:FKR327731 FUN327722:FUN327731 GEJ327722:GEJ327731 GOF327722:GOF327731 GYB327722:GYB327731 HHX327722:HHX327731 HRT327722:HRT327731 IBP327722:IBP327731 ILL327722:ILL327731 IVH327722:IVH327731 JFD327722:JFD327731 JOZ327722:JOZ327731 JYV327722:JYV327731 KIR327722:KIR327731 KSN327722:KSN327731 LCJ327722:LCJ327731 LMF327722:LMF327731 LWB327722:LWB327731 MFX327722:MFX327731 MPT327722:MPT327731 MZP327722:MZP327731 NJL327722:NJL327731 NTH327722:NTH327731 ODD327722:ODD327731 OMZ327722:OMZ327731 OWV327722:OWV327731 PGR327722:PGR327731 PQN327722:PQN327731 QAJ327722:QAJ327731 QKF327722:QKF327731 QUB327722:QUB327731 RDX327722:RDX327731 RNT327722:RNT327731 RXP327722:RXP327731 SHL327722:SHL327731 SRH327722:SRH327731 TBD327722:TBD327731 TKZ327722:TKZ327731 TUV327722:TUV327731 UER327722:UER327731 UON327722:UON327731 UYJ327722:UYJ327731 VIF327722:VIF327731 VSB327722:VSB327731 WBX327722:WBX327731 WLT327722:WLT327731 WVP327722:WVP327731 H393258:H393267 JD393258:JD393267 SZ393258:SZ393267 ACV393258:ACV393267 AMR393258:AMR393267 AWN393258:AWN393267 BGJ393258:BGJ393267 BQF393258:BQF393267 CAB393258:CAB393267 CJX393258:CJX393267 CTT393258:CTT393267 DDP393258:DDP393267 DNL393258:DNL393267 DXH393258:DXH393267 EHD393258:EHD393267 EQZ393258:EQZ393267 FAV393258:FAV393267 FKR393258:FKR393267 FUN393258:FUN393267 GEJ393258:GEJ393267 GOF393258:GOF393267 GYB393258:GYB393267 HHX393258:HHX393267 HRT393258:HRT393267 IBP393258:IBP393267 ILL393258:ILL393267 IVH393258:IVH393267 JFD393258:JFD393267 JOZ393258:JOZ393267 JYV393258:JYV393267 KIR393258:KIR393267 KSN393258:KSN393267 LCJ393258:LCJ393267 LMF393258:LMF393267 LWB393258:LWB393267 MFX393258:MFX393267 MPT393258:MPT393267 MZP393258:MZP393267 NJL393258:NJL393267 NTH393258:NTH393267 ODD393258:ODD393267 OMZ393258:OMZ393267 OWV393258:OWV393267 PGR393258:PGR393267 PQN393258:PQN393267 QAJ393258:QAJ393267 QKF393258:QKF393267 QUB393258:QUB393267 RDX393258:RDX393267 RNT393258:RNT393267 RXP393258:RXP393267 SHL393258:SHL393267 SRH393258:SRH393267 TBD393258:TBD393267 TKZ393258:TKZ393267 TUV393258:TUV393267 UER393258:UER393267 UON393258:UON393267 UYJ393258:UYJ393267 VIF393258:VIF393267 VSB393258:VSB393267 WBX393258:WBX393267 WLT393258:WLT393267 WVP393258:WVP393267 H458794:H458803 JD458794:JD458803 SZ458794:SZ458803 ACV458794:ACV458803 AMR458794:AMR458803 AWN458794:AWN458803 BGJ458794:BGJ458803 BQF458794:BQF458803 CAB458794:CAB458803 CJX458794:CJX458803 CTT458794:CTT458803 DDP458794:DDP458803 DNL458794:DNL458803 DXH458794:DXH458803 EHD458794:EHD458803 EQZ458794:EQZ458803 FAV458794:FAV458803 FKR458794:FKR458803 FUN458794:FUN458803 GEJ458794:GEJ458803 GOF458794:GOF458803 GYB458794:GYB458803 HHX458794:HHX458803 HRT458794:HRT458803 IBP458794:IBP458803 ILL458794:ILL458803 IVH458794:IVH458803 JFD458794:JFD458803 JOZ458794:JOZ458803 JYV458794:JYV458803 KIR458794:KIR458803 KSN458794:KSN458803 LCJ458794:LCJ458803 LMF458794:LMF458803 LWB458794:LWB458803 MFX458794:MFX458803 MPT458794:MPT458803 MZP458794:MZP458803 NJL458794:NJL458803 NTH458794:NTH458803 ODD458794:ODD458803 OMZ458794:OMZ458803 OWV458794:OWV458803 PGR458794:PGR458803 PQN458794:PQN458803 QAJ458794:QAJ458803 QKF458794:QKF458803 QUB458794:QUB458803 RDX458794:RDX458803 RNT458794:RNT458803 RXP458794:RXP458803 SHL458794:SHL458803 SRH458794:SRH458803 TBD458794:TBD458803 TKZ458794:TKZ458803 TUV458794:TUV458803 UER458794:UER458803 UON458794:UON458803 UYJ458794:UYJ458803 VIF458794:VIF458803 VSB458794:VSB458803 WBX458794:WBX458803 WLT458794:WLT458803 WVP458794:WVP458803 H524330:H524339 JD524330:JD524339 SZ524330:SZ524339 ACV524330:ACV524339 AMR524330:AMR524339 AWN524330:AWN524339 BGJ524330:BGJ524339 BQF524330:BQF524339 CAB524330:CAB524339 CJX524330:CJX524339 CTT524330:CTT524339 DDP524330:DDP524339 DNL524330:DNL524339 DXH524330:DXH524339 EHD524330:EHD524339 EQZ524330:EQZ524339 FAV524330:FAV524339 FKR524330:FKR524339 FUN524330:FUN524339 GEJ524330:GEJ524339 GOF524330:GOF524339 GYB524330:GYB524339 HHX524330:HHX524339 HRT524330:HRT524339 IBP524330:IBP524339 ILL524330:ILL524339 IVH524330:IVH524339 JFD524330:JFD524339 JOZ524330:JOZ524339 JYV524330:JYV524339 KIR524330:KIR524339 KSN524330:KSN524339 LCJ524330:LCJ524339 LMF524330:LMF524339 LWB524330:LWB524339 MFX524330:MFX524339 MPT524330:MPT524339 MZP524330:MZP524339 NJL524330:NJL524339 NTH524330:NTH524339 ODD524330:ODD524339 OMZ524330:OMZ524339 OWV524330:OWV524339 PGR524330:PGR524339 PQN524330:PQN524339 QAJ524330:QAJ524339 QKF524330:QKF524339 QUB524330:QUB524339 RDX524330:RDX524339 RNT524330:RNT524339 RXP524330:RXP524339 SHL524330:SHL524339 SRH524330:SRH524339 TBD524330:TBD524339 TKZ524330:TKZ524339 TUV524330:TUV524339 UER524330:UER524339 UON524330:UON524339 UYJ524330:UYJ524339 VIF524330:VIF524339 VSB524330:VSB524339 WBX524330:WBX524339 WLT524330:WLT524339 WVP524330:WVP524339 H589866:H589875 JD589866:JD589875 SZ589866:SZ589875 ACV589866:ACV589875 AMR589866:AMR589875 AWN589866:AWN589875 BGJ589866:BGJ589875 BQF589866:BQF589875 CAB589866:CAB589875 CJX589866:CJX589875 CTT589866:CTT589875 DDP589866:DDP589875 DNL589866:DNL589875 DXH589866:DXH589875 EHD589866:EHD589875 EQZ589866:EQZ589875 FAV589866:FAV589875 FKR589866:FKR589875 FUN589866:FUN589875 GEJ589866:GEJ589875 GOF589866:GOF589875 GYB589866:GYB589875 HHX589866:HHX589875 HRT589866:HRT589875 IBP589866:IBP589875 ILL589866:ILL589875 IVH589866:IVH589875 JFD589866:JFD589875 JOZ589866:JOZ589875 JYV589866:JYV589875 KIR589866:KIR589875 KSN589866:KSN589875 LCJ589866:LCJ589875 LMF589866:LMF589875 LWB589866:LWB589875 MFX589866:MFX589875 MPT589866:MPT589875 MZP589866:MZP589875 NJL589866:NJL589875 NTH589866:NTH589875 ODD589866:ODD589875 OMZ589866:OMZ589875 OWV589866:OWV589875 PGR589866:PGR589875 PQN589866:PQN589875 QAJ589866:QAJ589875 QKF589866:QKF589875 QUB589866:QUB589875 RDX589866:RDX589875 RNT589866:RNT589875 RXP589866:RXP589875 SHL589866:SHL589875 SRH589866:SRH589875 TBD589866:TBD589875 TKZ589866:TKZ589875 TUV589866:TUV589875 UER589866:UER589875 UON589866:UON589875 UYJ589866:UYJ589875 VIF589866:VIF589875 VSB589866:VSB589875 WBX589866:WBX589875 WLT589866:WLT589875 WVP589866:WVP589875 H655402:H655411 JD655402:JD655411 SZ655402:SZ655411 ACV655402:ACV655411 AMR655402:AMR655411 AWN655402:AWN655411 BGJ655402:BGJ655411 BQF655402:BQF655411 CAB655402:CAB655411 CJX655402:CJX655411 CTT655402:CTT655411 DDP655402:DDP655411 DNL655402:DNL655411 DXH655402:DXH655411 EHD655402:EHD655411 EQZ655402:EQZ655411 FAV655402:FAV655411 FKR655402:FKR655411 FUN655402:FUN655411 GEJ655402:GEJ655411 GOF655402:GOF655411 GYB655402:GYB655411 HHX655402:HHX655411 HRT655402:HRT655411 IBP655402:IBP655411 ILL655402:ILL655411 IVH655402:IVH655411 JFD655402:JFD655411 JOZ655402:JOZ655411 JYV655402:JYV655411 KIR655402:KIR655411 KSN655402:KSN655411 LCJ655402:LCJ655411 LMF655402:LMF655411 LWB655402:LWB655411 MFX655402:MFX655411 MPT655402:MPT655411 MZP655402:MZP655411 NJL655402:NJL655411 NTH655402:NTH655411 ODD655402:ODD655411 OMZ655402:OMZ655411 OWV655402:OWV655411 PGR655402:PGR655411 PQN655402:PQN655411 QAJ655402:QAJ655411 QKF655402:QKF655411 QUB655402:QUB655411 RDX655402:RDX655411 RNT655402:RNT655411 RXP655402:RXP655411 SHL655402:SHL655411 SRH655402:SRH655411 TBD655402:TBD655411 TKZ655402:TKZ655411 TUV655402:TUV655411 UER655402:UER655411 UON655402:UON655411 UYJ655402:UYJ655411 VIF655402:VIF655411 VSB655402:VSB655411 WBX655402:WBX655411 WLT655402:WLT655411 WVP655402:WVP655411 H720938:H720947 JD720938:JD720947 SZ720938:SZ720947 ACV720938:ACV720947 AMR720938:AMR720947 AWN720938:AWN720947 BGJ720938:BGJ720947 BQF720938:BQF720947 CAB720938:CAB720947 CJX720938:CJX720947 CTT720938:CTT720947 DDP720938:DDP720947 DNL720938:DNL720947 DXH720938:DXH720947 EHD720938:EHD720947 EQZ720938:EQZ720947 FAV720938:FAV720947 FKR720938:FKR720947 FUN720938:FUN720947 GEJ720938:GEJ720947 GOF720938:GOF720947 GYB720938:GYB720947 HHX720938:HHX720947 HRT720938:HRT720947 IBP720938:IBP720947 ILL720938:ILL720947 IVH720938:IVH720947 JFD720938:JFD720947 JOZ720938:JOZ720947 JYV720938:JYV720947 KIR720938:KIR720947 KSN720938:KSN720947 LCJ720938:LCJ720947 LMF720938:LMF720947 LWB720938:LWB720947 MFX720938:MFX720947 MPT720938:MPT720947 MZP720938:MZP720947 NJL720938:NJL720947 NTH720938:NTH720947 ODD720938:ODD720947 OMZ720938:OMZ720947 OWV720938:OWV720947 PGR720938:PGR720947 PQN720938:PQN720947 QAJ720938:QAJ720947 QKF720938:QKF720947 QUB720938:QUB720947 RDX720938:RDX720947 RNT720938:RNT720947 RXP720938:RXP720947 SHL720938:SHL720947 SRH720938:SRH720947 TBD720938:TBD720947 TKZ720938:TKZ720947 TUV720938:TUV720947 UER720938:UER720947 UON720938:UON720947 UYJ720938:UYJ720947 VIF720938:VIF720947 VSB720938:VSB720947 WBX720938:WBX720947 WLT720938:WLT720947 WVP720938:WVP720947 H786474:H786483 JD786474:JD786483 SZ786474:SZ786483 ACV786474:ACV786483 AMR786474:AMR786483 AWN786474:AWN786483 BGJ786474:BGJ786483 BQF786474:BQF786483 CAB786474:CAB786483 CJX786474:CJX786483 CTT786474:CTT786483 DDP786474:DDP786483 DNL786474:DNL786483 DXH786474:DXH786483 EHD786474:EHD786483 EQZ786474:EQZ786483 FAV786474:FAV786483 FKR786474:FKR786483 FUN786474:FUN786483 GEJ786474:GEJ786483 GOF786474:GOF786483 GYB786474:GYB786483 HHX786474:HHX786483 HRT786474:HRT786483 IBP786474:IBP786483 ILL786474:ILL786483 IVH786474:IVH786483 JFD786474:JFD786483 JOZ786474:JOZ786483 JYV786474:JYV786483 KIR786474:KIR786483 KSN786474:KSN786483 LCJ786474:LCJ786483 LMF786474:LMF786483 LWB786474:LWB786483 MFX786474:MFX786483 MPT786474:MPT786483 MZP786474:MZP786483 NJL786474:NJL786483 NTH786474:NTH786483 ODD786474:ODD786483 OMZ786474:OMZ786483 OWV786474:OWV786483 PGR786474:PGR786483 PQN786474:PQN786483 QAJ786474:QAJ786483 QKF786474:QKF786483 QUB786474:QUB786483 RDX786474:RDX786483 RNT786474:RNT786483 RXP786474:RXP786483 SHL786474:SHL786483 SRH786474:SRH786483 TBD786474:TBD786483 TKZ786474:TKZ786483 TUV786474:TUV786483 UER786474:UER786483 UON786474:UON786483 UYJ786474:UYJ786483 VIF786474:VIF786483 VSB786474:VSB786483 WBX786474:WBX786483 WLT786474:WLT786483 WVP786474:WVP786483 H852010:H852019 JD852010:JD852019 SZ852010:SZ852019 ACV852010:ACV852019 AMR852010:AMR852019 AWN852010:AWN852019 BGJ852010:BGJ852019 BQF852010:BQF852019 CAB852010:CAB852019 CJX852010:CJX852019 CTT852010:CTT852019 DDP852010:DDP852019 DNL852010:DNL852019 DXH852010:DXH852019 EHD852010:EHD852019 EQZ852010:EQZ852019 FAV852010:FAV852019 FKR852010:FKR852019 FUN852010:FUN852019 GEJ852010:GEJ852019 GOF852010:GOF852019 GYB852010:GYB852019 HHX852010:HHX852019 HRT852010:HRT852019 IBP852010:IBP852019 ILL852010:ILL852019 IVH852010:IVH852019 JFD852010:JFD852019 JOZ852010:JOZ852019 JYV852010:JYV852019 KIR852010:KIR852019 KSN852010:KSN852019 LCJ852010:LCJ852019 LMF852010:LMF852019 LWB852010:LWB852019 MFX852010:MFX852019 MPT852010:MPT852019 MZP852010:MZP852019 NJL852010:NJL852019 NTH852010:NTH852019 ODD852010:ODD852019 OMZ852010:OMZ852019 OWV852010:OWV852019 PGR852010:PGR852019 PQN852010:PQN852019 QAJ852010:QAJ852019 QKF852010:QKF852019 QUB852010:QUB852019 RDX852010:RDX852019 RNT852010:RNT852019 RXP852010:RXP852019 SHL852010:SHL852019 SRH852010:SRH852019 TBD852010:TBD852019 TKZ852010:TKZ852019 TUV852010:TUV852019 UER852010:UER852019 UON852010:UON852019 UYJ852010:UYJ852019 VIF852010:VIF852019 VSB852010:VSB852019 WBX852010:WBX852019 WLT852010:WLT852019 WVP852010:WVP852019 H917546:H917555 JD917546:JD917555 SZ917546:SZ917555 ACV917546:ACV917555 AMR917546:AMR917555 AWN917546:AWN917555 BGJ917546:BGJ917555 BQF917546:BQF917555 CAB917546:CAB917555 CJX917546:CJX917555 CTT917546:CTT917555 DDP917546:DDP917555 DNL917546:DNL917555 DXH917546:DXH917555 EHD917546:EHD917555 EQZ917546:EQZ917555 FAV917546:FAV917555 FKR917546:FKR917555 FUN917546:FUN917555 GEJ917546:GEJ917555 GOF917546:GOF917555 GYB917546:GYB917555 HHX917546:HHX917555 HRT917546:HRT917555 IBP917546:IBP917555 ILL917546:ILL917555 IVH917546:IVH917555 JFD917546:JFD917555 JOZ917546:JOZ917555 JYV917546:JYV917555 KIR917546:KIR917555 KSN917546:KSN917555 LCJ917546:LCJ917555 LMF917546:LMF917555 LWB917546:LWB917555 MFX917546:MFX917555 MPT917546:MPT917555 MZP917546:MZP917555 NJL917546:NJL917555 NTH917546:NTH917555 ODD917546:ODD917555 OMZ917546:OMZ917555 OWV917546:OWV917555 PGR917546:PGR917555 PQN917546:PQN917555 QAJ917546:QAJ917555 QKF917546:QKF917555 QUB917546:QUB917555 RDX917546:RDX917555 RNT917546:RNT917555 RXP917546:RXP917555 SHL917546:SHL917555 SRH917546:SRH917555 TBD917546:TBD917555 TKZ917546:TKZ917555 TUV917546:TUV917555 UER917546:UER917555 UON917546:UON917555 UYJ917546:UYJ917555 VIF917546:VIF917555 VSB917546:VSB917555 WBX917546:WBX917555 WLT917546:WLT917555 WVP917546:WVP917555 H983082:H983091 JD983082:JD983091 SZ983082:SZ983091 ACV983082:ACV983091 AMR983082:AMR983091 AWN983082:AWN983091 BGJ983082:BGJ983091 BQF983082:BQF983091 CAB983082:CAB983091 CJX983082:CJX983091 CTT983082:CTT983091 DDP983082:DDP983091 DNL983082:DNL983091 DXH983082:DXH983091 EHD983082:EHD983091 EQZ983082:EQZ983091 FAV983082:FAV983091 FKR983082:FKR983091 FUN983082:FUN983091 GEJ983082:GEJ983091 GOF983082:GOF983091 GYB983082:GYB983091 HHX983082:HHX983091 HRT983082:HRT983091 IBP983082:IBP983091 ILL983082:ILL983091 IVH983082:IVH983091 JFD983082:JFD983091 JOZ983082:JOZ983091 JYV983082:JYV983091 KIR983082:KIR983091 KSN983082:KSN983091 LCJ983082:LCJ983091 LMF983082:LMF983091 LWB983082:LWB983091 MFX983082:MFX983091 MPT983082:MPT983091 MZP983082:MZP983091 NJL983082:NJL983091 NTH983082:NTH983091 ODD983082:ODD983091 OMZ983082:OMZ983091 OWV983082:OWV983091 PGR983082:PGR983091 PQN983082:PQN983091 QAJ983082:QAJ983091 QKF983082:QKF983091 QUB983082:QUB983091 RDX983082:RDX983091 RNT983082:RNT983091 RXP983082:RXP983091 SHL983082:SHL983091 SRH983082:SRH983091 TBD983082:TBD983091 TKZ983082:TKZ983091 TUV983082:TUV983091 UER983082:UER983091 UON983082:UON983091 UYJ983082:UYJ983091 VIF983082:VIF983091 VSB983082:VSB983091 WBX983082:WBX983091 WLT983082:WLT983091 WVP983082:WVP983091 E66:G66 JA66:JC66 SW66:SY66 ACS66:ACU66 AMO66:AMQ66 AWK66:AWM66 BGG66:BGI66 BQC66:BQE66 BZY66:CAA66 CJU66:CJW66 CTQ66:CTS66 DDM66:DDO66 DNI66:DNK66 DXE66:DXG66 EHA66:EHC66 EQW66:EQY66 FAS66:FAU66 FKO66:FKQ66 FUK66:FUM66 GEG66:GEI66 GOC66:GOE66 GXY66:GYA66 HHU66:HHW66 HRQ66:HRS66 IBM66:IBO66 ILI66:ILK66 IVE66:IVG66 JFA66:JFC66 JOW66:JOY66 JYS66:JYU66 KIO66:KIQ66 KSK66:KSM66 LCG66:LCI66 LMC66:LME66 LVY66:LWA66 MFU66:MFW66 MPQ66:MPS66 MZM66:MZO66 NJI66:NJK66 NTE66:NTG66 ODA66:ODC66 OMW66:OMY66 OWS66:OWU66 PGO66:PGQ66 PQK66:PQM66 QAG66:QAI66 QKC66:QKE66 QTY66:QUA66 RDU66:RDW66 RNQ66:RNS66 RXM66:RXO66 SHI66:SHK66 SRE66:SRG66 TBA66:TBC66 TKW66:TKY66 TUS66:TUU66 UEO66:UEQ66 UOK66:UOM66 UYG66:UYI66 VIC66:VIE66 VRY66:VSA66 WBU66:WBW66 WLQ66:WLS66 WVM66:WVO66 E65602:G65602 JA65602:JC65602 SW65602:SY65602 ACS65602:ACU65602 AMO65602:AMQ65602 AWK65602:AWM65602 BGG65602:BGI65602 BQC65602:BQE65602 BZY65602:CAA65602 CJU65602:CJW65602 CTQ65602:CTS65602 DDM65602:DDO65602 DNI65602:DNK65602 DXE65602:DXG65602 EHA65602:EHC65602 EQW65602:EQY65602 FAS65602:FAU65602 FKO65602:FKQ65602 FUK65602:FUM65602 GEG65602:GEI65602 GOC65602:GOE65602 GXY65602:GYA65602 HHU65602:HHW65602 HRQ65602:HRS65602 IBM65602:IBO65602 ILI65602:ILK65602 IVE65602:IVG65602 JFA65602:JFC65602 JOW65602:JOY65602 JYS65602:JYU65602 KIO65602:KIQ65602 KSK65602:KSM65602 LCG65602:LCI65602 LMC65602:LME65602 LVY65602:LWA65602 MFU65602:MFW65602 MPQ65602:MPS65602 MZM65602:MZO65602 NJI65602:NJK65602 NTE65602:NTG65602 ODA65602:ODC65602 OMW65602:OMY65602 OWS65602:OWU65602 PGO65602:PGQ65602 PQK65602:PQM65602 QAG65602:QAI65602 QKC65602:QKE65602 QTY65602:QUA65602 RDU65602:RDW65602 RNQ65602:RNS65602 RXM65602:RXO65602 SHI65602:SHK65602 SRE65602:SRG65602 TBA65602:TBC65602 TKW65602:TKY65602 TUS65602:TUU65602 UEO65602:UEQ65602 UOK65602:UOM65602 UYG65602:UYI65602 VIC65602:VIE65602 VRY65602:VSA65602 WBU65602:WBW65602 WLQ65602:WLS65602 WVM65602:WVO65602 E131138:G131138 JA131138:JC131138 SW131138:SY131138 ACS131138:ACU131138 AMO131138:AMQ131138 AWK131138:AWM131138 BGG131138:BGI131138 BQC131138:BQE131138 BZY131138:CAA131138 CJU131138:CJW131138 CTQ131138:CTS131138 DDM131138:DDO131138 DNI131138:DNK131138 DXE131138:DXG131138 EHA131138:EHC131138 EQW131138:EQY131138 FAS131138:FAU131138 FKO131138:FKQ131138 FUK131138:FUM131138 GEG131138:GEI131138 GOC131138:GOE131138 GXY131138:GYA131138 HHU131138:HHW131138 HRQ131138:HRS131138 IBM131138:IBO131138 ILI131138:ILK131138 IVE131138:IVG131138 JFA131138:JFC131138 JOW131138:JOY131138 JYS131138:JYU131138 KIO131138:KIQ131138 KSK131138:KSM131138 LCG131138:LCI131138 LMC131138:LME131138 LVY131138:LWA131138 MFU131138:MFW131138 MPQ131138:MPS131138 MZM131138:MZO131138 NJI131138:NJK131138 NTE131138:NTG131138 ODA131138:ODC131138 OMW131138:OMY131138 OWS131138:OWU131138 PGO131138:PGQ131138 PQK131138:PQM131138 QAG131138:QAI131138 QKC131138:QKE131138 QTY131138:QUA131138 RDU131138:RDW131138 RNQ131138:RNS131138 RXM131138:RXO131138 SHI131138:SHK131138 SRE131138:SRG131138 TBA131138:TBC131138 TKW131138:TKY131138 TUS131138:TUU131138 UEO131138:UEQ131138 UOK131138:UOM131138 UYG131138:UYI131138 VIC131138:VIE131138 VRY131138:VSA131138 WBU131138:WBW131138 WLQ131138:WLS131138 WVM131138:WVO131138 E196674:G196674 JA196674:JC196674 SW196674:SY196674 ACS196674:ACU196674 AMO196674:AMQ196674 AWK196674:AWM196674 BGG196674:BGI196674 BQC196674:BQE196674 BZY196674:CAA196674 CJU196674:CJW196674 CTQ196674:CTS196674 DDM196674:DDO196674 DNI196674:DNK196674 DXE196674:DXG196674 EHA196674:EHC196674 EQW196674:EQY196674 FAS196674:FAU196674 FKO196674:FKQ196674 FUK196674:FUM196674 GEG196674:GEI196674 GOC196674:GOE196674 GXY196674:GYA196674 HHU196674:HHW196674 HRQ196674:HRS196674 IBM196674:IBO196674 ILI196674:ILK196674 IVE196674:IVG196674 JFA196674:JFC196674 JOW196674:JOY196674 JYS196674:JYU196674 KIO196674:KIQ196674 KSK196674:KSM196674 LCG196674:LCI196674 LMC196674:LME196674 LVY196674:LWA196674 MFU196674:MFW196674 MPQ196674:MPS196674 MZM196674:MZO196674 NJI196674:NJK196674 NTE196674:NTG196674 ODA196674:ODC196674 OMW196674:OMY196674 OWS196674:OWU196674 PGO196674:PGQ196674 PQK196674:PQM196674 QAG196674:QAI196674 QKC196674:QKE196674 QTY196674:QUA196674 RDU196674:RDW196674 RNQ196674:RNS196674 RXM196674:RXO196674 SHI196674:SHK196674 SRE196674:SRG196674 TBA196674:TBC196674 TKW196674:TKY196674 TUS196674:TUU196674 UEO196674:UEQ196674 UOK196674:UOM196674 UYG196674:UYI196674 VIC196674:VIE196674 VRY196674:VSA196674 WBU196674:WBW196674 WLQ196674:WLS196674 WVM196674:WVO196674 E262210:G262210 JA262210:JC262210 SW262210:SY262210 ACS262210:ACU262210 AMO262210:AMQ262210 AWK262210:AWM262210 BGG262210:BGI262210 BQC262210:BQE262210 BZY262210:CAA262210 CJU262210:CJW262210 CTQ262210:CTS262210 DDM262210:DDO262210 DNI262210:DNK262210 DXE262210:DXG262210 EHA262210:EHC262210 EQW262210:EQY262210 FAS262210:FAU262210 FKO262210:FKQ262210 FUK262210:FUM262210 GEG262210:GEI262210 GOC262210:GOE262210 GXY262210:GYA262210 HHU262210:HHW262210 HRQ262210:HRS262210 IBM262210:IBO262210 ILI262210:ILK262210 IVE262210:IVG262210 JFA262210:JFC262210 JOW262210:JOY262210 JYS262210:JYU262210 KIO262210:KIQ262210 KSK262210:KSM262210 LCG262210:LCI262210 LMC262210:LME262210 LVY262210:LWA262210 MFU262210:MFW262210 MPQ262210:MPS262210 MZM262210:MZO262210 NJI262210:NJK262210 NTE262210:NTG262210 ODA262210:ODC262210 OMW262210:OMY262210 OWS262210:OWU262210 PGO262210:PGQ262210 PQK262210:PQM262210 QAG262210:QAI262210 QKC262210:QKE262210 QTY262210:QUA262210 RDU262210:RDW262210 RNQ262210:RNS262210 RXM262210:RXO262210 SHI262210:SHK262210 SRE262210:SRG262210 TBA262210:TBC262210 TKW262210:TKY262210 TUS262210:TUU262210 UEO262210:UEQ262210 UOK262210:UOM262210 UYG262210:UYI262210 VIC262210:VIE262210 VRY262210:VSA262210 WBU262210:WBW262210 WLQ262210:WLS262210 WVM262210:WVO262210 E327746:G327746 JA327746:JC327746 SW327746:SY327746 ACS327746:ACU327746 AMO327746:AMQ327746 AWK327746:AWM327746 BGG327746:BGI327746 BQC327746:BQE327746 BZY327746:CAA327746 CJU327746:CJW327746 CTQ327746:CTS327746 DDM327746:DDO327746 DNI327746:DNK327746 DXE327746:DXG327746 EHA327746:EHC327746 EQW327746:EQY327746 FAS327746:FAU327746 FKO327746:FKQ327746 FUK327746:FUM327746 GEG327746:GEI327746 GOC327746:GOE327746 GXY327746:GYA327746 HHU327746:HHW327746 HRQ327746:HRS327746 IBM327746:IBO327746 ILI327746:ILK327746 IVE327746:IVG327746 JFA327746:JFC327746 JOW327746:JOY327746 JYS327746:JYU327746 KIO327746:KIQ327746 KSK327746:KSM327746 LCG327746:LCI327746 LMC327746:LME327746 LVY327746:LWA327746 MFU327746:MFW327746 MPQ327746:MPS327746 MZM327746:MZO327746 NJI327746:NJK327746 NTE327746:NTG327746 ODA327746:ODC327746 OMW327746:OMY327746 OWS327746:OWU327746 PGO327746:PGQ327746 PQK327746:PQM327746 QAG327746:QAI327746 QKC327746:QKE327746 QTY327746:QUA327746 RDU327746:RDW327746 RNQ327746:RNS327746 RXM327746:RXO327746 SHI327746:SHK327746 SRE327746:SRG327746 TBA327746:TBC327746 TKW327746:TKY327746 TUS327746:TUU327746 UEO327746:UEQ327746 UOK327746:UOM327746 UYG327746:UYI327746 VIC327746:VIE327746 VRY327746:VSA327746 WBU327746:WBW327746 WLQ327746:WLS327746 WVM327746:WVO327746 E393282:G393282 JA393282:JC393282 SW393282:SY393282 ACS393282:ACU393282 AMO393282:AMQ393282 AWK393282:AWM393282 BGG393282:BGI393282 BQC393282:BQE393282 BZY393282:CAA393282 CJU393282:CJW393282 CTQ393282:CTS393282 DDM393282:DDO393282 DNI393282:DNK393282 DXE393282:DXG393282 EHA393282:EHC393282 EQW393282:EQY393282 FAS393282:FAU393282 FKO393282:FKQ393282 FUK393282:FUM393282 GEG393282:GEI393282 GOC393282:GOE393282 GXY393282:GYA393282 HHU393282:HHW393282 HRQ393282:HRS393282 IBM393282:IBO393282 ILI393282:ILK393282 IVE393282:IVG393282 JFA393282:JFC393282 JOW393282:JOY393282 JYS393282:JYU393282 KIO393282:KIQ393282 KSK393282:KSM393282 LCG393282:LCI393282 LMC393282:LME393282 LVY393282:LWA393282 MFU393282:MFW393282 MPQ393282:MPS393282 MZM393282:MZO393282 NJI393282:NJK393282 NTE393282:NTG393282 ODA393282:ODC393282 OMW393282:OMY393282 OWS393282:OWU393282 PGO393282:PGQ393282 PQK393282:PQM393282 QAG393282:QAI393282 QKC393282:QKE393282 QTY393282:QUA393282 RDU393282:RDW393282 RNQ393282:RNS393282 RXM393282:RXO393282 SHI393282:SHK393282 SRE393282:SRG393282 TBA393282:TBC393282 TKW393282:TKY393282 TUS393282:TUU393282 UEO393282:UEQ393282 UOK393282:UOM393282 UYG393282:UYI393282 VIC393282:VIE393282 VRY393282:VSA393282 WBU393282:WBW393282 WLQ393282:WLS393282 WVM393282:WVO393282 E458818:G458818 JA458818:JC458818 SW458818:SY458818 ACS458818:ACU458818 AMO458818:AMQ458818 AWK458818:AWM458818 BGG458818:BGI458818 BQC458818:BQE458818 BZY458818:CAA458818 CJU458818:CJW458818 CTQ458818:CTS458818 DDM458818:DDO458818 DNI458818:DNK458818 DXE458818:DXG458818 EHA458818:EHC458818 EQW458818:EQY458818 FAS458818:FAU458818 FKO458818:FKQ458818 FUK458818:FUM458818 GEG458818:GEI458818 GOC458818:GOE458818 GXY458818:GYA458818 HHU458818:HHW458818 HRQ458818:HRS458818 IBM458818:IBO458818 ILI458818:ILK458818 IVE458818:IVG458818 JFA458818:JFC458818 JOW458818:JOY458818 JYS458818:JYU458818 KIO458818:KIQ458818 KSK458818:KSM458818 LCG458818:LCI458818 LMC458818:LME458818 LVY458818:LWA458818 MFU458818:MFW458818 MPQ458818:MPS458818 MZM458818:MZO458818 NJI458818:NJK458818 NTE458818:NTG458818 ODA458818:ODC458818 OMW458818:OMY458818 OWS458818:OWU458818 PGO458818:PGQ458818 PQK458818:PQM458818 QAG458818:QAI458818 QKC458818:QKE458818 QTY458818:QUA458818 RDU458818:RDW458818 RNQ458818:RNS458818 RXM458818:RXO458818 SHI458818:SHK458818 SRE458818:SRG458818 TBA458818:TBC458818 TKW458818:TKY458818 TUS458818:TUU458818 UEO458818:UEQ458818 UOK458818:UOM458818 UYG458818:UYI458818 VIC458818:VIE458818 VRY458818:VSA458818 WBU458818:WBW458818 WLQ458818:WLS458818 WVM458818:WVO458818 E524354:G524354 JA524354:JC524354 SW524354:SY524354 ACS524354:ACU524354 AMO524354:AMQ524354 AWK524354:AWM524354 BGG524354:BGI524354 BQC524354:BQE524354 BZY524354:CAA524354 CJU524354:CJW524354 CTQ524354:CTS524354 DDM524354:DDO524354 DNI524354:DNK524354 DXE524354:DXG524354 EHA524354:EHC524354 EQW524354:EQY524354 FAS524354:FAU524354 FKO524354:FKQ524354 FUK524354:FUM524354 GEG524354:GEI524354 GOC524354:GOE524354 GXY524354:GYA524354 HHU524354:HHW524354 HRQ524354:HRS524354 IBM524354:IBO524354 ILI524354:ILK524354 IVE524354:IVG524354 JFA524354:JFC524354 JOW524354:JOY524354 JYS524354:JYU524354 KIO524354:KIQ524354 KSK524354:KSM524354 LCG524354:LCI524354 LMC524354:LME524354 LVY524354:LWA524354 MFU524354:MFW524354 MPQ524354:MPS524354 MZM524354:MZO524354 NJI524354:NJK524354 NTE524354:NTG524354 ODA524354:ODC524354 OMW524354:OMY524354 OWS524354:OWU524354 PGO524354:PGQ524354 PQK524354:PQM524354 QAG524354:QAI524354 QKC524354:QKE524354 QTY524354:QUA524354 RDU524354:RDW524354 RNQ524354:RNS524354 RXM524354:RXO524354 SHI524354:SHK524354 SRE524354:SRG524354 TBA524354:TBC524354 TKW524354:TKY524354 TUS524354:TUU524354 UEO524354:UEQ524354 UOK524354:UOM524354 UYG524354:UYI524354 VIC524354:VIE524354 VRY524354:VSA524354 WBU524354:WBW524354 WLQ524354:WLS524354 WVM524354:WVO524354 E589890:G589890 JA589890:JC589890 SW589890:SY589890 ACS589890:ACU589890 AMO589890:AMQ589890 AWK589890:AWM589890 BGG589890:BGI589890 BQC589890:BQE589890 BZY589890:CAA589890 CJU589890:CJW589890 CTQ589890:CTS589890 DDM589890:DDO589890 DNI589890:DNK589890 DXE589890:DXG589890 EHA589890:EHC589890 EQW589890:EQY589890 FAS589890:FAU589890 FKO589890:FKQ589890 FUK589890:FUM589890 GEG589890:GEI589890 GOC589890:GOE589890 GXY589890:GYA589890 HHU589890:HHW589890 HRQ589890:HRS589890 IBM589890:IBO589890 ILI589890:ILK589890 IVE589890:IVG589890 JFA589890:JFC589890 JOW589890:JOY589890 JYS589890:JYU589890 KIO589890:KIQ589890 KSK589890:KSM589890 LCG589890:LCI589890 LMC589890:LME589890 LVY589890:LWA589890 MFU589890:MFW589890 MPQ589890:MPS589890 MZM589890:MZO589890 NJI589890:NJK589890 NTE589890:NTG589890 ODA589890:ODC589890 OMW589890:OMY589890 OWS589890:OWU589890 PGO589890:PGQ589890 PQK589890:PQM589890 QAG589890:QAI589890 QKC589890:QKE589890 QTY589890:QUA589890 RDU589890:RDW589890 RNQ589890:RNS589890 RXM589890:RXO589890 SHI589890:SHK589890 SRE589890:SRG589890 TBA589890:TBC589890 TKW589890:TKY589890 TUS589890:TUU589890 UEO589890:UEQ589890 UOK589890:UOM589890 UYG589890:UYI589890 VIC589890:VIE589890 VRY589890:VSA589890 WBU589890:WBW589890 WLQ589890:WLS589890 WVM589890:WVO589890 E655426:G655426 JA655426:JC655426 SW655426:SY655426 ACS655426:ACU655426 AMO655426:AMQ655426 AWK655426:AWM655426 BGG655426:BGI655426 BQC655426:BQE655426 BZY655426:CAA655426 CJU655426:CJW655426 CTQ655426:CTS655426 DDM655426:DDO655426 DNI655426:DNK655426 DXE655426:DXG655426 EHA655426:EHC655426 EQW655426:EQY655426 FAS655426:FAU655426 FKO655426:FKQ655426 FUK655426:FUM655426 GEG655426:GEI655426 GOC655426:GOE655426 GXY655426:GYA655426 HHU655426:HHW655426 HRQ655426:HRS655426 IBM655426:IBO655426 ILI655426:ILK655426 IVE655426:IVG655426 JFA655426:JFC655426 JOW655426:JOY655426 JYS655426:JYU655426 KIO655426:KIQ655426 KSK655426:KSM655426 LCG655426:LCI655426 LMC655426:LME655426 LVY655426:LWA655426 MFU655426:MFW655426 MPQ655426:MPS655426 MZM655426:MZO655426 NJI655426:NJK655426 NTE655426:NTG655426 ODA655426:ODC655426 OMW655426:OMY655426 OWS655426:OWU655426 PGO655426:PGQ655426 PQK655426:PQM655426 QAG655426:QAI655426 QKC655426:QKE655426 QTY655426:QUA655426 RDU655426:RDW655426 RNQ655426:RNS655426 RXM655426:RXO655426 SHI655426:SHK655426 SRE655426:SRG655426 TBA655426:TBC655426 TKW655426:TKY655426 TUS655426:TUU655426 UEO655426:UEQ655426 UOK655426:UOM655426 UYG655426:UYI655426 VIC655426:VIE655426 VRY655426:VSA655426 WBU655426:WBW655426 WLQ655426:WLS655426 WVM655426:WVO655426 E720962:G720962 JA720962:JC720962 SW720962:SY720962 ACS720962:ACU720962 AMO720962:AMQ720962 AWK720962:AWM720962 BGG720962:BGI720962 BQC720962:BQE720962 BZY720962:CAA720962 CJU720962:CJW720962 CTQ720962:CTS720962 DDM720962:DDO720962 DNI720962:DNK720962 DXE720962:DXG720962 EHA720962:EHC720962 EQW720962:EQY720962 FAS720962:FAU720962 FKO720962:FKQ720962 FUK720962:FUM720962 GEG720962:GEI720962 GOC720962:GOE720962 GXY720962:GYA720962 HHU720962:HHW720962 HRQ720962:HRS720962 IBM720962:IBO720962 ILI720962:ILK720962 IVE720962:IVG720962 JFA720962:JFC720962 JOW720962:JOY720962 JYS720962:JYU720962 KIO720962:KIQ720962 KSK720962:KSM720962 LCG720962:LCI720962 LMC720962:LME720962 LVY720962:LWA720962 MFU720962:MFW720962 MPQ720962:MPS720962 MZM720962:MZO720962 NJI720962:NJK720962 NTE720962:NTG720962 ODA720962:ODC720962 OMW720962:OMY720962 OWS720962:OWU720962 PGO720962:PGQ720962 PQK720962:PQM720962 QAG720962:QAI720962 QKC720962:QKE720962 QTY720962:QUA720962 RDU720962:RDW720962 RNQ720962:RNS720962 RXM720962:RXO720962 SHI720962:SHK720962 SRE720962:SRG720962 TBA720962:TBC720962 TKW720962:TKY720962 TUS720962:TUU720962 UEO720962:UEQ720962 UOK720962:UOM720962 UYG720962:UYI720962 VIC720962:VIE720962 VRY720962:VSA720962 WBU720962:WBW720962 WLQ720962:WLS720962 WVM720962:WVO720962 E786498:G786498 JA786498:JC786498 SW786498:SY786498 ACS786498:ACU786498 AMO786498:AMQ786498 AWK786498:AWM786498 BGG786498:BGI786498 BQC786498:BQE786498 BZY786498:CAA786498 CJU786498:CJW786498 CTQ786498:CTS786498 DDM786498:DDO786498 DNI786498:DNK786498 DXE786498:DXG786498 EHA786498:EHC786498 EQW786498:EQY786498 FAS786498:FAU786498 FKO786498:FKQ786498 FUK786498:FUM786498 GEG786498:GEI786498 GOC786498:GOE786498 GXY786498:GYA786498 HHU786498:HHW786498 HRQ786498:HRS786498 IBM786498:IBO786498 ILI786498:ILK786498 IVE786498:IVG786498 JFA786498:JFC786498 JOW786498:JOY786498 JYS786498:JYU786498 KIO786498:KIQ786498 KSK786498:KSM786498 LCG786498:LCI786498 LMC786498:LME786498 LVY786498:LWA786498 MFU786498:MFW786498 MPQ786498:MPS786498 MZM786498:MZO786498 NJI786498:NJK786498 NTE786498:NTG786498 ODA786498:ODC786498 OMW786498:OMY786498 OWS786498:OWU786498 PGO786498:PGQ786498 PQK786498:PQM786498 QAG786498:QAI786498 QKC786498:QKE786498 QTY786498:QUA786498 RDU786498:RDW786498 RNQ786498:RNS786498 RXM786498:RXO786498 SHI786498:SHK786498 SRE786498:SRG786498 TBA786498:TBC786498 TKW786498:TKY786498 TUS786498:TUU786498 UEO786498:UEQ786498 UOK786498:UOM786498 UYG786498:UYI786498 VIC786498:VIE786498 VRY786498:VSA786498 WBU786498:WBW786498 WLQ786498:WLS786498 WVM786498:WVO786498 E852034:G852034 JA852034:JC852034 SW852034:SY852034 ACS852034:ACU852034 AMO852034:AMQ852034 AWK852034:AWM852034 BGG852034:BGI852034 BQC852034:BQE852034 BZY852034:CAA852034 CJU852034:CJW852034 CTQ852034:CTS852034 DDM852034:DDO852034 DNI852034:DNK852034 DXE852034:DXG852034 EHA852034:EHC852034 EQW852034:EQY852034 FAS852034:FAU852034 FKO852034:FKQ852034 FUK852034:FUM852034 GEG852034:GEI852034 GOC852034:GOE852034 GXY852034:GYA852034 HHU852034:HHW852034 HRQ852034:HRS852034 IBM852034:IBO852034 ILI852034:ILK852034 IVE852034:IVG852034 JFA852034:JFC852034 JOW852034:JOY852034 JYS852034:JYU852034 KIO852034:KIQ852034 KSK852034:KSM852034 LCG852034:LCI852034 LMC852034:LME852034 LVY852034:LWA852034 MFU852034:MFW852034 MPQ852034:MPS852034 MZM852034:MZO852034 NJI852034:NJK852034 NTE852034:NTG852034 ODA852034:ODC852034 OMW852034:OMY852034 OWS852034:OWU852034 PGO852034:PGQ852034 PQK852034:PQM852034 QAG852034:QAI852034 QKC852034:QKE852034 QTY852034:QUA852034 RDU852034:RDW852034 RNQ852034:RNS852034 RXM852034:RXO852034 SHI852034:SHK852034 SRE852034:SRG852034 TBA852034:TBC852034 TKW852034:TKY852034 TUS852034:TUU852034 UEO852034:UEQ852034 UOK852034:UOM852034 UYG852034:UYI852034 VIC852034:VIE852034 VRY852034:VSA852034 WBU852034:WBW852034 WLQ852034:WLS852034 WVM852034:WVO852034 E917570:G917570 JA917570:JC917570 SW917570:SY917570 ACS917570:ACU917570 AMO917570:AMQ917570 AWK917570:AWM917570 BGG917570:BGI917570 BQC917570:BQE917570 BZY917570:CAA917570 CJU917570:CJW917570 CTQ917570:CTS917570 DDM917570:DDO917570 DNI917570:DNK917570 DXE917570:DXG917570 EHA917570:EHC917570 EQW917570:EQY917570 FAS917570:FAU917570 FKO917570:FKQ917570 FUK917570:FUM917570 GEG917570:GEI917570 GOC917570:GOE917570 GXY917570:GYA917570 HHU917570:HHW917570 HRQ917570:HRS917570 IBM917570:IBO917570 ILI917570:ILK917570 IVE917570:IVG917570 JFA917570:JFC917570 JOW917570:JOY917570 JYS917570:JYU917570 KIO917570:KIQ917570 KSK917570:KSM917570 LCG917570:LCI917570 LMC917570:LME917570 LVY917570:LWA917570 MFU917570:MFW917570 MPQ917570:MPS917570 MZM917570:MZO917570 NJI917570:NJK917570 NTE917570:NTG917570 ODA917570:ODC917570 OMW917570:OMY917570 OWS917570:OWU917570 PGO917570:PGQ917570 PQK917570:PQM917570 QAG917570:QAI917570 QKC917570:QKE917570 QTY917570:QUA917570 RDU917570:RDW917570 RNQ917570:RNS917570 RXM917570:RXO917570 SHI917570:SHK917570 SRE917570:SRG917570 TBA917570:TBC917570 TKW917570:TKY917570 TUS917570:TUU917570 UEO917570:UEQ917570 UOK917570:UOM917570 UYG917570:UYI917570 VIC917570:VIE917570 VRY917570:VSA917570 WBU917570:WBW917570 WLQ917570:WLS917570 WVM917570:WVO917570 E983106:G983106 JA983106:JC983106 SW983106:SY983106 ACS983106:ACU983106 AMO983106:AMQ983106 AWK983106:AWM983106 BGG983106:BGI983106 BQC983106:BQE983106 BZY983106:CAA983106 CJU983106:CJW983106 CTQ983106:CTS983106 DDM983106:DDO983106 DNI983106:DNK983106 DXE983106:DXG983106 EHA983106:EHC983106 EQW983106:EQY983106 FAS983106:FAU983106 FKO983106:FKQ983106 FUK983106:FUM983106 GEG983106:GEI983106 GOC983106:GOE983106 GXY983106:GYA983106 HHU983106:HHW983106 HRQ983106:HRS983106 IBM983106:IBO983106 ILI983106:ILK983106 IVE983106:IVG983106 JFA983106:JFC983106 JOW983106:JOY983106 JYS983106:JYU983106 KIO983106:KIQ983106 KSK983106:KSM983106 LCG983106:LCI983106 LMC983106:LME983106 LVY983106:LWA983106 MFU983106:MFW983106 MPQ983106:MPS983106 MZM983106:MZO983106 NJI983106:NJK983106 NTE983106:NTG983106 ODA983106:ODC983106 OMW983106:OMY983106 OWS983106:OWU983106 PGO983106:PGQ983106 PQK983106:PQM983106 QAG983106:QAI983106 QKC983106:QKE983106 QTY983106:QUA983106 RDU983106:RDW983106 RNQ983106:RNS983106 RXM983106:RXO983106 SHI983106:SHK983106 SRE983106:SRG983106 TBA983106:TBC983106 TKW983106:TKY983106 TUS983106:TUU983106 UEO983106:UEQ983106 UOK983106:UOM983106 UYG983106:UYI983106 VIC983106:VIE983106 VRY983106:VSA983106 WBU983106:WBW983106 WLQ983106:WLS983106 WVM983106:WVO983106 L65 JH65 TD65 ACZ65 AMV65 AWR65 BGN65 BQJ65 CAF65 CKB65 CTX65 DDT65 DNP65 DXL65 EHH65 ERD65 FAZ65 FKV65 FUR65 GEN65 GOJ65 GYF65 HIB65 HRX65 IBT65 ILP65 IVL65 JFH65 JPD65 JYZ65 KIV65 KSR65 LCN65 LMJ65 LWF65 MGB65 MPX65 MZT65 NJP65 NTL65 ODH65 OND65 OWZ65 PGV65 PQR65 QAN65 QKJ65 QUF65 REB65 RNX65 RXT65 SHP65 SRL65 TBH65 TLD65 TUZ65 UEV65 UOR65 UYN65 VIJ65 VSF65 WCB65 WLX65 WVT65 L65601 JH65601 TD65601 ACZ65601 AMV65601 AWR65601 BGN65601 BQJ65601 CAF65601 CKB65601 CTX65601 DDT65601 DNP65601 DXL65601 EHH65601 ERD65601 FAZ65601 FKV65601 FUR65601 GEN65601 GOJ65601 GYF65601 HIB65601 HRX65601 IBT65601 ILP65601 IVL65601 JFH65601 JPD65601 JYZ65601 KIV65601 KSR65601 LCN65601 LMJ65601 LWF65601 MGB65601 MPX65601 MZT65601 NJP65601 NTL65601 ODH65601 OND65601 OWZ65601 PGV65601 PQR65601 QAN65601 QKJ65601 QUF65601 REB65601 RNX65601 RXT65601 SHP65601 SRL65601 TBH65601 TLD65601 TUZ65601 UEV65601 UOR65601 UYN65601 VIJ65601 VSF65601 WCB65601 WLX65601 WVT65601 L131137 JH131137 TD131137 ACZ131137 AMV131137 AWR131137 BGN131137 BQJ131137 CAF131137 CKB131137 CTX131137 DDT131137 DNP131137 DXL131137 EHH131137 ERD131137 FAZ131137 FKV131137 FUR131137 GEN131137 GOJ131137 GYF131137 HIB131137 HRX131137 IBT131137 ILP131137 IVL131137 JFH131137 JPD131137 JYZ131137 KIV131137 KSR131137 LCN131137 LMJ131137 LWF131137 MGB131137 MPX131137 MZT131137 NJP131137 NTL131137 ODH131137 OND131137 OWZ131137 PGV131137 PQR131137 QAN131137 QKJ131137 QUF131137 REB131137 RNX131137 RXT131137 SHP131137 SRL131137 TBH131137 TLD131137 TUZ131137 UEV131137 UOR131137 UYN131137 VIJ131137 VSF131137 WCB131137 WLX131137 WVT131137 L196673 JH196673 TD196673 ACZ196673 AMV196673 AWR196673 BGN196673 BQJ196673 CAF196673 CKB196673 CTX196673 DDT196673 DNP196673 DXL196673 EHH196673 ERD196673 FAZ196673 FKV196673 FUR196673 GEN196673 GOJ196673 GYF196673 HIB196673 HRX196673 IBT196673 ILP196673 IVL196673 JFH196673 JPD196673 JYZ196673 KIV196673 KSR196673 LCN196673 LMJ196673 LWF196673 MGB196673 MPX196673 MZT196673 NJP196673 NTL196673 ODH196673 OND196673 OWZ196673 PGV196673 PQR196673 QAN196673 QKJ196673 QUF196673 REB196673 RNX196673 RXT196673 SHP196673 SRL196673 TBH196673 TLD196673 TUZ196673 UEV196673 UOR196673 UYN196673 VIJ196673 VSF196673 WCB196673 WLX196673 WVT196673 L262209 JH262209 TD262209 ACZ262209 AMV262209 AWR262209 BGN262209 BQJ262209 CAF262209 CKB262209 CTX262209 DDT262209 DNP262209 DXL262209 EHH262209 ERD262209 FAZ262209 FKV262209 FUR262209 GEN262209 GOJ262209 GYF262209 HIB262209 HRX262209 IBT262209 ILP262209 IVL262209 JFH262209 JPD262209 JYZ262209 KIV262209 KSR262209 LCN262209 LMJ262209 LWF262209 MGB262209 MPX262209 MZT262209 NJP262209 NTL262209 ODH262209 OND262209 OWZ262209 PGV262209 PQR262209 QAN262209 QKJ262209 QUF262209 REB262209 RNX262209 RXT262209 SHP262209 SRL262209 TBH262209 TLD262209 TUZ262209 UEV262209 UOR262209 UYN262209 VIJ262209 VSF262209 WCB262209 WLX262209 WVT262209 L327745 JH327745 TD327745 ACZ327745 AMV327745 AWR327745 BGN327745 BQJ327745 CAF327745 CKB327745 CTX327745 DDT327745 DNP327745 DXL327745 EHH327745 ERD327745 FAZ327745 FKV327745 FUR327745 GEN327745 GOJ327745 GYF327745 HIB327745 HRX327745 IBT327745 ILP327745 IVL327745 JFH327745 JPD327745 JYZ327745 KIV327745 KSR327745 LCN327745 LMJ327745 LWF327745 MGB327745 MPX327745 MZT327745 NJP327745 NTL327745 ODH327745 OND327745 OWZ327745 PGV327745 PQR327745 QAN327745 QKJ327745 QUF327745 REB327745 RNX327745 RXT327745 SHP327745 SRL327745 TBH327745 TLD327745 TUZ327745 UEV327745 UOR327745 UYN327745 VIJ327745 VSF327745 WCB327745 WLX327745 WVT327745 L393281 JH393281 TD393281 ACZ393281 AMV393281 AWR393281 BGN393281 BQJ393281 CAF393281 CKB393281 CTX393281 DDT393281 DNP393281 DXL393281 EHH393281 ERD393281 FAZ393281 FKV393281 FUR393281 GEN393281 GOJ393281 GYF393281 HIB393281 HRX393281 IBT393281 ILP393281 IVL393281 JFH393281 JPD393281 JYZ393281 KIV393281 KSR393281 LCN393281 LMJ393281 LWF393281 MGB393281 MPX393281 MZT393281 NJP393281 NTL393281 ODH393281 OND393281 OWZ393281 PGV393281 PQR393281 QAN393281 QKJ393281 QUF393281 REB393281 RNX393281 RXT393281 SHP393281 SRL393281 TBH393281 TLD393281 TUZ393281 UEV393281 UOR393281 UYN393281 VIJ393281 VSF393281 WCB393281 WLX393281 WVT393281 L458817 JH458817 TD458817 ACZ458817 AMV458817 AWR458817 BGN458817 BQJ458817 CAF458817 CKB458817 CTX458817 DDT458817 DNP458817 DXL458817 EHH458817 ERD458817 FAZ458817 FKV458817 FUR458817 GEN458817 GOJ458817 GYF458817 HIB458817 HRX458817 IBT458817 ILP458817 IVL458817 JFH458817 JPD458817 JYZ458817 KIV458817 KSR458817 LCN458817 LMJ458817 LWF458817 MGB458817 MPX458817 MZT458817 NJP458817 NTL458817 ODH458817 OND458817 OWZ458817 PGV458817 PQR458817 QAN458817 QKJ458817 QUF458817 REB458817 RNX458817 RXT458817 SHP458817 SRL458817 TBH458817 TLD458817 TUZ458817 UEV458817 UOR458817 UYN458817 VIJ458817 VSF458817 WCB458817 WLX458817 WVT458817 L524353 JH524353 TD524353 ACZ524353 AMV524353 AWR524353 BGN524353 BQJ524353 CAF524353 CKB524353 CTX524353 DDT524353 DNP524353 DXL524353 EHH524353 ERD524353 FAZ524353 FKV524353 FUR524353 GEN524353 GOJ524353 GYF524353 HIB524353 HRX524353 IBT524353 ILP524353 IVL524353 JFH524353 JPD524353 JYZ524353 KIV524353 KSR524353 LCN524353 LMJ524353 LWF524353 MGB524353 MPX524353 MZT524353 NJP524353 NTL524353 ODH524353 OND524353 OWZ524353 PGV524353 PQR524353 QAN524353 QKJ524353 QUF524353 REB524353 RNX524353 RXT524353 SHP524353 SRL524353 TBH524353 TLD524353 TUZ524353 UEV524353 UOR524353 UYN524353 VIJ524353 VSF524353 WCB524353 WLX524353 WVT524353 L589889 JH589889 TD589889 ACZ589889 AMV589889 AWR589889 BGN589889 BQJ589889 CAF589889 CKB589889 CTX589889 DDT589889 DNP589889 DXL589889 EHH589889 ERD589889 FAZ589889 FKV589889 FUR589889 GEN589889 GOJ589889 GYF589889 HIB589889 HRX589889 IBT589889 ILP589889 IVL589889 JFH589889 JPD589889 JYZ589889 KIV589889 KSR589889 LCN589889 LMJ589889 LWF589889 MGB589889 MPX589889 MZT589889 NJP589889 NTL589889 ODH589889 OND589889 OWZ589889 PGV589889 PQR589889 QAN589889 QKJ589889 QUF589889 REB589889 RNX589889 RXT589889 SHP589889 SRL589889 TBH589889 TLD589889 TUZ589889 UEV589889 UOR589889 UYN589889 VIJ589889 VSF589889 WCB589889 WLX589889 WVT589889 L655425 JH655425 TD655425 ACZ655425 AMV655425 AWR655425 BGN655425 BQJ655425 CAF655425 CKB655425 CTX655425 DDT655425 DNP655425 DXL655425 EHH655425 ERD655425 FAZ655425 FKV655425 FUR655425 GEN655425 GOJ655425 GYF655425 HIB655425 HRX655425 IBT655425 ILP655425 IVL655425 JFH655425 JPD655425 JYZ655425 KIV655425 KSR655425 LCN655425 LMJ655425 LWF655425 MGB655425 MPX655425 MZT655425 NJP655425 NTL655425 ODH655425 OND655425 OWZ655425 PGV655425 PQR655425 QAN655425 QKJ655425 QUF655425 REB655425 RNX655425 RXT655425 SHP655425 SRL655425 TBH655425 TLD655425 TUZ655425 UEV655425 UOR655425 UYN655425 VIJ655425 VSF655425 WCB655425 WLX655425 WVT655425 L720961 JH720961 TD720961 ACZ720961 AMV720961 AWR720961 BGN720961 BQJ720961 CAF720961 CKB720961 CTX720961 DDT720961 DNP720961 DXL720961 EHH720961 ERD720961 FAZ720961 FKV720961 FUR720961 GEN720961 GOJ720961 GYF720961 HIB720961 HRX720961 IBT720961 ILP720961 IVL720961 JFH720961 JPD720961 JYZ720961 KIV720961 KSR720961 LCN720961 LMJ720961 LWF720961 MGB720961 MPX720961 MZT720961 NJP720961 NTL720961 ODH720961 OND720961 OWZ720961 PGV720961 PQR720961 QAN720961 QKJ720961 QUF720961 REB720961 RNX720961 RXT720961 SHP720961 SRL720961 TBH720961 TLD720961 TUZ720961 UEV720961 UOR720961 UYN720961 VIJ720961 VSF720961 WCB720961 WLX720961 WVT720961 L786497 JH786497 TD786497 ACZ786497 AMV786497 AWR786497 BGN786497 BQJ786497 CAF786497 CKB786497 CTX786497 DDT786497 DNP786497 DXL786497 EHH786497 ERD786497 FAZ786497 FKV786497 FUR786497 GEN786497 GOJ786497 GYF786497 HIB786497 HRX786497 IBT786497 ILP786497 IVL786497 JFH786497 JPD786497 JYZ786497 KIV786497 KSR786497 LCN786497 LMJ786497 LWF786497 MGB786497 MPX786497 MZT786497 NJP786497 NTL786497 ODH786497 OND786497 OWZ786497 PGV786497 PQR786497 QAN786497 QKJ786497 QUF786497 REB786497 RNX786497 RXT786497 SHP786497 SRL786497 TBH786497 TLD786497 TUZ786497 UEV786497 UOR786497 UYN786497 VIJ786497 VSF786497 WCB786497 WLX786497 WVT786497 L852033 JH852033 TD852033 ACZ852033 AMV852033 AWR852033 BGN852033 BQJ852033 CAF852033 CKB852033 CTX852033 DDT852033 DNP852033 DXL852033 EHH852033 ERD852033 FAZ852033 FKV852033 FUR852033 GEN852033 GOJ852033 GYF852033 HIB852033 HRX852033 IBT852033 ILP852033 IVL852033 JFH852033 JPD852033 JYZ852033 KIV852033 KSR852033 LCN852033 LMJ852033 LWF852033 MGB852033 MPX852033 MZT852033 NJP852033 NTL852033 ODH852033 OND852033 OWZ852033 PGV852033 PQR852033 QAN852033 QKJ852033 QUF852033 REB852033 RNX852033 RXT852033 SHP852033 SRL852033 TBH852033 TLD852033 TUZ852033 UEV852033 UOR852033 UYN852033 VIJ852033 VSF852033 WCB852033 WLX852033 WVT852033 L917569 JH917569 TD917569 ACZ917569 AMV917569 AWR917569 BGN917569 BQJ917569 CAF917569 CKB917569 CTX917569 DDT917569 DNP917569 DXL917569 EHH917569 ERD917569 FAZ917569 FKV917569 FUR917569 GEN917569 GOJ917569 GYF917569 HIB917569 HRX917569 IBT917569 ILP917569 IVL917569 JFH917569 JPD917569 JYZ917569 KIV917569 KSR917569 LCN917569 LMJ917569 LWF917569 MGB917569 MPX917569 MZT917569 NJP917569 NTL917569 ODH917569 OND917569 OWZ917569 PGV917569 PQR917569 QAN917569 QKJ917569 QUF917569 REB917569 RNX917569 RXT917569 SHP917569 SRL917569 TBH917569 TLD917569 TUZ917569 UEV917569 UOR917569 UYN917569 VIJ917569 VSF917569 WCB917569 WLX917569 WVT917569 L983105 JH983105 TD983105 ACZ983105 AMV983105 AWR983105 BGN983105 BQJ983105 CAF983105 CKB983105 CTX983105 DDT983105 DNP983105 DXL983105 EHH983105 ERD983105 FAZ983105 FKV983105 FUR983105 GEN983105 GOJ983105 GYF983105 HIB983105 HRX983105 IBT983105 ILP983105 IVL983105 JFH983105 JPD983105 JYZ983105 KIV983105 KSR983105 LCN983105 LMJ983105 LWF983105 MGB983105 MPX983105 MZT983105 NJP983105 NTL983105 ODH983105 OND983105 OWZ983105 PGV983105 PQR983105 QAN983105 QKJ983105 QUF983105 REB983105 RNX983105 RXT983105 SHP983105 SRL983105 TBH983105 TLD983105 TUZ983105 UEV983105 UOR983105 UYN983105 VIJ983105 VSF983105 WCB983105 WLX983105 WVT983105 R54:S54 JN54:JO54 TJ54:TK54 ADF54:ADG54 ANB54:ANC54 AWX54:AWY54 BGT54:BGU54 BQP54:BQQ54 CAL54:CAM54 CKH54:CKI54 CUD54:CUE54 DDZ54:DEA54 DNV54:DNW54 DXR54:DXS54 EHN54:EHO54 ERJ54:ERK54 FBF54:FBG54 FLB54:FLC54 FUX54:FUY54 GET54:GEU54 GOP54:GOQ54 GYL54:GYM54 HIH54:HII54 HSD54:HSE54 IBZ54:ICA54 ILV54:ILW54 IVR54:IVS54 JFN54:JFO54 JPJ54:JPK54 JZF54:JZG54 KJB54:KJC54 KSX54:KSY54 LCT54:LCU54 LMP54:LMQ54 LWL54:LWM54 MGH54:MGI54 MQD54:MQE54 MZZ54:NAA54 NJV54:NJW54 NTR54:NTS54 ODN54:ODO54 ONJ54:ONK54 OXF54:OXG54 PHB54:PHC54 PQX54:PQY54 QAT54:QAU54 QKP54:QKQ54 QUL54:QUM54 REH54:REI54 ROD54:ROE54 RXZ54:RYA54 SHV54:SHW54 SRR54:SRS54 TBN54:TBO54 TLJ54:TLK54 TVF54:TVG54 UFB54:UFC54 UOX54:UOY54 UYT54:UYU54 VIP54:VIQ54 VSL54:VSM54 WCH54:WCI54 WMD54:WME54 WVZ54:WWA54 R65590:S65590 JN65590:JO65590 TJ65590:TK65590 ADF65590:ADG65590 ANB65590:ANC65590 AWX65590:AWY65590 BGT65590:BGU65590 BQP65590:BQQ65590 CAL65590:CAM65590 CKH65590:CKI65590 CUD65590:CUE65590 DDZ65590:DEA65590 DNV65590:DNW65590 DXR65590:DXS65590 EHN65590:EHO65590 ERJ65590:ERK65590 FBF65590:FBG65590 FLB65590:FLC65590 FUX65590:FUY65590 GET65590:GEU65590 GOP65590:GOQ65590 GYL65590:GYM65590 HIH65590:HII65590 HSD65590:HSE65590 IBZ65590:ICA65590 ILV65590:ILW65590 IVR65590:IVS65590 JFN65590:JFO65590 JPJ65590:JPK65590 JZF65590:JZG65590 KJB65590:KJC65590 KSX65590:KSY65590 LCT65590:LCU65590 LMP65590:LMQ65590 LWL65590:LWM65590 MGH65590:MGI65590 MQD65590:MQE65590 MZZ65590:NAA65590 NJV65590:NJW65590 NTR65590:NTS65590 ODN65590:ODO65590 ONJ65590:ONK65590 OXF65590:OXG65590 PHB65590:PHC65590 PQX65590:PQY65590 QAT65590:QAU65590 QKP65590:QKQ65590 QUL65590:QUM65590 REH65590:REI65590 ROD65590:ROE65590 RXZ65590:RYA65590 SHV65590:SHW65590 SRR65590:SRS65590 TBN65590:TBO65590 TLJ65590:TLK65590 TVF65590:TVG65590 UFB65590:UFC65590 UOX65590:UOY65590 UYT65590:UYU65590 VIP65590:VIQ65590 VSL65590:VSM65590 WCH65590:WCI65590 WMD65590:WME65590 WVZ65590:WWA65590 R131126:S131126 JN131126:JO131126 TJ131126:TK131126 ADF131126:ADG131126 ANB131126:ANC131126 AWX131126:AWY131126 BGT131126:BGU131126 BQP131126:BQQ131126 CAL131126:CAM131126 CKH131126:CKI131126 CUD131126:CUE131126 DDZ131126:DEA131126 DNV131126:DNW131126 DXR131126:DXS131126 EHN131126:EHO131126 ERJ131126:ERK131126 FBF131126:FBG131126 FLB131126:FLC131126 FUX131126:FUY131126 GET131126:GEU131126 GOP131126:GOQ131126 GYL131126:GYM131126 HIH131126:HII131126 HSD131126:HSE131126 IBZ131126:ICA131126 ILV131126:ILW131126 IVR131126:IVS131126 JFN131126:JFO131126 JPJ131126:JPK131126 JZF131126:JZG131126 KJB131126:KJC131126 KSX131126:KSY131126 LCT131126:LCU131126 LMP131126:LMQ131126 LWL131126:LWM131126 MGH131126:MGI131126 MQD131126:MQE131126 MZZ131126:NAA131126 NJV131126:NJW131126 NTR131126:NTS131126 ODN131126:ODO131126 ONJ131126:ONK131126 OXF131126:OXG131126 PHB131126:PHC131126 PQX131126:PQY131126 QAT131126:QAU131126 QKP131126:QKQ131126 QUL131126:QUM131126 REH131126:REI131126 ROD131126:ROE131126 RXZ131126:RYA131126 SHV131126:SHW131126 SRR131126:SRS131126 TBN131126:TBO131126 TLJ131126:TLK131126 TVF131126:TVG131126 UFB131126:UFC131126 UOX131126:UOY131126 UYT131126:UYU131126 VIP131126:VIQ131126 VSL131126:VSM131126 WCH131126:WCI131126 WMD131126:WME131126 WVZ131126:WWA131126 R196662:S196662 JN196662:JO196662 TJ196662:TK196662 ADF196662:ADG196662 ANB196662:ANC196662 AWX196662:AWY196662 BGT196662:BGU196662 BQP196662:BQQ196662 CAL196662:CAM196662 CKH196662:CKI196662 CUD196662:CUE196662 DDZ196662:DEA196662 DNV196662:DNW196662 DXR196662:DXS196662 EHN196662:EHO196662 ERJ196662:ERK196662 FBF196662:FBG196662 FLB196662:FLC196662 FUX196662:FUY196662 GET196662:GEU196662 GOP196662:GOQ196662 GYL196662:GYM196662 HIH196662:HII196662 HSD196662:HSE196662 IBZ196662:ICA196662 ILV196662:ILW196662 IVR196662:IVS196662 JFN196662:JFO196662 JPJ196662:JPK196662 JZF196662:JZG196662 KJB196662:KJC196662 KSX196662:KSY196662 LCT196662:LCU196662 LMP196662:LMQ196662 LWL196662:LWM196662 MGH196662:MGI196662 MQD196662:MQE196662 MZZ196662:NAA196662 NJV196662:NJW196662 NTR196662:NTS196662 ODN196662:ODO196662 ONJ196662:ONK196662 OXF196662:OXG196662 PHB196662:PHC196662 PQX196662:PQY196662 QAT196662:QAU196662 QKP196662:QKQ196662 QUL196662:QUM196662 REH196662:REI196662 ROD196662:ROE196662 RXZ196662:RYA196662 SHV196662:SHW196662 SRR196662:SRS196662 TBN196662:TBO196662 TLJ196662:TLK196662 TVF196662:TVG196662 UFB196662:UFC196662 UOX196662:UOY196662 UYT196662:UYU196662 VIP196662:VIQ196662 VSL196662:VSM196662 WCH196662:WCI196662 WMD196662:WME196662 WVZ196662:WWA196662 R262198:S262198 JN262198:JO262198 TJ262198:TK262198 ADF262198:ADG262198 ANB262198:ANC262198 AWX262198:AWY262198 BGT262198:BGU262198 BQP262198:BQQ262198 CAL262198:CAM262198 CKH262198:CKI262198 CUD262198:CUE262198 DDZ262198:DEA262198 DNV262198:DNW262198 DXR262198:DXS262198 EHN262198:EHO262198 ERJ262198:ERK262198 FBF262198:FBG262198 FLB262198:FLC262198 FUX262198:FUY262198 GET262198:GEU262198 GOP262198:GOQ262198 GYL262198:GYM262198 HIH262198:HII262198 HSD262198:HSE262198 IBZ262198:ICA262198 ILV262198:ILW262198 IVR262198:IVS262198 JFN262198:JFO262198 JPJ262198:JPK262198 JZF262198:JZG262198 KJB262198:KJC262198 KSX262198:KSY262198 LCT262198:LCU262198 LMP262198:LMQ262198 LWL262198:LWM262198 MGH262198:MGI262198 MQD262198:MQE262198 MZZ262198:NAA262198 NJV262198:NJW262198 NTR262198:NTS262198 ODN262198:ODO262198 ONJ262198:ONK262198 OXF262198:OXG262198 PHB262198:PHC262198 PQX262198:PQY262198 QAT262198:QAU262198 QKP262198:QKQ262198 QUL262198:QUM262198 REH262198:REI262198 ROD262198:ROE262198 RXZ262198:RYA262198 SHV262198:SHW262198 SRR262198:SRS262198 TBN262198:TBO262198 TLJ262198:TLK262198 TVF262198:TVG262198 UFB262198:UFC262198 UOX262198:UOY262198 UYT262198:UYU262198 VIP262198:VIQ262198 VSL262198:VSM262198 WCH262198:WCI262198 WMD262198:WME262198 WVZ262198:WWA262198 R327734:S327734 JN327734:JO327734 TJ327734:TK327734 ADF327734:ADG327734 ANB327734:ANC327734 AWX327734:AWY327734 BGT327734:BGU327734 BQP327734:BQQ327734 CAL327734:CAM327734 CKH327734:CKI327734 CUD327734:CUE327734 DDZ327734:DEA327734 DNV327734:DNW327734 DXR327734:DXS327734 EHN327734:EHO327734 ERJ327734:ERK327734 FBF327734:FBG327734 FLB327734:FLC327734 FUX327734:FUY327734 GET327734:GEU327734 GOP327734:GOQ327734 GYL327734:GYM327734 HIH327734:HII327734 HSD327734:HSE327734 IBZ327734:ICA327734 ILV327734:ILW327734 IVR327734:IVS327734 JFN327734:JFO327734 JPJ327734:JPK327734 JZF327734:JZG327734 KJB327734:KJC327734 KSX327734:KSY327734 LCT327734:LCU327734 LMP327734:LMQ327734 LWL327734:LWM327734 MGH327734:MGI327734 MQD327734:MQE327734 MZZ327734:NAA327734 NJV327734:NJW327734 NTR327734:NTS327734 ODN327734:ODO327734 ONJ327734:ONK327734 OXF327734:OXG327734 PHB327734:PHC327734 PQX327734:PQY327734 QAT327734:QAU327734 QKP327734:QKQ327734 QUL327734:QUM327734 REH327734:REI327734 ROD327734:ROE327734 RXZ327734:RYA327734 SHV327734:SHW327734 SRR327734:SRS327734 TBN327734:TBO327734 TLJ327734:TLK327734 TVF327734:TVG327734 UFB327734:UFC327734 UOX327734:UOY327734 UYT327734:UYU327734 VIP327734:VIQ327734 VSL327734:VSM327734 WCH327734:WCI327734 WMD327734:WME327734 WVZ327734:WWA327734 R393270:S393270 JN393270:JO393270 TJ393270:TK393270 ADF393270:ADG393270 ANB393270:ANC393270 AWX393270:AWY393270 BGT393270:BGU393270 BQP393270:BQQ393270 CAL393270:CAM393270 CKH393270:CKI393270 CUD393270:CUE393270 DDZ393270:DEA393270 DNV393270:DNW393270 DXR393270:DXS393270 EHN393270:EHO393270 ERJ393270:ERK393270 FBF393270:FBG393270 FLB393270:FLC393270 FUX393270:FUY393270 GET393270:GEU393270 GOP393270:GOQ393270 GYL393270:GYM393270 HIH393270:HII393270 HSD393270:HSE393270 IBZ393270:ICA393270 ILV393270:ILW393270 IVR393270:IVS393270 JFN393270:JFO393270 JPJ393270:JPK393270 JZF393270:JZG393270 KJB393270:KJC393270 KSX393270:KSY393270 LCT393270:LCU393270 LMP393270:LMQ393270 LWL393270:LWM393270 MGH393270:MGI393270 MQD393270:MQE393270 MZZ393270:NAA393270 NJV393270:NJW393270 NTR393270:NTS393270 ODN393270:ODO393270 ONJ393270:ONK393270 OXF393270:OXG393270 PHB393270:PHC393270 PQX393270:PQY393270 QAT393270:QAU393270 QKP393270:QKQ393270 QUL393270:QUM393270 REH393270:REI393270 ROD393270:ROE393270 RXZ393270:RYA393270 SHV393270:SHW393270 SRR393270:SRS393270 TBN393270:TBO393270 TLJ393270:TLK393270 TVF393270:TVG393270 UFB393270:UFC393270 UOX393270:UOY393270 UYT393270:UYU393270 VIP393270:VIQ393270 VSL393270:VSM393270 WCH393270:WCI393270 WMD393270:WME393270 WVZ393270:WWA393270 R458806:S458806 JN458806:JO458806 TJ458806:TK458806 ADF458806:ADG458806 ANB458806:ANC458806 AWX458806:AWY458806 BGT458806:BGU458806 BQP458806:BQQ458806 CAL458806:CAM458806 CKH458806:CKI458806 CUD458806:CUE458806 DDZ458806:DEA458806 DNV458806:DNW458806 DXR458806:DXS458806 EHN458806:EHO458806 ERJ458806:ERK458806 FBF458806:FBG458806 FLB458806:FLC458806 FUX458806:FUY458806 GET458806:GEU458806 GOP458806:GOQ458806 GYL458806:GYM458806 HIH458806:HII458806 HSD458806:HSE458806 IBZ458806:ICA458806 ILV458806:ILW458806 IVR458806:IVS458806 JFN458806:JFO458806 JPJ458806:JPK458806 JZF458806:JZG458806 KJB458806:KJC458806 KSX458806:KSY458806 LCT458806:LCU458806 LMP458806:LMQ458806 LWL458806:LWM458806 MGH458806:MGI458806 MQD458806:MQE458806 MZZ458806:NAA458806 NJV458806:NJW458806 NTR458806:NTS458806 ODN458806:ODO458806 ONJ458806:ONK458806 OXF458806:OXG458806 PHB458806:PHC458806 PQX458806:PQY458806 QAT458806:QAU458806 QKP458806:QKQ458806 QUL458806:QUM458806 REH458806:REI458806 ROD458806:ROE458806 RXZ458806:RYA458806 SHV458806:SHW458806 SRR458806:SRS458806 TBN458806:TBO458806 TLJ458806:TLK458806 TVF458806:TVG458806 UFB458806:UFC458806 UOX458806:UOY458806 UYT458806:UYU458806 VIP458806:VIQ458806 VSL458806:VSM458806 WCH458806:WCI458806 WMD458806:WME458806 WVZ458806:WWA458806 R524342:S524342 JN524342:JO524342 TJ524342:TK524342 ADF524342:ADG524342 ANB524342:ANC524342 AWX524342:AWY524342 BGT524342:BGU524342 BQP524342:BQQ524342 CAL524342:CAM524342 CKH524342:CKI524342 CUD524342:CUE524342 DDZ524342:DEA524342 DNV524342:DNW524342 DXR524342:DXS524342 EHN524342:EHO524342 ERJ524342:ERK524342 FBF524342:FBG524342 FLB524342:FLC524342 FUX524342:FUY524342 GET524342:GEU524342 GOP524342:GOQ524342 GYL524342:GYM524342 HIH524342:HII524342 HSD524342:HSE524342 IBZ524342:ICA524342 ILV524342:ILW524342 IVR524342:IVS524342 JFN524342:JFO524342 JPJ524342:JPK524342 JZF524342:JZG524342 KJB524342:KJC524342 KSX524342:KSY524342 LCT524342:LCU524342 LMP524342:LMQ524342 LWL524342:LWM524342 MGH524342:MGI524342 MQD524342:MQE524342 MZZ524342:NAA524342 NJV524342:NJW524342 NTR524342:NTS524342 ODN524342:ODO524342 ONJ524342:ONK524342 OXF524342:OXG524342 PHB524342:PHC524342 PQX524342:PQY524342 QAT524342:QAU524342 QKP524342:QKQ524342 QUL524342:QUM524342 REH524342:REI524342 ROD524342:ROE524342 RXZ524342:RYA524342 SHV524342:SHW524342 SRR524342:SRS524342 TBN524342:TBO524342 TLJ524342:TLK524342 TVF524342:TVG524342 UFB524342:UFC524342 UOX524342:UOY524342 UYT524342:UYU524342 VIP524342:VIQ524342 VSL524342:VSM524342 WCH524342:WCI524342 WMD524342:WME524342 WVZ524342:WWA524342 R589878:S589878 JN589878:JO589878 TJ589878:TK589878 ADF589878:ADG589878 ANB589878:ANC589878 AWX589878:AWY589878 BGT589878:BGU589878 BQP589878:BQQ589878 CAL589878:CAM589878 CKH589878:CKI589878 CUD589878:CUE589878 DDZ589878:DEA589878 DNV589878:DNW589878 DXR589878:DXS589878 EHN589878:EHO589878 ERJ589878:ERK589878 FBF589878:FBG589878 FLB589878:FLC589878 FUX589878:FUY589878 GET589878:GEU589878 GOP589878:GOQ589878 GYL589878:GYM589878 HIH589878:HII589878 HSD589878:HSE589878 IBZ589878:ICA589878 ILV589878:ILW589878 IVR589878:IVS589878 JFN589878:JFO589878 JPJ589878:JPK589878 JZF589878:JZG589878 KJB589878:KJC589878 KSX589878:KSY589878 LCT589878:LCU589878 LMP589878:LMQ589878 LWL589878:LWM589878 MGH589878:MGI589878 MQD589878:MQE589878 MZZ589878:NAA589878 NJV589878:NJW589878 NTR589878:NTS589878 ODN589878:ODO589878 ONJ589878:ONK589878 OXF589878:OXG589878 PHB589878:PHC589878 PQX589878:PQY589878 QAT589878:QAU589878 QKP589878:QKQ589878 QUL589878:QUM589878 REH589878:REI589878 ROD589878:ROE589878 RXZ589878:RYA589878 SHV589878:SHW589878 SRR589878:SRS589878 TBN589878:TBO589878 TLJ589878:TLK589878 TVF589878:TVG589878 UFB589878:UFC589878 UOX589878:UOY589878 UYT589878:UYU589878 VIP589878:VIQ589878 VSL589878:VSM589878 WCH589878:WCI589878 WMD589878:WME589878 WVZ589878:WWA589878 R655414:S655414 JN655414:JO655414 TJ655414:TK655414 ADF655414:ADG655414 ANB655414:ANC655414 AWX655414:AWY655414 BGT655414:BGU655414 BQP655414:BQQ655414 CAL655414:CAM655414 CKH655414:CKI655414 CUD655414:CUE655414 DDZ655414:DEA655414 DNV655414:DNW655414 DXR655414:DXS655414 EHN655414:EHO655414 ERJ655414:ERK655414 FBF655414:FBG655414 FLB655414:FLC655414 FUX655414:FUY655414 GET655414:GEU655414 GOP655414:GOQ655414 GYL655414:GYM655414 HIH655414:HII655414 HSD655414:HSE655414 IBZ655414:ICA655414 ILV655414:ILW655414 IVR655414:IVS655414 JFN655414:JFO655414 JPJ655414:JPK655414 JZF655414:JZG655414 KJB655414:KJC655414 KSX655414:KSY655414 LCT655414:LCU655414 LMP655414:LMQ655414 LWL655414:LWM655414 MGH655414:MGI655414 MQD655414:MQE655414 MZZ655414:NAA655414 NJV655414:NJW655414 NTR655414:NTS655414 ODN655414:ODO655414 ONJ655414:ONK655414 OXF655414:OXG655414 PHB655414:PHC655414 PQX655414:PQY655414 QAT655414:QAU655414 QKP655414:QKQ655414 QUL655414:QUM655414 REH655414:REI655414 ROD655414:ROE655414 RXZ655414:RYA655414 SHV655414:SHW655414 SRR655414:SRS655414 TBN655414:TBO655414 TLJ655414:TLK655414 TVF655414:TVG655414 UFB655414:UFC655414 UOX655414:UOY655414 UYT655414:UYU655414 VIP655414:VIQ655414 VSL655414:VSM655414 WCH655414:WCI655414 WMD655414:WME655414 WVZ655414:WWA655414 R720950:S720950 JN720950:JO720950 TJ720950:TK720950 ADF720950:ADG720950 ANB720950:ANC720950 AWX720950:AWY720950 BGT720950:BGU720950 BQP720950:BQQ720950 CAL720950:CAM720950 CKH720950:CKI720950 CUD720950:CUE720950 DDZ720950:DEA720950 DNV720950:DNW720950 DXR720950:DXS720950 EHN720950:EHO720950 ERJ720950:ERK720950 FBF720950:FBG720950 FLB720950:FLC720950 FUX720950:FUY720950 GET720950:GEU720950 GOP720950:GOQ720950 GYL720950:GYM720950 HIH720950:HII720950 HSD720950:HSE720950 IBZ720950:ICA720950 ILV720950:ILW720950 IVR720950:IVS720950 JFN720950:JFO720950 JPJ720950:JPK720950 JZF720950:JZG720950 KJB720950:KJC720950 KSX720950:KSY720950 LCT720950:LCU720950 LMP720950:LMQ720950 LWL720950:LWM720950 MGH720950:MGI720950 MQD720950:MQE720950 MZZ720950:NAA720950 NJV720950:NJW720950 NTR720950:NTS720950 ODN720950:ODO720950 ONJ720950:ONK720950 OXF720950:OXG720950 PHB720950:PHC720950 PQX720950:PQY720950 QAT720950:QAU720950 QKP720950:QKQ720950 QUL720950:QUM720950 REH720950:REI720950 ROD720950:ROE720950 RXZ720950:RYA720950 SHV720950:SHW720950 SRR720950:SRS720950 TBN720950:TBO720950 TLJ720950:TLK720950 TVF720950:TVG720950 UFB720950:UFC720950 UOX720950:UOY720950 UYT720950:UYU720950 VIP720950:VIQ720950 VSL720950:VSM720950 WCH720950:WCI720950 WMD720950:WME720950 WVZ720950:WWA720950 R786486:S786486 JN786486:JO786486 TJ786486:TK786486 ADF786486:ADG786486 ANB786486:ANC786486 AWX786486:AWY786486 BGT786486:BGU786486 BQP786486:BQQ786486 CAL786486:CAM786486 CKH786486:CKI786486 CUD786486:CUE786486 DDZ786486:DEA786486 DNV786486:DNW786486 DXR786486:DXS786486 EHN786486:EHO786486 ERJ786486:ERK786486 FBF786486:FBG786486 FLB786486:FLC786486 FUX786486:FUY786486 GET786486:GEU786486 GOP786486:GOQ786486 GYL786486:GYM786486 HIH786486:HII786486 HSD786486:HSE786486 IBZ786486:ICA786486 ILV786486:ILW786486 IVR786486:IVS786486 JFN786486:JFO786486 JPJ786486:JPK786486 JZF786486:JZG786486 KJB786486:KJC786486 KSX786486:KSY786486 LCT786486:LCU786486 LMP786486:LMQ786486 LWL786486:LWM786486 MGH786486:MGI786486 MQD786486:MQE786486 MZZ786486:NAA786486 NJV786486:NJW786486 NTR786486:NTS786486 ODN786486:ODO786486 ONJ786486:ONK786486 OXF786486:OXG786486 PHB786486:PHC786486 PQX786486:PQY786486 QAT786486:QAU786486 QKP786486:QKQ786486 QUL786486:QUM786486 REH786486:REI786486 ROD786486:ROE786486 RXZ786486:RYA786486 SHV786486:SHW786486 SRR786486:SRS786486 TBN786486:TBO786486 TLJ786486:TLK786486 TVF786486:TVG786486 UFB786486:UFC786486 UOX786486:UOY786486 UYT786486:UYU786486 VIP786486:VIQ786486 VSL786486:VSM786486 WCH786486:WCI786486 WMD786486:WME786486 WVZ786486:WWA786486 R852022:S852022 JN852022:JO852022 TJ852022:TK852022 ADF852022:ADG852022 ANB852022:ANC852022 AWX852022:AWY852022 BGT852022:BGU852022 BQP852022:BQQ852022 CAL852022:CAM852022 CKH852022:CKI852022 CUD852022:CUE852022 DDZ852022:DEA852022 DNV852022:DNW852022 DXR852022:DXS852022 EHN852022:EHO852022 ERJ852022:ERK852022 FBF852022:FBG852022 FLB852022:FLC852022 FUX852022:FUY852022 GET852022:GEU852022 GOP852022:GOQ852022 GYL852022:GYM852022 HIH852022:HII852022 HSD852022:HSE852022 IBZ852022:ICA852022 ILV852022:ILW852022 IVR852022:IVS852022 JFN852022:JFO852022 JPJ852022:JPK852022 JZF852022:JZG852022 KJB852022:KJC852022 KSX852022:KSY852022 LCT852022:LCU852022 LMP852022:LMQ852022 LWL852022:LWM852022 MGH852022:MGI852022 MQD852022:MQE852022 MZZ852022:NAA852022 NJV852022:NJW852022 NTR852022:NTS852022 ODN852022:ODO852022 ONJ852022:ONK852022 OXF852022:OXG852022 PHB852022:PHC852022 PQX852022:PQY852022 QAT852022:QAU852022 QKP852022:QKQ852022 QUL852022:QUM852022 REH852022:REI852022 ROD852022:ROE852022 RXZ852022:RYA852022 SHV852022:SHW852022 SRR852022:SRS852022 TBN852022:TBO852022 TLJ852022:TLK852022 TVF852022:TVG852022 UFB852022:UFC852022 UOX852022:UOY852022 UYT852022:UYU852022 VIP852022:VIQ852022 VSL852022:VSM852022 WCH852022:WCI852022 WMD852022:WME852022 WVZ852022:WWA852022 R917558:S917558 JN917558:JO917558 TJ917558:TK917558 ADF917558:ADG917558 ANB917558:ANC917558 AWX917558:AWY917558 BGT917558:BGU917558 BQP917558:BQQ917558 CAL917558:CAM917558 CKH917558:CKI917558 CUD917558:CUE917558 DDZ917558:DEA917558 DNV917558:DNW917558 DXR917558:DXS917558 EHN917558:EHO917558 ERJ917558:ERK917558 FBF917558:FBG917558 FLB917558:FLC917558 FUX917558:FUY917558 GET917558:GEU917558 GOP917558:GOQ917558 GYL917558:GYM917558 HIH917558:HII917558 HSD917558:HSE917558 IBZ917558:ICA917558 ILV917558:ILW917558 IVR917558:IVS917558 JFN917558:JFO917558 JPJ917558:JPK917558 JZF917558:JZG917558 KJB917558:KJC917558 KSX917558:KSY917558 LCT917558:LCU917558 LMP917558:LMQ917558 LWL917558:LWM917558 MGH917558:MGI917558 MQD917558:MQE917558 MZZ917558:NAA917558 NJV917558:NJW917558 NTR917558:NTS917558 ODN917558:ODO917558 ONJ917558:ONK917558 OXF917558:OXG917558 PHB917558:PHC917558 PQX917558:PQY917558 QAT917558:QAU917558 QKP917558:QKQ917558 QUL917558:QUM917558 REH917558:REI917558 ROD917558:ROE917558 RXZ917558:RYA917558 SHV917558:SHW917558 SRR917558:SRS917558 TBN917558:TBO917558 TLJ917558:TLK917558 TVF917558:TVG917558 UFB917558:UFC917558 UOX917558:UOY917558 UYT917558:UYU917558 VIP917558:VIQ917558 VSL917558:VSM917558 WCH917558:WCI917558 WMD917558:WME917558 WVZ917558:WWA917558 R983094:S983094 JN983094:JO983094 TJ983094:TK983094 ADF983094:ADG983094 ANB983094:ANC983094 AWX983094:AWY983094 BGT983094:BGU983094 BQP983094:BQQ983094 CAL983094:CAM983094 CKH983094:CKI983094 CUD983094:CUE983094 DDZ983094:DEA983094 DNV983094:DNW983094 DXR983094:DXS983094 EHN983094:EHO983094 ERJ983094:ERK983094 FBF983094:FBG983094 FLB983094:FLC983094 FUX983094:FUY983094 GET983094:GEU983094 GOP983094:GOQ983094 GYL983094:GYM983094 HIH983094:HII983094 HSD983094:HSE983094 IBZ983094:ICA983094 ILV983094:ILW983094 IVR983094:IVS983094 JFN983094:JFO983094 JPJ983094:JPK983094 JZF983094:JZG983094 KJB983094:KJC983094 KSX983094:KSY983094 LCT983094:LCU983094 LMP983094:LMQ983094 LWL983094:LWM983094 MGH983094:MGI983094 MQD983094:MQE983094 MZZ983094:NAA983094 NJV983094:NJW983094 NTR983094:NTS983094 ODN983094:ODO983094 ONJ983094:ONK983094 OXF983094:OXG983094 PHB983094:PHC983094 PQX983094:PQY983094 QAT983094:QAU983094 QKP983094:QKQ983094 QUL983094:QUM983094 REH983094:REI983094 ROD983094:ROE983094 RXZ983094:RYA983094 SHV983094:SHW983094 SRR983094:SRS983094 TBN983094:TBO983094 TLJ983094:TLK983094 TVF983094:TVG983094 UFB983094:UFC983094 UOX983094:UOY983094 UYT983094:UYU983094 VIP983094:VIQ983094 VSL983094:VSM983094 WCH983094:WCI983094 WMD983094:WME983094 WVZ983094:WWA983094 F56:G56 JB56:JC56 SX56:SY56 ACT56:ACU56 AMP56:AMQ56 AWL56:AWM56 BGH56:BGI56 BQD56:BQE56 BZZ56:CAA56 CJV56:CJW56 CTR56:CTS56 DDN56:DDO56 DNJ56:DNK56 DXF56:DXG56 EHB56:EHC56 EQX56:EQY56 FAT56:FAU56 FKP56:FKQ56 FUL56:FUM56 GEH56:GEI56 GOD56:GOE56 GXZ56:GYA56 HHV56:HHW56 HRR56:HRS56 IBN56:IBO56 ILJ56:ILK56 IVF56:IVG56 JFB56:JFC56 JOX56:JOY56 JYT56:JYU56 KIP56:KIQ56 KSL56:KSM56 LCH56:LCI56 LMD56:LME56 LVZ56:LWA56 MFV56:MFW56 MPR56:MPS56 MZN56:MZO56 NJJ56:NJK56 NTF56:NTG56 ODB56:ODC56 OMX56:OMY56 OWT56:OWU56 PGP56:PGQ56 PQL56:PQM56 QAH56:QAI56 QKD56:QKE56 QTZ56:QUA56 RDV56:RDW56 RNR56:RNS56 RXN56:RXO56 SHJ56:SHK56 SRF56:SRG56 TBB56:TBC56 TKX56:TKY56 TUT56:TUU56 UEP56:UEQ56 UOL56:UOM56 UYH56:UYI56 VID56:VIE56 VRZ56:VSA56 WBV56:WBW56 WLR56:WLS56 WVN56:WVO56 F65592:G65592 JB65592:JC65592 SX65592:SY65592 ACT65592:ACU65592 AMP65592:AMQ65592 AWL65592:AWM65592 BGH65592:BGI65592 BQD65592:BQE65592 BZZ65592:CAA65592 CJV65592:CJW65592 CTR65592:CTS65592 DDN65592:DDO65592 DNJ65592:DNK65592 DXF65592:DXG65592 EHB65592:EHC65592 EQX65592:EQY65592 FAT65592:FAU65592 FKP65592:FKQ65592 FUL65592:FUM65592 GEH65592:GEI65592 GOD65592:GOE65592 GXZ65592:GYA65592 HHV65592:HHW65592 HRR65592:HRS65592 IBN65592:IBO65592 ILJ65592:ILK65592 IVF65592:IVG65592 JFB65592:JFC65592 JOX65592:JOY65592 JYT65592:JYU65592 KIP65592:KIQ65592 KSL65592:KSM65592 LCH65592:LCI65592 LMD65592:LME65592 LVZ65592:LWA65592 MFV65592:MFW65592 MPR65592:MPS65592 MZN65592:MZO65592 NJJ65592:NJK65592 NTF65592:NTG65592 ODB65592:ODC65592 OMX65592:OMY65592 OWT65592:OWU65592 PGP65592:PGQ65592 PQL65592:PQM65592 QAH65592:QAI65592 QKD65592:QKE65592 QTZ65592:QUA65592 RDV65592:RDW65592 RNR65592:RNS65592 RXN65592:RXO65592 SHJ65592:SHK65592 SRF65592:SRG65592 TBB65592:TBC65592 TKX65592:TKY65592 TUT65592:TUU65592 UEP65592:UEQ65592 UOL65592:UOM65592 UYH65592:UYI65592 VID65592:VIE65592 VRZ65592:VSA65592 WBV65592:WBW65592 WLR65592:WLS65592 WVN65592:WVO65592 F131128:G131128 JB131128:JC131128 SX131128:SY131128 ACT131128:ACU131128 AMP131128:AMQ131128 AWL131128:AWM131128 BGH131128:BGI131128 BQD131128:BQE131128 BZZ131128:CAA131128 CJV131128:CJW131128 CTR131128:CTS131128 DDN131128:DDO131128 DNJ131128:DNK131128 DXF131128:DXG131128 EHB131128:EHC131128 EQX131128:EQY131128 FAT131128:FAU131128 FKP131128:FKQ131128 FUL131128:FUM131128 GEH131128:GEI131128 GOD131128:GOE131128 GXZ131128:GYA131128 HHV131128:HHW131128 HRR131128:HRS131128 IBN131128:IBO131128 ILJ131128:ILK131128 IVF131128:IVG131128 JFB131128:JFC131128 JOX131128:JOY131128 JYT131128:JYU131128 KIP131128:KIQ131128 KSL131128:KSM131128 LCH131128:LCI131128 LMD131128:LME131128 LVZ131128:LWA131128 MFV131128:MFW131128 MPR131128:MPS131128 MZN131128:MZO131128 NJJ131128:NJK131128 NTF131128:NTG131128 ODB131128:ODC131128 OMX131128:OMY131128 OWT131128:OWU131128 PGP131128:PGQ131128 PQL131128:PQM131128 QAH131128:QAI131128 QKD131128:QKE131128 QTZ131128:QUA131128 RDV131128:RDW131128 RNR131128:RNS131128 RXN131128:RXO131128 SHJ131128:SHK131128 SRF131128:SRG131128 TBB131128:TBC131128 TKX131128:TKY131128 TUT131128:TUU131128 UEP131128:UEQ131128 UOL131128:UOM131128 UYH131128:UYI131128 VID131128:VIE131128 VRZ131128:VSA131128 WBV131128:WBW131128 WLR131128:WLS131128 WVN131128:WVO131128 F196664:G196664 JB196664:JC196664 SX196664:SY196664 ACT196664:ACU196664 AMP196664:AMQ196664 AWL196664:AWM196664 BGH196664:BGI196664 BQD196664:BQE196664 BZZ196664:CAA196664 CJV196664:CJW196664 CTR196664:CTS196664 DDN196664:DDO196664 DNJ196664:DNK196664 DXF196664:DXG196664 EHB196664:EHC196664 EQX196664:EQY196664 FAT196664:FAU196664 FKP196664:FKQ196664 FUL196664:FUM196664 GEH196664:GEI196664 GOD196664:GOE196664 GXZ196664:GYA196664 HHV196664:HHW196664 HRR196664:HRS196664 IBN196664:IBO196664 ILJ196664:ILK196664 IVF196664:IVG196664 JFB196664:JFC196664 JOX196664:JOY196664 JYT196664:JYU196664 KIP196664:KIQ196664 KSL196664:KSM196664 LCH196664:LCI196664 LMD196664:LME196664 LVZ196664:LWA196664 MFV196664:MFW196664 MPR196664:MPS196664 MZN196664:MZO196664 NJJ196664:NJK196664 NTF196664:NTG196664 ODB196664:ODC196664 OMX196664:OMY196664 OWT196664:OWU196664 PGP196664:PGQ196664 PQL196664:PQM196664 QAH196664:QAI196664 QKD196664:QKE196664 QTZ196664:QUA196664 RDV196664:RDW196664 RNR196664:RNS196664 RXN196664:RXO196664 SHJ196664:SHK196664 SRF196664:SRG196664 TBB196664:TBC196664 TKX196664:TKY196664 TUT196664:TUU196664 UEP196664:UEQ196664 UOL196664:UOM196664 UYH196664:UYI196664 VID196664:VIE196664 VRZ196664:VSA196664 WBV196664:WBW196664 WLR196664:WLS196664 WVN196664:WVO196664 F262200:G262200 JB262200:JC262200 SX262200:SY262200 ACT262200:ACU262200 AMP262200:AMQ262200 AWL262200:AWM262200 BGH262200:BGI262200 BQD262200:BQE262200 BZZ262200:CAA262200 CJV262200:CJW262200 CTR262200:CTS262200 DDN262200:DDO262200 DNJ262200:DNK262200 DXF262200:DXG262200 EHB262200:EHC262200 EQX262200:EQY262200 FAT262200:FAU262200 FKP262200:FKQ262200 FUL262200:FUM262200 GEH262200:GEI262200 GOD262200:GOE262200 GXZ262200:GYA262200 HHV262200:HHW262200 HRR262200:HRS262200 IBN262200:IBO262200 ILJ262200:ILK262200 IVF262200:IVG262200 JFB262200:JFC262200 JOX262200:JOY262200 JYT262200:JYU262200 KIP262200:KIQ262200 KSL262200:KSM262200 LCH262200:LCI262200 LMD262200:LME262200 LVZ262200:LWA262200 MFV262200:MFW262200 MPR262200:MPS262200 MZN262200:MZO262200 NJJ262200:NJK262200 NTF262200:NTG262200 ODB262200:ODC262200 OMX262200:OMY262200 OWT262200:OWU262200 PGP262200:PGQ262200 PQL262200:PQM262200 QAH262200:QAI262200 QKD262200:QKE262200 QTZ262200:QUA262200 RDV262200:RDW262200 RNR262200:RNS262200 RXN262200:RXO262200 SHJ262200:SHK262200 SRF262200:SRG262200 TBB262200:TBC262200 TKX262200:TKY262200 TUT262200:TUU262200 UEP262200:UEQ262200 UOL262200:UOM262200 UYH262200:UYI262200 VID262200:VIE262200 VRZ262200:VSA262200 WBV262200:WBW262200 WLR262200:WLS262200 WVN262200:WVO262200 F327736:G327736 JB327736:JC327736 SX327736:SY327736 ACT327736:ACU327736 AMP327736:AMQ327736 AWL327736:AWM327736 BGH327736:BGI327736 BQD327736:BQE327736 BZZ327736:CAA327736 CJV327736:CJW327736 CTR327736:CTS327736 DDN327736:DDO327736 DNJ327736:DNK327736 DXF327736:DXG327736 EHB327736:EHC327736 EQX327736:EQY327736 FAT327736:FAU327736 FKP327736:FKQ327736 FUL327736:FUM327736 GEH327736:GEI327736 GOD327736:GOE327736 GXZ327736:GYA327736 HHV327736:HHW327736 HRR327736:HRS327736 IBN327736:IBO327736 ILJ327736:ILK327736 IVF327736:IVG327736 JFB327736:JFC327736 JOX327736:JOY327736 JYT327736:JYU327736 KIP327736:KIQ327736 KSL327736:KSM327736 LCH327736:LCI327736 LMD327736:LME327736 LVZ327736:LWA327736 MFV327736:MFW327736 MPR327736:MPS327736 MZN327736:MZO327736 NJJ327736:NJK327736 NTF327736:NTG327736 ODB327736:ODC327736 OMX327736:OMY327736 OWT327736:OWU327736 PGP327736:PGQ327736 PQL327736:PQM327736 QAH327736:QAI327736 QKD327736:QKE327736 QTZ327736:QUA327736 RDV327736:RDW327736 RNR327736:RNS327736 RXN327736:RXO327736 SHJ327736:SHK327736 SRF327736:SRG327736 TBB327736:TBC327736 TKX327736:TKY327736 TUT327736:TUU327736 UEP327736:UEQ327736 UOL327736:UOM327736 UYH327736:UYI327736 VID327736:VIE327736 VRZ327736:VSA327736 WBV327736:WBW327736 WLR327736:WLS327736 WVN327736:WVO327736 F393272:G393272 JB393272:JC393272 SX393272:SY393272 ACT393272:ACU393272 AMP393272:AMQ393272 AWL393272:AWM393272 BGH393272:BGI393272 BQD393272:BQE393272 BZZ393272:CAA393272 CJV393272:CJW393272 CTR393272:CTS393272 DDN393272:DDO393272 DNJ393272:DNK393272 DXF393272:DXG393272 EHB393272:EHC393272 EQX393272:EQY393272 FAT393272:FAU393272 FKP393272:FKQ393272 FUL393272:FUM393272 GEH393272:GEI393272 GOD393272:GOE393272 GXZ393272:GYA393272 HHV393272:HHW393272 HRR393272:HRS393272 IBN393272:IBO393272 ILJ393272:ILK393272 IVF393272:IVG393272 JFB393272:JFC393272 JOX393272:JOY393272 JYT393272:JYU393272 KIP393272:KIQ393272 KSL393272:KSM393272 LCH393272:LCI393272 LMD393272:LME393272 LVZ393272:LWA393272 MFV393272:MFW393272 MPR393272:MPS393272 MZN393272:MZO393272 NJJ393272:NJK393272 NTF393272:NTG393272 ODB393272:ODC393272 OMX393272:OMY393272 OWT393272:OWU393272 PGP393272:PGQ393272 PQL393272:PQM393272 QAH393272:QAI393272 QKD393272:QKE393272 QTZ393272:QUA393272 RDV393272:RDW393272 RNR393272:RNS393272 RXN393272:RXO393272 SHJ393272:SHK393272 SRF393272:SRG393272 TBB393272:TBC393272 TKX393272:TKY393272 TUT393272:TUU393272 UEP393272:UEQ393272 UOL393272:UOM393272 UYH393272:UYI393272 VID393272:VIE393272 VRZ393272:VSA393272 WBV393272:WBW393272 WLR393272:WLS393272 WVN393272:WVO393272 F458808:G458808 JB458808:JC458808 SX458808:SY458808 ACT458808:ACU458808 AMP458808:AMQ458808 AWL458808:AWM458808 BGH458808:BGI458808 BQD458808:BQE458808 BZZ458808:CAA458808 CJV458808:CJW458808 CTR458808:CTS458808 DDN458808:DDO458808 DNJ458808:DNK458808 DXF458808:DXG458808 EHB458808:EHC458808 EQX458808:EQY458808 FAT458808:FAU458808 FKP458808:FKQ458808 FUL458808:FUM458808 GEH458808:GEI458808 GOD458808:GOE458808 GXZ458808:GYA458808 HHV458808:HHW458808 HRR458808:HRS458808 IBN458808:IBO458808 ILJ458808:ILK458808 IVF458808:IVG458808 JFB458808:JFC458808 JOX458808:JOY458808 JYT458808:JYU458808 KIP458808:KIQ458808 KSL458808:KSM458808 LCH458808:LCI458808 LMD458808:LME458808 LVZ458808:LWA458808 MFV458808:MFW458808 MPR458808:MPS458808 MZN458808:MZO458808 NJJ458808:NJK458808 NTF458808:NTG458808 ODB458808:ODC458808 OMX458808:OMY458808 OWT458808:OWU458808 PGP458808:PGQ458808 PQL458808:PQM458808 QAH458808:QAI458808 QKD458808:QKE458808 QTZ458808:QUA458808 RDV458808:RDW458808 RNR458808:RNS458808 RXN458808:RXO458808 SHJ458808:SHK458808 SRF458808:SRG458808 TBB458808:TBC458808 TKX458808:TKY458808 TUT458808:TUU458808 UEP458808:UEQ458808 UOL458808:UOM458808 UYH458808:UYI458808 VID458808:VIE458808 VRZ458808:VSA458808 WBV458808:WBW458808 WLR458808:WLS458808 WVN458808:WVO458808 F524344:G524344 JB524344:JC524344 SX524344:SY524344 ACT524344:ACU524344 AMP524344:AMQ524344 AWL524344:AWM524344 BGH524344:BGI524344 BQD524344:BQE524344 BZZ524344:CAA524344 CJV524344:CJW524344 CTR524344:CTS524344 DDN524344:DDO524344 DNJ524344:DNK524344 DXF524344:DXG524344 EHB524344:EHC524344 EQX524344:EQY524344 FAT524344:FAU524344 FKP524344:FKQ524344 FUL524344:FUM524344 GEH524344:GEI524344 GOD524344:GOE524344 GXZ524344:GYA524344 HHV524344:HHW524344 HRR524344:HRS524344 IBN524344:IBO524344 ILJ524344:ILK524344 IVF524344:IVG524344 JFB524344:JFC524344 JOX524344:JOY524344 JYT524344:JYU524344 KIP524344:KIQ524344 KSL524344:KSM524344 LCH524344:LCI524344 LMD524344:LME524344 LVZ524344:LWA524344 MFV524344:MFW524344 MPR524344:MPS524344 MZN524344:MZO524344 NJJ524344:NJK524344 NTF524344:NTG524344 ODB524344:ODC524344 OMX524344:OMY524344 OWT524344:OWU524344 PGP524344:PGQ524344 PQL524344:PQM524344 QAH524344:QAI524344 QKD524344:QKE524344 QTZ524344:QUA524344 RDV524344:RDW524344 RNR524344:RNS524344 RXN524344:RXO524344 SHJ524344:SHK524344 SRF524344:SRG524344 TBB524344:TBC524344 TKX524344:TKY524344 TUT524344:TUU524344 UEP524344:UEQ524344 UOL524344:UOM524344 UYH524344:UYI524344 VID524344:VIE524344 VRZ524344:VSA524344 WBV524344:WBW524344 WLR524344:WLS524344 WVN524344:WVO524344 F589880:G589880 JB589880:JC589880 SX589880:SY589880 ACT589880:ACU589880 AMP589880:AMQ589880 AWL589880:AWM589880 BGH589880:BGI589880 BQD589880:BQE589880 BZZ589880:CAA589880 CJV589880:CJW589880 CTR589880:CTS589880 DDN589880:DDO589880 DNJ589880:DNK589880 DXF589880:DXG589880 EHB589880:EHC589880 EQX589880:EQY589880 FAT589880:FAU589880 FKP589880:FKQ589880 FUL589880:FUM589880 GEH589880:GEI589880 GOD589880:GOE589880 GXZ589880:GYA589880 HHV589880:HHW589880 HRR589880:HRS589880 IBN589880:IBO589880 ILJ589880:ILK589880 IVF589880:IVG589880 JFB589880:JFC589880 JOX589880:JOY589880 JYT589880:JYU589880 KIP589880:KIQ589880 KSL589880:KSM589880 LCH589880:LCI589880 LMD589880:LME589880 LVZ589880:LWA589880 MFV589880:MFW589880 MPR589880:MPS589880 MZN589880:MZO589880 NJJ589880:NJK589880 NTF589880:NTG589880 ODB589880:ODC589880 OMX589880:OMY589880 OWT589880:OWU589880 PGP589880:PGQ589880 PQL589880:PQM589880 QAH589880:QAI589880 QKD589880:QKE589880 QTZ589880:QUA589880 RDV589880:RDW589880 RNR589880:RNS589880 RXN589880:RXO589880 SHJ589880:SHK589880 SRF589880:SRG589880 TBB589880:TBC589880 TKX589880:TKY589880 TUT589880:TUU589880 UEP589880:UEQ589880 UOL589880:UOM589880 UYH589880:UYI589880 VID589880:VIE589880 VRZ589880:VSA589880 WBV589880:WBW589880 WLR589880:WLS589880 WVN589880:WVO589880 F655416:G655416 JB655416:JC655416 SX655416:SY655416 ACT655416:ACU655416 AMP655416:AMQ655416 AWL655416:AWM655416 BGH655416:BGI655416 BQD655416:BQE655416 BZZ655416:CAA655416 CJV655416:CJW655416 CTR655416:CTS655416 DDN655416:DDO655416 DNJ655416:DNK655416 DXF655416:DXG655416 EHB655416:EHC655416 EQX655416:EQY655416 FAT655416:FAU655416 FKP655416:FKQ655416 FUL655416:FUM655416 GEH655416:GEI655416 GOD655416:GOE655416 GXZ655416:GYA655416 HHV655416:HHW655416 HRR655416:HRS655416 IBN655416:IBO655416 ILJ655416:ILK655416 IVF655416:IVG655416 JFB655416:JFC655416 JOX655416:JOY655416 JYT655416:JYU655416 KIP655416:KIQ655416 KSL655416:KSM655416 LCH655416:LCI655416 LMD655416:LME655416 LVZ655416:LWA655416 MFV655416:MFW655416 MPR655416:MPS655416 MZN655416:MZO655416 NJJ655416:NJK655416 NTF655416:NTG655416 ODB655416:ODC655416 OMX655416:OMY655416 OWT655416:OWU655416 PGP655416:PGQ655416 PQL655416:PQM655416 QAH655416:QAI655416 QKD655416:QKE655416 QTZ655416:QUA655416 RDV655416:RDW655416 RNR655416:RNS655416 RXN655416:RXO655416 SHJ655416:SHK655416 SRF655416:SRG655416 TBB655416:TBC655416 TKX655416:TKY655416 TUT655416:TUU655416 UEP655416:UEQ655416 UOL655416:UOM655416 UYH655416:UYI655416 VID655416:VIE655416 VRZ655416:VSA655416 WBV655416:WBW655416 WLR655416:WLS655416 WVN655416:WVO655416 F720952:G720952 JB720952:JC720952 SX720952:SY720952 ACT720952:ACU720952 AMP720952:AMQ720952 AWL720952:AWM720952 BGH720952:BGI720952 BQD720952:BQE720952 BZZ720952:CAA720952 CJV720952:CJW720952 CTR720952:CTS720952 DDN720952:DDO720952 DNJ720952:DNK720952 DXF720952:DXG720952 EHB720952:EHC720952 EQX720952:EQY720952 FAT720952:FAU720952 FKP720952:FKQ720952 FUL720952:FUM720952 GEH720952:GEI720952 GOD720952:GOE720952 GXZ720952:GYA720952 HHV720952:HHW720952 HRR720952:HRS720952 IBN720952:IBO720952 ILJ720952:ILK720952 IVF720952:IVG720952 JFB720952:JFC720952 JOX720952:JOY720952 JYT720952:JYU720952 KIP720952:KIQ720952 KSL720952:KSM720952 LCH720952:LCI720952 LMD720952:LME720952 LVZ720952:LWA720952 MFV720952:MFW720952 MPR720952:MPS720952 MZN720952:MZO720952 NJJ720952:NJK720952 NTF720952:NTG720952 ODB720952:ODC720952 OMX720952:OMY720952 OWT720952:OWU720952 PGP720952:PGQ720952 PQL720952:PQM720952 QAH720952:QAI720952 QKD720952:QKE720952 QTZ720952:QUA720952 RDV720952:RDW720952 RNR720952:RNS720952 RXN720952:RXO720952 SHJ720952:SHK720952 SRF720952:SRG720952 TBB720952:TBC720952 TKX720952:TKY720952 TUT720952:TUU720952 UEP720952:UEQ720952 UOL720952:UOM720952 UYH720952:UYI720952 VID720952:VIE720952 VRZ720952:VSA720952 WBV720952:WBW720952 WLR720952:WLS720952 WVN720952:WVO720952 F786488:G786488 JB786488:JC786488 SX786488:SY786488 ACT786488:ACU786488 AMP786488:AMQ786488 AWL786488:AWM786488 BGH786488:BGI786488 BQD786488:BQE786488 BZZ786488:CAA786488 CJV786488:CJW786488 CTR786488:CTS786488 DDN786488:DDO786488 DNJ786488:DNK786488 DXF786488:DXG786488 EHB786488:EHC786488 EQX786488:EQY786488 FAT786488:FAU786488 FKP786488:FKQ786488 FUL786488:FUM786488 GEH786488:GEI786488 GOD786488:GOE786488 GXZ786488:GYA786488 HHV786488:HHW786488 HRR786488:HRS786488 IBN786488:IBO786488 ILJ786488:ILK786488 IVF786488:IVG786488 JFB786488:JFC786488 JOX786488:JOY786488 JYT786488:JYU786488 KIP786488:KIQ786488 KSL786488:KSM786488 LCH786488:LCI786488 LMD786488:LME786488 LVZ786488:LWA786488 MFV786488:MFW786488 MPR786488:MPS786488 MZN786488:MZO786488 NJJ786488:NJK786488 NTF786488:NTG786488 ODB786488:ODC786488 OMX786488:OMY786488 OWT786488:OWU786488 PGP786488:PGQ786488 PQL786488:PQM786488 QAH786488:QAI786488 QKD786488:QKE786488 QTZ786488:QUA786488 RDV786488:RDW786488 RNR786488:RNS786488 RXN786488:RXO786488 SHJ786488:SHK786488 SRF786488:SRG786488 TBB786488:TBC786488 TKX786488:TKY786488 TUT786488:TUU786488 UEP786488:UEQ786488 UOL786488:UOM786488 UYH786488:UYI786488 VID786488:VIE786488 VRZ786488:VSA786488 WBV786488:WBW786488 WLR786488:WLS786488 WVN786488:WVO786488 F852024:G852024 JB852024:JC852024 SX852024:SY852024 ACT852024:ACU852024 AMP852024:AMQ852024 AWL852024:AWM852024 BGH852024:BGI852024 BQD852024:BQE852024 BZZ852024:CAA852024 CJV852024:CJW852024 CTR852024:CTS852024 DDN852024:DDO852024 DNJ852024:DNK852024 DXF852024:DXG852024 EHB852024:EHC852024 EQX852024:EQY852024 FAT852024:FAU852024 FKP852024:FKQ852024 FUL852024:FUM852024 GEH852024:GEI852024 GOD852024:GOE852024 GXZ852024:GYA852024 HHV852024:HHW852024 HRR852024:HRS852024 IBN852024:IBO852024 ILJ852024:ILK852024 IVF852024:IVG852024 JFB852024:JFC852024 JOX852024:JOY852024 JYT852024:JYU852024 KIP852024:KIQ852024 KSL852024:KSM852024 LCH852024:LCI852024 LMD852024:LME852024 LVZ852024:LWA852024 MFV852024:MFW852024 MPR852024:MPS852024 MZN852024:MZO852024 NJJ852024:NJK852024 NTF852024:NTG852024 ODB852024:ODC852024 OMX852024:OMY852024 OWT852024:OWU852024 PGP852024:PGQ852024 PQL852024:PQM852024 QAH852024:QAI852024 QKD852024:QKE852024 QTZ852024:QUA852024 RDV852024:RDW852024 RNR852024:RNS852024 RXN852024:RXO852024 SHJ852024:SHK852024 SRF852024:SRG852024 TBB852024:TBC852024 TKX852024:TKY852024 TUT852024:TUU852024 UEP852024:UEQ852024 UOL852024:UOM852024 UYH852024:UYI852024 VID852024:VIE852024 VRZ852024:VSA852024 WBV852024:WBW852024 WLR852024:WLS852024 WVN852024:WVO852024 F917560:G917560 JB917560:JC917560 SX917560:SY917560 ACT917560:ACU917560 AMP917560:AMQ917560 AWL917560:AWM917560 BGH917560:BGI917560 BQD917560:BQE917560 BZZ917560:CAA917560 CJV917560:CJW917560 CTR917560:CTS917560 DDN917560:DDO917560 DNJ917560:DNK917560 DXF917560:DXG917560 EHB917560:EHC917560 EQX917560:EQY917560 FAT917560:FAU917560 FKP917560:FKQ917560 FUL917560:FUM917560 GEH917560:GEI917560 GOD917560:GOE917560 GXZ917560:GYA917560 HHV917560:HHW917560 HRR917560:HRS917560 IBN917560:IBO917560 ILJ917560:ILK917560 IVF917560:IVG917560 JFB917560:JFC917560 JOX917560:JOY917560 JYT917560:JYU917560 KIP917560:KIQ917560 KSL917560:KSM917560 LCH917560:LCI917560 LMD917560:LME917560 LVZ917560:LWA917560 MFV917560:MFW917560 MPR917560:MPS917560 MZN917560:MZO917560 NJJ917560:NJK917560 NTF917560:NTG917560 ODB917560:ODC917560 OMX917560:OMY917560 OWT917560:OWU917560 PGP917560:PGQ917560 PQL917560:PQM917560 QAH917560:QAI917560 QKD917560:QKE917560 QTZ917560:QUA917560 RDV917560:RDW917560 RNR917560:RNS917560 RXN917560:RXO917560 SHJ917560:SHK917560 SRF917560:SRG917560 TBB917560:TBC917560 TKX917560:TKY917560 TUT917560:TUU917560 UEP917560:UEQ917560 UOL917560:UOM917560 UYH917560:UYI917560 VID917560:VIE917560 VRZ917560:VSA917560 WBV917560:WBW917560 WLR917560:WLS917560 WVN917560:WVO917560 F983096:G983096 JB983096:JC983096 SX983096:SY983096 ACT983096:ACU983096 AMP983096:AMQ983096 AWL983096:AWM983096 BGH983096:BGI983096 BQD983096:BQE983096 BZZ983096:CAA983096 CJV983096:CJW983096 CTR983096:CTS983096 DDN983096:DDO983096 DNJ983096:DNK983096 DXF983096:DXG983096 EHB983096:EHC983096 EQX983096:EQY983096 FAT983096:FAU983096 FKP983096:FKQ983096 FUL983096:FUM983096 GEH983096:GEI983096 GOD983096:GOE983096 GXZ983096:GYA983096 HHV983096:HHW983096 HRR983096:HRS983096 IBN983096:IBO983096 ILJ983096:ILK983096 IVF983096:IVG983096 JFB983096:JFC983096 JOX983096:JOY983096 JYT983096:JYU983096 KIP983096:KIQ983096 KSL983096:KSM983096 LCH983096:LCI983096 LMD983096:LME983096 LVZ983096:LWA983096 MFV983096:MFW983096 MPR983096:MPS983096 MZN983096:MZO983096 NJJ983096:NJK983096 NTF983096:NTG983096 ODB983096:ODC983096 OMX983096:OMY983096 OWT983096:OWU983096 PGP983096:PGQ983096 PQL983096:PQM983096 QAH983096:QAI983096 QKD983096:QKE983096 QTZ983096:QUA983096 RDV983096:RDW983096 RNR983096:RNS983096 RXN983096:RXO983096 SHJ983096:SHK983096 SRF983096:SRG983096 TBB983096:TBC983096 TKX983096:TKY983096 TUT983096:TUU983096 UEP983096:UEQ983096 UOL983096:UOM983096 UYH983096:UYI983096 VID983096:VIE983096 VRZ983096:VSA983096 WBV983096:WBW983096 WLR983096:WLS983096 WVN983096:WVO983096 E46:E52 JA46:JA52 SW46:SW52 ACS46:ACS52 AMO46:AMO52 AWK46:AWK52 BGG46:BGG52 BQC46:BQC52 BZY46:BZY52 CJU46:CJU52 CTQ46:CTQ52 DDM46:DDM52 DNI46:DNI52 DXE46:DXE52 EHA46:EHA52 EQW46:EQW52 FAS46:FAS52 FKO46:FKO52 FUK46:FUK52 GEG46:GEG52 GOC46:GOC52 GXY46:GXY52 HHU46:HHU52 HRQ46:HRQ52 IBM46:IBM52 ILI46:ILI52 IVE46:IVE52 JFA46:JFA52 JOW46:JOW52 JYS46:JYS52 KIO46:KIO52 KSK46:KSK52 LCG46:LCG52 LMC46:LMC52 LVY46:LVY52 MFU46:MFU52 MPQ46:MPQ52 MZM46:MZM52 NJI46:NJI52 NTE46:NTE52 ODA46:ODA52 OMW46:OMW52 OWS46:OWS52 PGO46:PGO52 PQK46:PQK52 QAG46:QAG52 QKC46:QKC52 QTY46:QTY52 RDU46:RDU52 RNQ46:RNQ52 RXM46:RXM52 SHI46:SHI52 SRE46:SRE52 TBA46:TBA52 TKW46:TKW52 TUS46:TUS52 UEO46:UEO52 UOK46:UOK52 UYG46:UYG52 VIC46:VIC52 VRY46:VRY52 WBU46:WBU52 WLQ46:WLQ52 WVM46:WVM52 E65582:E65588 JA65582:JA65588 SW65582:SW65588 ACS65582:ACS65588 AMO65582:AMO65588 AWK65582:AWK65588 BGG65582:BGG65588 BQC65582:BQC65588 BZY65582:BZY65588 CJU65582:CJU65588 CTQ65582:CTQ65588 DDM65582:DDM65588 DNI65582:DNI65588 DXE65582:DXE65588 EHA65582:EHA65588 EQW65582:EQW65588 FAS65582:FAS65588 FKO65582:FKO65588 FUK65582:FUK65588 GEG65582:GEG65588 GOC65582:GOC65588 GXY65582:GXY65588 HHU65582:HHU65588 HRQ65582:HRQ65588 IBM65582:IBM65588 ILI65582:ILI65588 IVE65582:IVE65588 JFA65582:JFA65588 JOW65582:JOW65588 JYS65582:JYS65588 KIO65582:KIO65588 KSK65582:KSK65588 LCG65582:LCG65588 LMC65582:LMC65588 LVY65582:LVY65588 MFU65582:MFU65588 MPQ65582:MPQ65588 MZM65582:MZM65588 NJI65582:NJI65588 NTE65582:NTE65588 ODA65582:ODA65588 OMW65582:OMW65588 OWS65582:OWS65588 PGO65582:PGO65588 PQK65582:PQK65588 QAG65582:QAG65588 QKC65582:QKC65588 QTY65582:QTY65588 RDU65582:RDU65588 RNQ65582:RNQ65588 RXM65582:RXM65588 SHI65582:SHI65588 SRE65582:SRE65588 TBA65582:TBA65588 TKW65582:TKW65588 TUS65582:TUS65588 UEO65582:UEO65588 UOK65582:UOK65588 UYG65582:UYG65588 VIC65582:VIC65588 VRY65582:VRY65588 WBU65582:WBU65588 WLQ65582:WLQ65588 WVM65582:WVM65588 E131118:E131124 JA131118:JA131124 SW131118:SW131124 ACS131118:ACS131124 AMO131118:AMO131124 AWK131118:AWK131124 BGG131118:BGG131124 BQC131118:BQC131124 BZY131118:BZY131124 CJU131118:CJU131124 CTQ131118:CTQ131124 DDM131118:DDM131124 DNI131118:DNI131124 DXE131118:DXE131124 EHA131118:EHA131124 EQW131118:EQW131124 FAS131118:FAS131124 FKO131118:FKO131124 FUK131118:FUK131124 GEG131118:GEG131124 GOC131118:GOC131124 GXY131118:GXY131124 HHU131118:HHU131124 HRQ131118:HRQ131124 IBM131118:IBM131124 ILI131118:ILI131124 IVE131118:IVE131124 JFA131118:JFA131124 JOW131118:JOW131124 JYS131118:JYS131124 KIO131118:KIO131124 KSK131118:KSK131124 LCG131118:LCG131124 LMC131118:LMC131124 LVY131118:LVY131124 MFU131118:MFU131124 MPQ131118:MPQ131124 MZM131118:MZM131124 NJI131118:NJI131124 NTE131118:NTE131124 ODA131118:ODA131124 OMW131118:OMW131124 OWS131118:OWS131124 PGO131118:PGO131124 PQK131118:PQK131124 QAG131118:QAG131124 QKC131118:QKC131124 QTY131118:QTY131124 RDU131118:RDU131124 RNQ131118:RNQ131124 RXM131118:RXM131124 SHI131118:SHI131124 SRE131118:SRE131124 TBA131118:TBA131124 TKW131118:TKW131124 TUS131118:TUS131124 UEO131118:UEO131124 UOK131118:UOK131124 UYG131118:UYG131124 VIC131118:VIC131124 VRY131118:VRY131124 WBU131118:WBU131124 WLQ131118:WLQ131124 WVM131118:WVM131124 E196654:E196660 JA196654:JA196660 SW196654:SW196660 ACS196654:ACS196660 AMO196654:AMO196660 AWK196654:AWK196660 BGG196654:BGG196660 BQC196654:BQC196660 BZY196654:BZY196660 CJU196654:CJU196660 CTQ196654:CTQ196660 DDM196654:DDM196660 DNI196654:DNI196660 DXE196654:DXE196660 EHA196654:EHA196660 EQW196654:EQW196660 FAS196654:FAS196660 FKO196654:FKO196660 FUK196654:FUK196660 GEG196654:GEG196660 GOC196654:GOC196660 GXY196654:GXY196660 HHU196654:HHU196660 HRQ196654:HRQ196660 IBM196654:IBM196660 ILI196654:ILI196660 IVE196654:IVE196660 JFA196654:JFA196660 JOW196654:JOW196660 JYS196654:JYS196660 KIO196654:KIO196660 KSK196654:KSK196660 LCG196654:LCG196660 LMC196654:LMC196660 LVY196654:LVY196660 MFU196654:MFU196660 MPQ196654:MPQ196660 MZM196654:MZM196660 NJI196654:NJI196660 NTE196654:NTE196660 ODA196654:ODA196660 OMW196654:OMW196660 OWS196654:OWS196660 PGO196654:PGO196660 PQK196654:PQK196660 QAG196654:QAG196660 QKC196654:QKC196660 QTY196654:QTY196660 RDU196654:RDU196660 RNQ196654:RNQ196660 RXM196654:RXM196660 SHI196654:SHI196660 SRE196654:SRE196660 TBA196654:TBA196660 TKW196654:TKW196660 TUS196654:TUS196660 UEO196654:UEO196660 UOK196654:UOK196660 UYG196654:UYG196660 VIC196654:VIC196660 VRY196654:VRY196660 WBU196654:WBU196660 WLQ196654:WLQ196660 WVM196654:WVM196660 E262190:E262196 JA262190:JA262196 SW262190:SW262196 ACS262190:ACS262196 AMO262190:AMO262196 AWK262190:AWK262196 BGG262190:BGG262196 BQC262190:BQC262196 BZY262190:BZY262196 CJU262190:CJU262196 CTQ262190:CTQ262196 DDM262190:DDM262196 DNI262190:DNI262196 DXE262190:DXE262196 EHA262190:EHA262196 EQW262190:EQW262196 FAS262190:FAS262196 FKO262190:FKO262196 FUK262190:FUK262196 GEG262190:GEG262196 GOC262190:GOC262196 GXY262190:GXY262196 HHU262190:HHU262196 HRQ262190:HRQ262196 IBM262190:IBM262196 ILI262190:ILI262196 IVE262190:IVE262196 JFA262190:JFA262196 JOW262190:JOW262196 JYS262190:JYS262196 KIO262190:KIO262196 KSK262190:KSK262196 LCG262190:LCG262196 LMC262190:LMC262196 LVY262190:LVY262196 MFU262190:MFU262196 MPQ262190:MPQ262196 MZM262190:MZM262196 NJI262190:NJI262196 NTE262190:NTE262196 ODA262190:ODA262196 OMW262190:OMW262196 OWS262190:OWS262196 PGO262190:PGO262196 PQK262190:PQK262196 QAG262190:QAG262196 QKC262190:QKC262196 QTY262190:QTY262196 RDU262190:RDU262196 RNQ262190:RNQ262196 RXM262190:RXM262196 SHI262190:SHI262196 SRE262190:SRE262196 TBA262190:TBA262196 TKW262190:TKW262196 TUS262190:TUS262196 UEO262190:UEO262196 UOK262190:UOK262196 UYG262190:UYG262196 VIC262190:VIC262196 VRY262190:VRY262196 WBU262190:WBU262196 WLQ262190:WLQ262196 WVM262190:WVM262196 E327726:E327732 JA327726:JA327732 SW327726:SW327732 ACS327726:ACS327732 AMO327726:AMO327732 AWK327726:AWK327732 BGG327726:BGG327732 BQC327726:BQC327732 BZY327726:BZY327732 CJU327726:CJU327732 CTQ327726:CTQ327732 DDM327726:DDM327732 DNI327726:DNI327732 DXE327726:DXE327732 EHA327726:EHA327732 EQW327726:EQW327732 FAS327726:FAS327732 FKO327726:FKO327732 FUK327726:FUK327732 GEG327726:GEG327732 GOC327726:GOC327732 GXY327726:GXY327732 HHU327726:HHU327732 HRQ327726:HRQ327732 IBM327726:IBM327732 ILI327726:ILI327732 IVE327726:IVE327732 JFA327726:JFA327732 JOW327726:JOW327732 JYS327726:JYS327732 KIO327726:KIO327732 KSK327726:KSK327732 LCG327726:LCG327732 LMC327726:LMC327732 LVY327726:LVY327732 MFU327726:MFU327732 MPQ327726:MPQ327732 MZM327726:MZM327732 NJI327726:NJI327732 NTE327726:NTE327732 ODA327726:ODA327732 OMW327726:OMW327732 OWS327726:OWS327732 PGO327726:PGO327732 PQK327726:PQK327732 QAG327726:QAG327732 QKC327726:QKC327732 QTY327726:QTY327732 RDU327726:RDU327732 RNQ327726:RNQ327732 RXM327726:RXM327732 SHI327726:SHI327732 SRE327726:SRE327732 TBA327726:TBA327732 TKW327726:TKW327732 TUS327726:TUS327732 UEO327726:UEO327732 UOK327726:UOK327732 UYG327726:UYG327732 VIC327726:VIC327732 VRY327726:VRY327732 WBU327726:WBU327732 WLQ327726:WLQ327732 WVM327726:WVM327732 E393262:E393268 JA393262:JA393268 SW393262:SW393268 ACS393262:ACS393268 AMO393262:AMO393268 AWK393262:AWK393268 BGG393262:BGG393268 BQC393262:BQC393268 BZY393262:BZY393268 CJU393262:CJU393268 CTQ393262:CTQ393268 DDM393262:DDM393268 DNI393262:DNI393268 DXE393262:DXE393268 EHA393262:EHA393268 EQW393262:EQW393268 FAS393262:FAS393268 FKO393262:FKO393268 FUK393262:FUK393268 GEG393262:GEG393268 GOC393262:GOC393268 GXY393262:GXY393268 HHU393262:HHU393268 HRQ393262:HRQ393268 IBM393262:IBM393268 ILI393262:ILI393268 IVE393262:IVE393268 JFA393262:JFA393268 JOW393262:JOW393268 JYS393262:JYS393268 KIO393262:KIO393268 KSK393262:KSK393268 LCG393262:LCG393268 LMC393262:LMC393268 LVY393262:LVY393268 MFU393262:MFU393268 MPQ393262:MPQ393268 MZM393262:MZM393268 NJI393262:NJI393268 NTE393262:NTE393268 ODA393262:ODA393268 OMW393262:OMW393268 OWS393262:OWS393268 PGO393262:PGO393268 PQK393262:PQK393268 QAG393262:QAG393268 QKC393262:QKC393268 QTY393262:QTY393268 RDU393262:RDU393268 RNQ393262:RNQ393268 RXM393262:RXM393268 SHI393262:SHI393268 SRE393262:SRE393268 TBA393262:TBA393268 TKW393262:TKW393268 TUS393262:TUS393268 UEO393262:UEO393268 UOK393262:UOK393268 UYG393262:UYG393268 VIC393262:VIC393268 VRY393262:VRY393268 WBU393262:WBU393268 WLQ393262:WLQ393268 WVM393262:WVM393268 E458798:E458804 JA458798:JA458804 SW458798:SW458804 ACS458798:ACS458804 AMO458798:AMO458804 AWK458798:AWK458804 BGG458798:BGG458804 BQC458798:BQC458804 BZY458798:BZY458804 CJU458798:CJU458804 CTQ458798:CTQ458804 DDM458798:DDM458804 DNI458798:DNI458804 DXE458798:DXE458804 EHA458798:EHA458804 EQW458798:EQW458804 FAS458798:FAS458804 FKO458798:FKO458804 FUK458798:FUK458804 GEG458798:GEG458804 GOC458798:GOC458804 GXY458798:GXY458804 HHU458798:HHU458804 HRQ458798:HRQ458804 IBM458798:IBM458804 ILI458798:ILI458804 IVE458798:IVE458804 JFA458798:JFA458804 JOW458798:JOW458804 JYS458798:JYS458804 KIO458798:KIO458804 KSK458798:KSK458804 LCG458798:LCG458804 LMC458798:LMC458804 LVY458798:LVY458804 MFU458798:MFU458804 MPQ458798:MPQ458804 MZM458798:MZM458804 NJI458798:NJI458804 NTE458798:NTE458804 ODA458798:ODA458804 OMW458798:OMW458804 OWS458798:OWS458804 PGO458798:PGO458804 PQK458798:PQK458804 QAG458798:QAG458804 QKC458798:QKC458804 QTY458798:QTY458804 RDU458798:RDU458804 RNQ458798:RNQ458804 RXM458798:RXM458804 SHI458798:SHI458804 SRE458798:SRE458804 TBA458798:TBA458804 TKW458798:TKW458804 TUS458798:TUS458804 UEO458798:UEO458804 UOK458798:UOK458804 UYG458798:UYG458804 VIC458798:VIC458804 VRY458798:VRY458804 WBU458798:WBU458804 WLQ458798:WLQ458804 WVM458798:WVM458804 E524334:E524340 JA524334:JA524340 SW524334:SW524340 ACS524334:ACS524340 AMO524334:AMO524340 AWK524334:AWK524340 BGG524334:BGG524340 BQC524334:BQC524340 BZY524334:BZY524340 CJU524334:CJU524340 CTQ524334:CTQ524340 DDM524334:DDM524340 DNI524334:DNI524340 DXE524334:DXE524340 EHA524334:EHA524340 EQW524334:EQW524340 FAS524334:FAS524340 FKO524334:FKO524340 FUK524334:FUK524340 GEG524334:GEG524340 GOC524334:GOC524340 GXY524334:GXY524340 HHU524334:HHU524340 HRQ524334:HRQ524340 IBM524334:IBM524340 ILI524334:ILI524340 IVE524334:IVE524340 JFA524334:JFA524340 JOW524334:JOW524340 JYS524334:JYS524340 KIO524334:KIO524340 KSK524334:KSK524340 LCG524334:LCG524340 LMC524334:LMC524340 LVY524334:LVY524340 MFU524334:MFU524340 MPQ524334:MPQ524340 MZM524334:MZM524340 NJI524334:NJI524340 NTE524334:NTE524340 ODA524334:ODA524340 OMW524334:OMW524340 OWS524334:OWS524340 PGO524334:PGO524340 PQK524334:PQK524340 QAG524334:QAG524340 QKC524334:QKC524340 QTY524334:QTY524340 RDU524334:RDU524340 RNQ524334:RNQ524340 RXM524334:RXM524340 SHI524334:SHI524340 SRE524334:SRE524340 TBA524334:TBA524340 TKW524334:TKW524340 TUS524334:TUS524340 UEO524334:UEO524340 UOK524334:UOK524340 UYG524334:UYG524340 VIC524334:VIC524340 VRY524334:VRY524340 WBU524334:WBU524340 WLQ524334:WLQ524340 WVM524334:WVM524340 E589870:E589876 JA589870:JA589876 SW589870:SW589876 ACS589870:ACS589876 AMO589870:AMO589876 AWK589870:AWK589876 BGG589870:BGG589876 BQC589870:BQC589876 BZY589870:BZY589876 CJU589870:CJU589876 CTQ589870:CTQ589876 DDM589870:DDM589876 DNI589870:DNI589876 DXE589870:DXE589876 EHA589870:EHA589876 EQW589870:EQW589876 FAS589870:FAS589876 FKO589870:FKO589876 FUK589870:FUK589876 GEG589870:GEG589876 GOC589870:GOC589876 GXY589870:GXY589876 HHU589870:HHU589876 HRQ589870:HRQ589876 IBM589870:IBM589876 ILI589870:ILI589876 IVE589870:IVE589876 JFA589870:JFA589876 JOW589870:JOW589876 JYS589870:JYS589876 KIO589870:KIO589876 KSK589870:KSK589876 LCG589870:LCG589876 LMC589870:LMC589876 LVY589870:LVY589876 MFU589870:MFU589876 MPQ589870:MPQ589876 MZM589870:MZM589876 NJI589870:NJI589876 NTE589870:NTE589876 ODA589870:ODA589876 OMW589870:OMW589876 OWS589870:OWS589876 PGO589870:PGO589876 PQK589870:PQK589876 QAG589870:QAG589876 QKC589870:QKC589876 QTY589870:QTY589876 RDU589870:RDU589876 RNQ589870:RNQ589876 RXM589870:RXM589876 SHI589870:SHI589876 SRE589870:SRE589876 TBA589870:TBA589876 TKW589870:TKW589876 TUS589870:TUS589876 UEO589870:UEO589876 UOK589870:UOK589876 UYG589870:UYG589876 VIC589870:VIC589876 VRY589870:VRY589876 WBU589870:WBU589876 WLQ589870:WLQ589876 WVM589870:WVM589876 E655406:E655412 JA655406:JA655412 SW655406:SW655412 ACS655406:ACS655412 AMO655406:AMO655412 AWK655406:AWK655412 BGG655406:BGG655412 BQC655406:BQC655412 BZY655406:BZY655412 CJU655406:CJU655412 CTQ655406:CTQ655412 DDM655406:DDM655412 DNI655406:DNI655412 DXE655406:DXE655412 EHA655406:EHA655412 EQW655406:EQW655412 FAS655406:FAS655412 FKO655406:FKO655412 FUK655406:FUK655412 GEG655406:GEG655412 GOC655406:GOC655412 GXY655406:GXY655412 HHU655406:HHU655412 HRQ655406:HRQ655412 IBM655406:IBM655412 ILI655406:ILI655412 IVE655406:IVE655412 JFA655406:JFA655412 JOW655406:JOW655412 JYS655406:JYS655412 KIO655406:KIO655412 KSK655406:KSK655412 LCG655406:LCG655412 LMC655406:LMC655412 LVY655406:LVY655412 MFU655406:MFU655412 MPQ655406:MPQ655412 MZM655406:MZM655412 NJI655406:NJI655412 NTE655406:NTE655412 ODA655406:ODA655412 OMW655406:OMW655412 OWS655406:OWS655412 PGO655406:PGO655412 PQK655406:PQK655412 QAG655406:QAG655412 QKC655406:QKC655412 QTY655406:QTY655412 RDU655406:RDU655412 RNQ655406:RNQ655412 RXM655406:RXM655412 SHI655406:SHI655412 SRE655406:SRE655412 TBA655406:TBA655412 TKW655406:TKW655412 TUS655406:TUS655412 UEO655406:UEO655412 UOK655406:UOK655412 UYG655406:UYG655412 VIC655406:VIC655412 VRY655406:VRY655412 WBU655406:WBU655412 WLQ655406:WLQ655412 WVM655406:WVM655412 E720942:E720948 JA720942:JA720948 SW720942:SW720948 ACS720942:ACS720948 AMO720942:AMO720948 AWK720942:AWK720948 BGG720942:BGG720948 BQC720942:BQC720948 BZY720942:BZY720948 CJU720942:CJU720948 CTQ720942:CTQ720948 DDM720942:DDM720948 DNI720942:DNI720948 DXE720942:DXE720948 EHA720942:EHA720948 EQW720942:EQW720948 FAS720942:FAS720948 FKO720942:FKO720948 FUK720942:FUK720948 GEG720942:GEG720948 GOC720942:GOC720948 GXY720942:GXY720948 HHU720942:HHU720948 HRQ720942:HRQ720948 IBM720942:IBM720948 ILI720942:ILI720948 IVE720942:IVE720948 JFA720942:JFA720948 JOW720942:JOW720948 JYS720942:JYS720948 KIO720942:KIO720948 KSK720942:KSK720948 LCG720942:LCG720948 LMC720942:LMC720948 LVY720942:LVY720948 MFU720942:MFU720948 MPQ720942:MPQ720948 MZM720942:MZM720948 NJI720942:NJI720948 NTE720942:NTE720948 ODA720942:ODA720948 OMW720942:OMW720948 OWS720942:OWS720948 PGO720942:PGO720948 PQK720942:PQK720948 QAG720942:QAG720948 QKC720942:QKC720948 QTY720942:QTY720948 RDU720942:RDU720948 RNQ720942:RNQ720948 RXM720942:RXM720948 SHI720942:SHI720948 SRE720942:SRE720948 TBA720942:TBA720948 TKW720942:TKW720948 TUS720942:TUS720948 UEO720942:UEO720948 UOK720942:UOK720948 UYG720942:UYG720948 VIC720942:VIC720948 VRY720942:VRY720948 WBU720942:WBU720948 WLQ720942:WLQ720948 WVM720942:WVM720948 E786478:E786484 JA786478:JA786484 SW786478:SW786484 ACS786478:ACS786484 AMO786478:AMO786484 AWK786478:AWK786484 BGG786478:BGG786484 BQC786478:BQC786484 BZY786478:BZY786484 CJU786478:CJU786484 CTQ786478:CTQ786484 DDM786478:DDM786484 DNI786478:DNI786484 DXE786478:DXE786484 EHA786478:EHA786484 EQW786478:EQW786484 FAS786478:FAS786484 FKO786478:FKO786484 FUK786478:FUK786484 GEG786478:GEG786484 GOC786478:GOC786484 GXY786478:GXY786484 HHU786478:HHU786484 HRQ786478:HRQ786484 IBM786478:IBM786484 ILI786478:ILI786484 IVE786478:IVE786484 JFA786478:JFA786484 JOW786478:JOW786484 JYS786478:JYS786484 KIO786478:KIO786484 KSK786478:KSK786484 LCG786478:LCG786484 LMC786478:LMC786484 LVY786478:LVY786484 MFU786478:MFU786484 MPQ786478:MPQ786484 MZM786478:MZM786484 NJI786478:NJI786484 NTE786478:NTE786484 ODA786478:ODA786484 OMW786478:OMW786484 OWS786478:OWS786484 PGO786478:PGO786484 PQK786478:PQK786484 QAG786478:QAG786484 QKC786478:QKC786484 QTY786478:QTY786484 RDU786478:RDU786484 RNQ786478:RNQ786484 RXM786478:RXM786484 SHI786478:SHI786484 SRE786478:SRE786484 TBA786478:TBA786484 TKW786478:TKW786484 TUS786478:TUS786484 UEO786478:UEO786484 UOK786478:UOK786484 UYG786478:UYG786484 VIC786478:VIC786484 VRY786478:VRY786484 WBU786478:WBU786484 WLQ786478:WLQ786484 WVM786478:WVM786484 E852014:E852020 JA852014:JA852020 SW852014:SW852020 ACS852014:ACS852020 AMO852014:AMO852020 AWK852014:AWK852020 BGG852014:BGG852020 BQC852014:BQC852020 BZY852014:BZY852020 CJU852014:CJU852020 CTQ852014:CTQ852020 DDM852014:DDM852020 DNI852014:DNI852020 DXE852014:DXE852020 EHA852014:EHA852020 EQW852014:EQW852020 FAS852014:FAS852020 FKO852014:FKO852020 FUK852014:FUK852020 GEG852014:GEG852020 GOC852014:GOC852020 GXY852014:GXY852020 HHU852014:HHU852020 HRQ852014:HRQ852020 IBM852014:IBM852020 ILI852014:ILI852020 IVE852014:IVE852020 JFA852014:JFA852020 JOW852014:JOW852020 JYS852014:JYS852020 KIO852014:KIO852020 KSK852014:KSK852020 LCG852014:LCG852020 LMC852014:LMC852020 LVY852014:LVY852020 MFU852014:MFU852020 MPQ852014:MPQ852020 MZM852014:MZM852020 NJI852014:NJI852020 NTE852014:NTE852020 ODA852014:ODA852020 OMW852014:OMW852020 OWS852014:OWS852020 PGO852014:PGO852020 PQK852014:PQK852020 QAG852014:QAG852020 QKC852014:QKC852020 QTY852014:QTY852020 RDU852014:RDU852020 RNQ852014:RNQ852020 RXM852014:RXM852020 SHI852014:SHI852020 SRE852014:SRE852020 TBA852014:TBA852020 TKW852014:TKW852020 TUS852014:TUS852020 UEO852014:UEO852020 UOK852014:UOK852020 UYG852014:UYG852020 VIC852014:VIC852020 VRY852014:VRY852020 WBU852014:WBU852020 WLQ852014:WLQ852020 WVM852014:WVM852020 E917550:E917556 JA917550:JA917556 SW917550:SW917556 ACS917550:ACS917556 AMO917550:AMO917556 AWK917550:AWK917556 BGG917550:BGG917556 BQC917550:BQC917556 BZY917550:BZY917556 CJU917550:CJU917556 CTQ917550:CTQ917556 DDM917550:DDM917556 DNI917550:DNI917556 DXE917550:DXE917556 EHA917550:EHA917556 EQW917550:EQW917556 FAS917550:FAS917556 FKO917550:FKO917556 FUK917550:FUK917556 GEG917550:GEG917556 GOC917550:GOC917556 GXY917550:GXY917556 HHU917550:HHU917556 HRQ917550:HRQ917556 IBM917550:IBM917556 ILI917550:ILI917556 IVE917550:IVE917556 JFA917550:JFA917556 JOW917550:JOW917556 JYS917550:JYS917556 KIO917550:KIO917556 KSK917550:KSK917556 LCG917550:LCG917556 LMC917550:LMC917556 LVY917550:LVY917556 MFU917550:MFU917556 MPQ917550:MPQ917556 MZM917550:MZM917556 NJI917550:NJI917556 NTE917550:NTE917556 ODA917550:ODA917556 OMW917550:OMW917556 OWS917550:OWS917556 PGO917550:PGO917556 PQK917550:PQK917556 QAG917550:QAG917556 QKC917550:QKC917556 QTY917550:QTY917556 RDU917550:RDU917556 RNQ917550:RNQ917556 RXM917550:RXM917556 SHI917550:SHI917556 SRE917550:SRE917556 TBA917550:TBA917556 TKW917550:TKW917556 TUS917550:TUS917556 UEO917550:UEO917556 UOK917550:UOK917556 UYG917550:UYG917556 VIC917550:VIC917556 VRY917550:VRY917556 WBU917550:WBU917556 WLQ917550:WLQ917556 WVM917550:WVM917556 E983086:E983092 JA983086:JA983092 SW983086:SW983092 ACS983086:ACS983092 AMO983086:AMO983092 AWK983086:AWK983092 BGG983086:BGG983092 BQC983086:BQC983092 BZY983086:BZY983092 CJU983086:CJU983092 CTQ983086:CTQ983092 DDM983086:DDM983092 DNI983086:DNI983092 DXE983086:DXE983092 EHA983086:EHA983092 EQW983086:EQW983092 FAS983086:FAS983092 FKO983086:FKO983092 FUK983086:FUK983092 GEG983086:GEG983092 GOC983086:GOC983092 GXY983086:GXY983092 HHU983086:HHU983092 HRQ983086:HRQ983092 IBM983086:IBM983092 ILI983086:ILI983092 IVE983086:IVE983092 JFA983086:JFA983092 JOW983086:JOW983092 JYS983086:JYS983092 KIO983086:KIO983092 KSK983086:KSK983092 LCG983086:LCG983092 LMC983086:LMC983092 LVY983086:LVY983092 MFU983086:MFU983092 MPQ983086:MPQ983092 MZM983086:MZM983092 NJI983086:NJI983092 NTE983086:NTE983092 ODA983086:ODA983092 OMW983086:OMW983092 OWS983086:OWS983092 PGO983086:PGO983092 PQK983086:PQK983092 QAG983086:QAG983092 QKC983086:QKC983092 QTY983086:QTY983092 RDU983086:RDU983092 RNQ983086:RNQ983092 RXM983086:RXM983092 SHI983086:SHI983092 SRE983086:SRE983092 TBA983086:TBA983092 TKW983086:TKW983092 TUS983086:TUS983092 UEO983086:UEO983092 UOK983086:UOK983092 UYG983086:UYG983092 VIC983086:VIC983092 VRY983086:VRY983092 WBU983086:WBU983092 WLQ983086:WLQ983092 WVM983086:WVM983092 H55:H63 JD55:JD63 SZ55:SZ63 ACV55:ACV63 AMR55:AMR63 AWN55:AWN63 BGJ55:BGJ63 BQF55:BQF63 CAB55:CAB63 CJX55:CJX63 CTT55:CTT63 DDP55:DDP63 DNL55:DNL63 DXH55:DXH63 EHD55:EHD63 EQZ55:EQZ63 FAV55:FAV63 FKR55:FKR63 FUN55:FUN63 GEJ55:GEJ63 GOF55:GOF63 GYB55:GYB63 HHX55:HHX63 HRT55:HRT63 IBP55:IBP63 ILL55:ILL63 IVH55:IVH63 JFD55:JFD63 JOZ55:JOZ63 JYV55:JYV63 KIR55:KIR63 KSN55:KSN63 LCJ55:LCJ63 LMF55:LMF63 LWB55:LWB63 MFX55:MFX63 MPT55:MPT63 MZP55:MZP63 NJL55:NJL63 NTH55:NTH63 ODD55:ODD63 OMZ55:OMZ63 OWV55:OWV63 PGR55:PGR63 PQN55:PQN63 QAJ55:QAJ63 QKF55:QKF63 QUB55:QUB63 RDX55:RDX63 RNT55:RNT63 RXP55:RXP63 SHL55:SHL63 SRH55:SRH63 TBD55:TBD63 TKZ55:TKZ63 TUV55:TUV63 UER55:UER63 UON55:UON63 UYJ55:UYJ63 VIF55:VIF63 VSB55:VSB63 WBX55:WBX63 WLT55:WLT63 WVP55:WVP63 H65591:H65599 JD65591:JD65599 SZ65591:SZ65599 ACV65591:ACV65599 AMR65591:AMR65599 AWN65591:AWN65599 BGJ65591:BGJ65599 BQF65591:BQF65599 CAB65591:CAB65599 CJX65591:CJX65599 CTT65591:CTT65599 DDP65591:DDP65599 DNL65591:DNL65599 DXH65591:DXH65599 EHD65591:EHD65599 EQZ65591:EQZ65599 FAV65591:FAV65599 FKR65591:FKR65599 FUN65591:FUN65599 GEJ65591:GEJ65599 GOF65591:GOF65599 GYB65591:GYB65599 HHX65591:HHX65599 HRT65591:HRT65599 IBP65591:IBP65599 ILL65591:ILL65599 IVH65591:IVH65599 JFD65591:JFD65599 JOZ65591:JOZ65599 JYV65591:JYV65599 KIR65591:KIR65599 KSN65591:KSN65599 LCJ65591:LCJ65599 LMF65591:LMF65599 LWB65591:LWB65599 MFX65591:MFX65599 MPT65591:MPT65599 MZP65591:MZP65599 NJL65591:NJL65599 NTH65591:NTH65599 ODD65591:ODD65599 OMZ65591:OMZ65599 OWV65591:OWV65599 PGR65591:PGR65599 PQN65591:PQN65599 QAJ65591:QAJ65599 QKF65591:QKF65599 QUB65591:QUB65599 RDX65591:RDX65599 RNT65591:RNT65599 RXP65591:RXP65599 SHL65591:SHL65599 SRH65591:SRH65599 TBD65591:TBD65599 TKZ65591:TKZ65599 TUV65591:TUV65599 UER65591:UER65599 UON65591:UON65599 UYJ65591:UYJ65599 VIF65591:VIF65599 VSB65591:VSB65599 WBX65591:WBX65599 WLT65591:WLT65599 WVP65591:WVP65599 H131127:H131135 JD131127:JD131135 SZ131127:SZ131135 ACV131127:ACV131135 AMR131127:AMR131135 AWN131127:AWN131135 BGJ131127:BGJ131135 BQF131127:BQF131135 CAB131127:CAB131135 CJX131127:CJX131135 CTT131127:CTT131135 DDP131127:DDP131135 DNL131127:DNL131135 DXH131127:DXH131135 EHD131127:EHD131135 EQZ131127:EQZ131135 FAV131127:FAV131135 FKR131127:FKR131135 FUN131127:FUN131135 GEJ131127:GEJ131135 GOF131127:GOF131135 GYB131127:GYB131135 HHX131127:HHX131135 HRT131127:HRT131135 IBP131127:IBP131135 ILL131127:ILL131135 IVH131127:IVH131135 JFD131127:JFD131135 JOZ131127:JOZ131135 JYV131127:JYV131135 KIR131127:KIR131135 KSN131127:KSN131135 LCJ131127:LCJ131135 LMF131127:LMF131135 LWB131127:LWB131135 MFX131127:MFX131135 MPT131127:MPT131135 MZP131127:MZP131135 NJL131127:NJL131135 NTH131127:NTH131135 ODD131127:ODD131135 OMZ131127:OMZ131135 OWV131127:OWV131135 PGR131127:PGR131135 PQN131127:PQN131135 QAJ131127:QAJ131135 QKF131127:QKF131135 QUB131127:QUB131135 RDX131127:RDX131135 RNT131127:RNT131135 RXP131127:RXP131135 SHL131127:SHL131135 SRH131127:SRH131135 TBD131127:TBD131135 TKZ131127:TKZ131135 TUV131127:TUV131135 UER131127:UER131135 UON131127:UON131135 UYJ131127:UYJ131135 VIF131127:VIF131135 VSB131127:VSB131135 WBX131127:WBX131135 WLT131127:WLT131135 WVP131127:WVP131135 H196663:H196671 JD196663:JD196671 SZ196663:SZ196671 ACV196663:ACV196671 AMR196663:AMR196671 AWN196663:AWN196671 BGJ196663:BGJ196671 BQF196663:BQF196671 CAB196663:CAB196671 CJX196663:CJX196671 CTT196663:CTT196671 DDP196663:DDP196671 DNL196663:DNL196671 DXH196663:DXH196671 EHD196663:EHD196671 EQZ196663:EQZ196671 FAV196663:FAV196671 FKR196663:FKR196671 FUN196663:FUN196671 GEJ196663:GEJ196671 GOF196663:GOF196671 GYB196663:GYB196671 HHX196663:HHX196671 HRT196663:HRT196671 IBP196663:IBP196671 ILL196663:ILL196671 IVH196663:IVH196671 JFD196663:JFD196671 JOZ196663:JOZ196671 JYV196663:JYV196671 KIR196663:KIR196671 KSN196663:KSN196671 LCJ196663:LCJ196671 LMF196663:LMF196671 LWB196663:LWB196671 MFX196663:MFX196671 MPT196663:MPT196671 MZP196663:MZP196671 NJL196663:NJL196671 NTH196663:NTH196671 ODD196663:ODD196671 OMZ196663:OMZ196671 OWV196663:OWV196671 PGR196663:PGR196671 PQN196663:PQN196671 QAJ196663:QAJ196671 QKF196663:QKF196671 QUB196663:QUB196671 RDX196663:RDX196671 RNT196663:RNT196671 RXP196663:RXP196671 SHL196663:SHL196671 SRH196663:SRH196671 TBD196663:TBD196671 TKZ196663:TKZ196671 TUV196663:TUV196671 UER196663:UER196671 UON196663:UON196671 UYJ196663:UYJ196671 VIF196663:VIF196671 VSB196663:VSB196671 WBX196663:WBX196671 WLT196663:WLT196671 WVP196663:WVP196671 H262199:H262207 JD262199:JD262207 SZ262199:SZ262207 ACV262199:ACV262207 AMR262199:AMR262207 AWN262199:AWN262207 BGJ262199:BGJ262207 BQF262199:BQF262207 CAB262199:CAB262207 CJX262199:CJX262207 CTT262199:CTT262207 DDP262199:DDP262207 DNL262199:DNL262207 DXH262199:DXH262207 EHD262199:EHD262207 EQZ262199:EQZ262207 FAV262199:FAV262207 FKR262199:FKR262207 FUN262199:FUN262207 GEJ262199:GEJ262207 GOF262199:GOF262207 GYB262199:GYB262207 HHX262199:HHX262207 HRT262199:HRT262207 IBP262199:IBP262207 ILL262199:ILL262207 IVH262199:IVH262207 JFD262199:JFD262207 JOZ262199:JOZ262207 JYV262199:JYV262207 KIR262199:KIR262207 KSN262199:KSN262207 LCJ262199:LCJ262207 LMF262199:LMF262207 LWB262199:LWB262207 MFX262199:MFX262207 MPT262199:MPT262207 MZP262199:MZP262207 NJL262199:NJL262207 NTH262199:NTH262207 ODD262199:ODD262207 OMZ262199:OMZ262207 OWV262199:OWV262207 PGR262199:PGR262207 PQN262199:PQN262207 QAJ262199:QAJ262207 QKF262199:QKF262207 QUB262199:QUB262207 RDX262199:RDX262207 RNT262199:RNT262207 RXP262199:RXP262207 SHL262199:SHL262207 SRH262199:SRH262207 TBD262199:TBD262207 TKZ262199:TKZ262207 TUV262199:TUV262207 UER262199:UER262207 UON262199:UON262207 UYJ262199:UYJ262207 VIF262199:VIF262207 VSB262199:VSB262207 WBX262199:WBX262207 WLT262199:WLT262207 WVP262199:WVP262207 H327735:H327743 JD327735:JD327743 SZ327735:SZ327743 ACV327735:ACV327743 AMR327735:AMR327743 AWN327735:AWN327743 BGJ327735:BGJ327743 BQF327735:BQF327743 CAB327735:CAB327743 CJX327735:CJX327743 CTT327735:CTT327743 DDP327735:DDP327743 DNL327735:DNL327743 DXH327735:DXH327743 EHD327735:EHD327743 EQZ327735:EQZ327743 FAV327735:FAV327743 FKR327735:FKR327743 FUN327735:FUN327743 GEJ327735:GEJ327743 GOF327735:GOF327743 GYB327735:GYB327743 HHX327735:HHX327743 HRT327735:HRT327743 IBP327735:IBP327743 ILL327735:ILL327743 IVH327735:IVH327743 JFD327735:JFD327743 JOZ327735:JOZ327743 JYV327735:JYV327743 KIR327735:KIR327743 KSN327735:KSN327743 LCJ327735:LCJ327743 LMF327735:LMF327743 LWB327735:LWB327743 MFX327735:MFX327743 MPT327735:MPT327743 MZP327735:MZP327743 NJL327735:NJL327743 NTH327735:NTH327743 ODD327735:ODD327743 OMZ327735:OMZ327743 OWV327735:OWV327743 PGR327735:PGR327743 PQN327735:PQN327743 QAJ327735:QAJ327743 QKF327735:QKF327743 QUB327735:QUB327743 RDX327735:RDX327743 RNT327735:RNT327743 RXP327735:RXP327743 SHL327735:SHL327743 SRH327735:SRH327743 TBD327735:TBD327743 TKZ327735:TKZ327743 TUV327735:TUV327743 UER327735:UER327743 UON327735:UON327743 UYJ327735:UYJ327743 VIF327735:VIF327743 VSB327735:VSB327743 WBX327735:WBX327743 WLT327735:WLT327743 WVP327735:WVP327743 H393271:H393279 JD393271:JD393279 SZ393271:SZ393279 ACV393271:ACV393279 AMR393271:AMR393279 AWN393271:AWN393279 BGJ393271:BGJ393279 BQF393271:BQF393279 CAB393271:CAB393279 CJX393271:CJX393279 CTT393271:CTT393279 DDP393271:DDP393279 DNL393271:DNL393279 DXH393271:DXH393279 EHD393271:EHD393279 EQZ393271:EQZ393279 FAV393271:FAV393279 FKR393271:FKR393279 FUN393271:FUN393279 GEJ393271:GEJ393279 GOF393271:GOF393279 GYB393271:GYB393279 HHX393271:HHX393279 HRT393271:HRT393279 IBP393271:IBP393279 ILL393271:ILL393279 IVH393271:IVH393279 JFD393271:JFD393279 JOZ393271:JOZ393279 JYV393271:JYV393279 KIR393271:KIR393279 KSN393271:KSN393279 LCJ393271:LCJ393279 LMF393271:LMF393279 LWB393271:LWB393279 MFX393271:MFX393279 MPT393271:MPT393279 MZP393271:MZP393279 NJL393271:NJL393279 NTH393271:NTH393279 ODD393271:ODD393279 OMZ393271:OMZ393279 OWV393271:OWV393279 PGR393271:PGR393279 PQN393271:PQN393279 QAJ393271:QAJ393279 QKF393271:QKF393279 QUB393271:QUB393279 RDX393271:RDX393279 RNT393271:RNT393279 RXP393271:RXP393279 SHL393271:SHL393279 SRH393271:SRH393279 TBD393271:TBD393279 TKZ393271:TKZ393279 TUV393271:TUV393279 UER393271:UER393279 UON393271:UON393279 UYJ393271:UYJ393279 VIF393271:VIF393279 VSB393271:VSB393279 WBX393271:WBX393279 WLT393271:WLT393279 WVP393271:WVP393279 H458807:H458815 JD458807:JD458815 SZ458807:SZ458815 ACV458807:ACV458815 AMR458807:AMR458815 AWN458807:AWN458815 BGJ458807:BGJ458815 BQF458807:BQF458815 CAB458807:CAB458815 CJX458807:CJX458815 CTT458807:CTT458815 DDP458807:DDP458815 DNL458807:DNL458815 DXH458807:DXH458815 EHD458807:EHD458815 EQZ458807:EQZ458815 FAV458807:FAV458815 FKR458807:FKR458815 FUN458807:FUN458815 GEJ458807:GEJ458815 GOF458807:GOF458815 GYB458807:GYB458815 HHX458807:HHX458815 HRT458807:HRT458815 IBP458807:IBP458815 ILL458807:ILL458815 IVH458807:IVH458815 JFD458807:JFD458815 JOZ458807:JOZ458815 JYV458807:JYV458815 KIR458807:KIR458815 KSN458807:KSN458815 LCJ458807:LCJ458815 LMF458807:LMF458815 LWB458807:LWB458815 MFX458807:MFX458815 MPT458807:MPT458815 MZP458807:MZP458815 NJL458807:NJL458815 NTH458807:NTH458815 ODD458807:ODD458815 OMZ458807:OMZ458815 OWV458807:OWV458815 PGR458807:PGR458815 PQN458807:PQN458815 QAJ458807:QAJ458815 QKF458807:QKF458815 QUB458807:QUB458815 RDX458807:RDX458815 RNT458807:RNT458815 RXP458807:RXP458815 SHL458807:SHL458815 SRH458807:SRH458815 TBD458807:TBD458815 TKZ458807:TKZ458815 TUV458807:TUV458815 UER458807:UER458815 UON458807:UON458815 UYJ458807:UYJ458815 VIF458807:VIF458815 VSB458807:VSB458815 WBX458807:WBX458815 WLT458807:WLT458815 WVP458807:WVP458815 H524343:H524351 JD524343:JD524351 SZ524343:SZ524351 ACV524343:ACV524351 AMR524343:AMR524351 AWN524343:AWN524351 BGJ524343:BGJ524351 BQF524343:BQF524351 CAB524343:CAB524351 CJX524343:CJX524351 CTT524343:CTT524351 DDP524343:DDP524351 DNL524343:DNL524351 DXH524343:DXH524351 EHD524343:EHD524351 EQZ524343:EQZ524351 FAV524343:FAV524351 FKR524343:FKR524351 FUN524343:FUN524351 GEJ524343:GEJ524351 GOF524343:GOF524351 GYB524343:GYB524351 HHX524343:HHX524351 HRT524343:HRT524351 IBP524343:IBP524351 ILL524343:ILL524351 IVH524343:IVH524351 JFD524343:JFD524351 JOZ524343:JOZ524351 JYV524343:JYV524351 KIR524343:KIR524351 KSN524343:KSN524351 LCJ524343:LCJ524351 LMF524343:LMF524351 LWB524343:LWB524351 MFX524343:MFX524351 MPT524343:MPT524351 MZP524343:MZP524351 NJL524343:NJL524351 NTH524343:NTH524351 ODD524343:ODD524351 OMZ524343:OMZ524351 OWV524343:OWV524351 PGR524343:PGR524351 PQN524343:PQN524351 QAJ524343:QAJ524351 QKF524343:QKF524351 QUB524343:QUB524351 RDX524343:RDX524351 RNT524343:RNT524351 RXP524343:RXP524351 SHL524343:SHL524351 SRH524343:SRH524351 TBD524343:TBD524351 TKZ524343:TKZ524351 TUV524343:TUV524351 UER524343:UER524351 UON524343:UON524351 UYJ524343:UYJ524351 VIF524343:VIF524351 VSB524343:VSB524351 WBX524343:WBX524351 WLT524343:WLT524351 WVP524343:WVP524351 H589879:H589887 JD589879:JD589887 SZ589879:SZ589887 ACV589879:ACV589887 AMR589879:AMR589887 AWN589879:AWN589887 BGJ589879:BGJ589887 BQF589879:BQF589887 CAB589879:CAB589887 CJX589879:CJX589887 CTT589879:CTT589887 DDP589879:DDP589887 DNL589879:DNL589887 DXH589879:DXH589887 EHD589879:EHD589887 EQZ589879:EQZ589887 FAV589879:FAV589887 FKR589879:FKR589887 FUN589879:FUN589887 GEJ589879:GEJ589887 GOF589879:GOF589887 GYB589879:GYB589887 HHX589879:HHX589887 HRT589879:HRT589887 IBP589879:IBP589887 ILL589879:ILL589887 IVH589879:IVH589887 JFD589879:JFD589887 JOZ589879:JOZ589887 JYV589879:JYV589887 KIR589879:KIR589887 KSN589879:KSN589887 LCJ589879:LCJ589887 LMF589879:LMF589887 LWB589879:LWB589887 MFX589879:MFX589887 MPT589879:MPT589887 MZP589879:MZP589887 NJL589879:NJL589887 NTH589879:NTH589887 ODD589879:ODD589887 OMZ589879:OMZ589887 OWV589879:OWV589887 PGR589879:PGR589887 PQN589879:PQN589887 QAJ589879:QAJ589887 QKF589879:QKF589887 QUB589879:QUB589887 RDX589879:RDX589887 RNT589879:RNT589887 RXP589879:RXP589887 SHL589879:SHL589887 SRH589879:SRH589887 TBD589879:TBD589887 TKZ589879:TKZ589887 TUV589879:TUV589887 UER589879:UER589887 UON589879:UON589887 UYJ589879:UYJ589887 VIF589879:VIF589887 VSB589879:VSB589887 WBX589879:WBX589887 WLT589879:WLT589887 WVP589879:WVP589887 H655415:H655423 JD655415:JD655423 SZ655415:SZ655423 ACV655415:ACV655423 AMR655415:AMR655423 AWN655415:AWN655423 BGJ655415:BGJ655423 BQF655415:BQF655423 CAB655415:CAB655423 CJX655415:CJX655423 CTT655415:CTT655423 DDP655415:DDP655423 DNL655415:DNL655423 DXH655415:DXH655423 EHD655415:EHD655423 EQZ655415:EQZ655423 FAV655415:FAV655423 FKR655415:FKR655423 FUN655415:FUN655423 GEJ655415:GEJ655423 GOF655415:GOF655423 GYB655415:GYB655423 HHX655415:HHX655423 HRT655415:HRT655423 IBP655415:IBP655423 ILL655415:ILL655423 IVH655415:IVH655423 JFD655415:JFD655423 JOZ655415:JOZ655423 JYV655415:JYV655423 KIR655415:KIR655423 KSN655415:KSN655423 LCJ655415:LCJ655423 LMF655415:LMF655423 LWB655415:LWB655423 MFX655415:MFX655423 MPT655415:MPT655423 MZP655415:MZP655423 NJL655415:NJL655423 NTH655415:NTH655423 ODD655415:ODD655423 OMZ655415:OMZ655423 OWV655415:OWV655423 PGR655415:PGR655423 PQN655415:PQN655423 QAJ655415:QAJ655423 QKF655415:QKF655423 QUB655415:QUB655423 RDX655415:RDX655423 RNT655415:RNT655423 RXP655415:RXP655423 SHL655415:SHL655423 SRH655415:SRH655423 TBD655415:TBD655423 TKZ655415:TKZ655423 TUV655415:TUV655423 UER655415:UER655423 UON655415:UON655423 UYJ655415:UYJ655423 VIF655415:VIF655423 VSB655415:VSB655423 WBX655415:WBX655423 WLT655415:WLT655423 WVP655415:WVP655423 H720951:H720959 JD720951:JD720959 SZ720951:SZ720959 ACV720951:ACV720959 AMR720951:AMR720959 AWN720951:AWN720959 BGJ720951:BGJ720959 BQF720951:BQF720959 CAB720951:CAB720959 CJX720951:CJX720959 CTT720951:CTT720959 DDP720951:DDP720959 DNL720951:DNL720959 DXH720951:DXH720959 EHD720951:EHD720959 EQZ720951:EQZ720959 FAV720951:FAV720959 FKR720951:FKR720959 FUN720951:FUN720959 GEJ720951:GEJ720959 GOF720951:GOF720959 GYB720951:GYB720959 HHX720951:HHX720959 HRT720951:HRT720959 IBP720951:IBP720959 ILL720951:ILL720959 IVH720951:IVH720959 JFD720951:JFD720959 JOZ720951:JOZ720959 JYV720951:JYV720959 KIR720951:KIR720959 KSN720951:KSN720959 LCJ720951:LCJ720959 LMF720951:LMF720959 LWB720951:LWB720959 MFX720951:MFX720959 MPT720951:MPT720959 MZP720951:MZP720959 NJL720951:NJL720959 NTH720951:NTH720959 ODD720951:ODD720959 OMZ720951:OMZ720959 OWV720951:OWV720959 PGR720951:PGR720959 PQN720951:PQN720959 QAJ720951:QAJ720959 QKF720951:QKF720959 QUB720951:QUB720959 RDX720951:RDX720959 RNT720951:RNT720959 RXP720951:RXP720959 SHL720951:SHL720959 SRH720951:SRH720959 TBD720951:TBD720959 TKZ720951:TKZ720959 TUV720951:TUV720959 UER720951:UER720959 UON720951:UON720959 UYJ720951:UYJ720959 VIF720951:VIF720959 VSB720951:VSB720959 WBX720951:WBX720959 WLT720951:WLT720959 WVP720951:WVP720959 H786487:H786495 JD786487:JD786495 SZ786487:SZ786495 ACV786487:ACV786495 AMR786487:AMR786495 AWN786487:AWN786495 BGJ786487:BGJ786495 BQF786487:BQF786495 CAB786487:CAB786495 CJX786487:CJX786495 CTT786487:CTT786495 DDP786487:DDP786495 DNL786487:DNL786495 DXH786487:DXH786495 EHD786487:EHD786495 EQZ786487:EQZ786495 FAV786487:FAV786495 FKR786487:FKR786495 FUN786487:FUN786495 GEJ786487:GEJ786495 GOF786487:GOF786495 GYB786487:GYB786495 HHX786487:HHX786495 HRT786487:HRT786495 IBP786487:IBP786495 ILL786487:ILL786495 IVH786487:IVH786495 JFD786487:JFD786495 JOZ786487:JOZ786495 JYV786487:JYV786495 KIR786487:KIR786495 KSN786487:KSN786495 LCJ786487:LCJ786495 LMF786487:LMF786495 LWB786487:LWB786495 MFX786487:MFX786495 MPT786487:MPT786495 MZP786487:MZP786495 NJL786487:NJL786495 NTH786487:NTH786495 ODD786487:ODD786495 OMZ786487:OMZ786495 OWV786487:OWV786495 PGR786487:PGR786495 PQN786487:PQN786495 QAJ786487:QAJ786495 QKF786487:QKF786495 QUB786487:QUB786495 RDX786487:RDX786495 RNT786487:RNT786495 RXP786487:RXP786495 SHL786487:SHL786495 SRH786487:SRH786495 TBD786487:TBD786495 TKZ786487:TKZ786495 TUV786487:TUV786495 UER786487:UER786495 UON786487:UON786495 UYJ786487:UYJ786495 VIF786487:VIF786495 VSB786487:VSB786495 WBX786487:WBX786495 WLT786487:WLT786495 WVP786487:WVP786495 H852023:H852031 JD852023:JD852031 SZ852023:SZ852031 ACV852023:ACV852031 AMR852023:AMR852031 AWN852023:AWN852031 BGJ852023:BGJ852031 BQF852023:BQF852031 CAB852023:CAB852031 CJX852023:CJX852031 CTT852023:CTT852031 DDP852023:DDP852031 DNL852023:DNL852031 DXH852023:DXH852031 EHD852023:EHD852031 EQZ852023:EQZ852031 FAV852023:FAV852031 FKR852023:FKR852031 FUN852023:FUN852031 GEJ852023:GEJ852031 GOF852023:GOF852031 GYB852023:GYB852031 HHX852023:HHX852031 HRT852023:HRT852031 IBP852023:IBP852031 ILL852023:ILL852031 IVH852023:IVH852031 JFD852023:JFD852031 JOZ852023:JOZ852031 JYV852023:JYV852031 KIR852023:KIR852031 KSN852023:KSN852031 LCJ852023:LCJ852031 LMF852023:LMF852031 LWB852023:LWB852031 MFX852023:MFX852031 MPT852023:MPT852031 MZP852023:MZP852031 NJL852023:NJL852031 NTH852023:NTH852031 ODD852023:ODD852031 OMZ852023:OMZ852031 OWV852023:OWV852031 PGR852023:PGR852031 PQN852023:PQN852031 QAJ852023:QAJ852031 QKF852023:QKF852031 QUB852023:QUB852031 RDX852023:RDX852031 RNT852023:RNT852031 RXP852023:RXP852031 SHL852023:SHL852031 SRH852023:SRH852031 TBD852023:TBD852031 TKZ852023:TKZ852031 TUV852023:TUV852031 UER852023:UER852031 UON852023:UON852031 UYJ852023:UYJ852031 VIF852023:VIF852031 VSB852023:VSB852031 WBX852023:WBX852031 WLT852023:WLT852031 WVP852023:WVP852031 H917559:H917567 JD917559:JD917567 SZ917559:SZ917567 ACV917559:ACV917567 AMR917559:AMR917567 AWN917559:AWN917567 BGJ917559:BGJ917567 BQF917559:BQF917567 CAB917559:CAB917567 CJX917559:CJX917567 CTT917559:CTT917567 DDP917559:DDP917567 DNL917559:DNL917567 DXH917559:DXH917567 EHD917559:EHD917567 EQZ917559:EQZ917567 FAV917559:FAV917567 FKR917559:FKR917567 FUN917559:FUN917567 GEJ917559:GEJ917567 GOF917559:GOF917567 GYB917559:GYB917567 HHX917559:HHX917567 HRT917559:HRT917567 IBP917559:IBP917567 ILL917559:ILL917567 IVH917559:IVH917567 JFD917559:JFD917567 JOZ917559:JOZ917567 JYV917559:JYV917567 KIR917559:KIR917567 KSN917559:KSN917567 LCJ917559:LCJ917567 LMF917559:LMF917567 LWB917559:LWB917567 MFX917559:MFX917567 MPT917559:MPT917567 MZP917559:MZP917567 NJL917559:NJL917567 NTH917559:NTH917567 ODD917559:ODD917567 OMZ917559:OMZ917567 OWV917559:OWV917567 PGR917559:PGR917567 PQN917559:PQN917567 QAJ917559:QAJ917567 QKF917559:QKF917567 QUB917559:QUB917567 RDX917559:RDX917567 RNT917559:RNT917567 RXP917559:RXP917567 SHL917559:SHL917567 SRH917559:SRH917567 TBD917559:TBD917567 TKZ917559:TKZ917567 TUV917559:TUV917567 UER917559:UER917567 UON917559:UON917567 UYJ917559:UYJ917567 VIF917559:VIF917567 VSB917559:VSB917567 WBX917559:WBX917567 WLT917559:WLT917567 WVP917559:WVP917567 H983095:H983103 JD983095:JD983103 SZ983095:SZ983103 ACV983095:ACV983103 AMR983095:AMR983103 AWN983095:AWN983103 BGJ983095:BGJ983103 BQF983095:BQF983103 CAB983095:CAB983103 CJX983095:CJX983103 CTT983095:CTT983103 DDP983095:DDP983103 DNL983095:DNL983103 DXH983095:DXH983103 EHD983095:EHD983103 EQZ983095:EQZ983103 FAV983095:FAV983103 FKR983095:FKR983103 FUN983095:FUN983103 GEJ983095:GEJ983103 GOF983095:GOF983103 GYB983095:GYB983103 HHX983095:HHX983103 HRT983095:HRT983103 IBP983095:IBP983103 ILL983095:ILL983103 IVH983095:IVH983103 JFD983095:JFD983103 JOZ983095:JOZ983103 JYV983095:JYV983103 KIR983095:KIR983103 KSN983095:KSN983103 LCJ983095:LCJ983103 LMF983095:LMF983103 LWB983095:LWB983103 MFX983095:MFX983103 MPT983095:MPT983103 MZP983095:MZP983103 NJL983095:NJL983103 NTH983095:NTH983103 ODD983095:ODD983103 OMZ983095:OMZ983103 OWV983095:OWV983103 PGR983095:PGR983103 PQN983095:PQN983103 QAJ983095:QAJ983103 QKF983095:QKF983103 QUB983095:QUB983103 RDX983095:RDX983103 RNT983095:RNT983103 RXP983095:RXP983103 SHL983095:SHL983103 SRH983095:SRH983103 TBD983095:TBD983103 TKZ983095:TKZ983103 TUV983095:TUV983103 UER983095:UER983103 UON983095:UON983103 UYJ983095:UYJ983103 VIF983095:VIF983103 VSB983095:VSB983103 WBX983095:WBX983103 WLT983095:WLT983103 WVP983095:WVP983103 G54:H54 JC54:JD54 SY54:SZ54 ACU54:ACV54 AMQ54:AMR54 AWM54:AWN54 BGI54:BGJ54 BQE54:BQF54 CAA54:CAB54 CJW54:CJX54 CTS54:CTT54 DDO54:DDP54 DNK54:DNL54 DXG54:DXH54 EHC54:EHD54 EQY54:EQZ54 FAU54:FAV54 FKQ54:FKR54 FUM54:FUN54 GEI54:GEJ54 GOE54:GOF54 GYA54:GYB54 HHW54:HHX54 HRS54:HRT54 IBO54:IBP54 ILK54:ILL54 IVG54:IVH54 JFC54:JFD54 JOY54:JOZ54 JYU54:JYV54 KIQ54:KIR54 KSM54:KSN54 LCI54:LCJ54 LME54:LMF54 LWA54:LWB54 MFW54:MFX54 MPS54:MPT54 MZO54:MZP54 NJK54:NJL54 NTG54:NTH54 ODC54:ODD54 OMY54:OMZ54 OWU54:OWV54 PGQ54:PGR54 PQM54:PQN54 QAI54:QAJ54 QKE54:QKF54 QUA54:QUB54 RDW54:RDX54 RNS54:RNT54 RXO54:RXP54 SHK54:SHL54 SRG54:SRH54 TBC54:TBD54 TKY54:TKZ54 TUU54:TUV54 UEQ54:UER54 UOM54:UON54 UYI54:UYJ54 VIE54:VIF54 VSA54:VSB54 WBW54:WBX54 WLS54:WLT54 WVO54:WVP54 G65590:H65590 JC65590:JD65590 SY65590:SZ65590 ACU65590:ACV65590 AMQ65590:AMR65590 AWM65590:AWN65590 BGI65590:BGJ65590 BQE65590:BQF65590 CAA65590:CAB65590 CJW65590:CJX65590 CTS65590:CTT65590 DDO65590:DDP65590 DNK65590:DNL65590 DXG65590:DXH65590 EHC65590:EHD65590 EQY65590:EQZ65590 FAU65590:FAV65590 FKQ65590:FKR65590 FUM65590:FUN65590 GEI65590:GEJ65590 GOE65590:GOF65590 GYA65590:GYB65590 HHW65590:HHX65590 HRS65590:HRT65590 IBO65590:IBP65590 ILK65590:ILL65590 IVG65590:IVH65590 JFC65590:JFD65590 JOY65590:JOZ65590 JYU65590:JYV65590 KIQ65590:KIR65590 KSM65590:KSN65590 LCI65590:LCJ65590 LME65590:LMF65590 LWA65590:LWB65590 MFW65590:MFX65590 MPS65590:MPT65590 MZO65590:MZP65590 NJK65590:NJL65590 NTG65590:NTH65590 ODC65590:ODD65590 OMY65590:OMZ65590 OWU65590:OWV65590 PGQ65590:PGR65590 PQM65590:PQN65590 QAI65590:QAJ65590 QKE65590:QKF65590 QUA65590:QUB65590 RDW65590:RDX65590 RNS65590:RNT65590 RXO65590:RXP65590 SHK65590:SHL65590 SRG65590:SRH65590 TBC65590:TBD65590 TKY65590:TKZ65590 TUU65590:TUV65590 UEQ65590:UER65590 UOM65590:UON65590 UYI65590:UYJ65590 VIE65590:VIF65590 VSA65590:VSB65590 WBW65590:WBX65590 WLS65590:WLT65590 WVO65590:WVP65590 G131126:H131126 JC131126:JD131126 SY131126:SZ131126 ACU131126:ACV131126 AMQ131126:AMR131126 AWM131126:AWN131126 BGI131126:BGJ131126 BQE131126:BQF131126 CAA131126:CAB131126 CJW131126:CJX131126 CTS131126:CTT131126 DDO131126:DDP131126 DNK131126:DNL131126 DXG131126:DXH131126 EHC131126:EHD131126 EQY131126:EQZ131126 FAU131126:FAV131126 FKQ131126:FKR131126 FUM131126:FUN131126 GEI131126:GEJ131126 GOE131126:GOF131126 GYA131126:GYB131126 HHW131126:HHX131126 HRS131126:HRT131126 IBO131126:IBP131126 ILK131126:ILL131126 IVG131126:IVH131126 JFC131126:JFD131126 JOY131126:JOZ131126 JYU131126:JYV131126 KIQ131126:KIR131126 KSM131126:KSN131126 LCI131126:LCJ131126 LME131126:LMF131126 LWA131126:LWB131126 MFW131126:MFX131126 MPS131126:MPT131126 MZO131126:MZP131126 NJK131126:NJL131126 NTG131126:NTH131126 ODC131126:ODD131126 OMY131126:OMZ131126 OWU131126:OWV131126 PGQ131126:PGR131126 PQM131126:PQN131126 QAI131126:QAJ131126 QKE131126:QKF131126 QUA131126:QUB131126 RDW131126:RDX131126 RNS131126:RNT131126 RXO131126:RXP131126 SHK131126:SHL131126 SRG131126:SRH131126 TBC131126:TBD131126 TKY131126:TKZ131126 TUU131126:TUV131126 UEQ131126:UER131126 UOM131126:UON131126 UYI131126:UYJ131126 VIE131126:VIF131126 VSA131126:VSB131126 WBW131126:WBX131126 WLS131126:WLT131126 WVO131126:WVP131126 G196662:H196662 JC196662:JD196662 SY196662:SZ196662 ACU196662:ACV196662 AMQ196662:AMR196662 AWM196662:AWN196662 BGI196662:BGJ196662 BQE196662:BQF196662 CAA196662:CAB196662 CJW196662:CJX196662 CTS196662:CTT196662 DDO196662:DDP196662 DNK196662:DNL196662 DXG196662:DXH196662 EHC196662:EHD196662 EQY196662:EQZ196662 FAU196662:FAV196662 FKQ196662:FKR196662 FUM196662:FUN196662 GEI196662:GEJ196662 GOE196662:GOF196662 GYA196662:GYB196662 HHW196662:HHX196662 HRS196662:HRT196662 IBO196662:IBP196662 ILK196662:ILL196662 IVG196662:IVH196662 JFC196662:JFD196662 JOY196662:JOZ196662 JYU196662:JYV196662 KIQ196662:KIR196662 KSM196662:KSN196662 LCI196662:LCJ196662 LME196662:LMF196662 LWA196662:LWB196662 MFW196662:MFX196662 MPS196662:MPT196662 MZO196662:MZP196662 NJK196662:NJL196662 NTG196662:NTH196662 ODC196662:ODD196662 OMY196662:OMZ196662 OWU196662:OWV196662 PGQ196662:PGR196662 PQM196662:PQN196662 QAI196662:QAJ196662 QKE196662:QKF196662 QUA196662:QUB196662 RDW196662:RDX196662 RNS196662:RNT196662 RXO196662:RXP196662 SHK196662:SHL196662 SRG196662:SRH196662 TBC196662:TBD196662 TKY196662:TKZ196662 TUU196662:TUV196662 UEQ196662:UER196662 UOM196662:UON196662 UYI196662:UYJ196662 VIE196662:VIF196662 VSA196662:VSB196662 WBW196662:WBX196662 WLS196662:WLT196662 WVO196662:WVP196662 G262198:H262198 JC262198:JD262198 SY262198:SZ262198 ACU262198:ACV262198 AMQ262198:AMR262198 AWM262198:AWN262198 BGI262198:BGJ262198 BQE262198:BQF262198 CAA262198:CAB262198 CJW262198:CJX262198 CTS262198:CTT262198 DDO262198:DDP262198 DNK262198:DNL262198 DXG262198:DXH262198 EHC262198:EHD262198 EQY262198:EQZ262198 FAU262198:FAV262198 FKQ262198:FKR262198 FUM262198:FUN262198 GEI262198:GEJ262198 GOE262198:GOF262198 GYA262198:GYB262198 HHW262198:HHX262198 HRS262198:HRT262198 IBO262198:IBP262198 ILK262198:ILL262198 IVG262198:IVH262198 JFC262198:JFD262198 JOY262198:JOZ262198 JYU262198:JYV262198 KIQ262198:KIR262198 KSM262198:KSN262198 LCI262198:LCJ262198 LME262198:LMF262198 LWA262198:LWB262198 MFW262198:MFX262198 MPS262198:MPT262198 MZO262198:MZP262198 NJK262198:NJL262198 NTG262198:NTH262198 ODC262198:ODD262198 OMY262198:OMZ262198 OWU262198:OWV262198 PGQ262198:PGR262198 PQM262198:PQN262198 QAI262198:QAJ262198 QKE262198:QKF262198 QUA262198:QUB262198 RDW262198:RDX262198 RNS262198:RNT262198 RXO262198:RXP262198 SHK262198:SHL262198 SRG262198:SRH262198 TBC262198:TBD262198 TKY262198:TKZ262198 TUU262198:TUV262198 UEQ262198:UER262198 UOM262198:UON262198 UYI262198:UYJ262198 VIE262198:VIF262198 VSA262198:VSB262198 WBW262198:WBX262198 WLS262198:WLT262198 WVO262198:WVP262198 G327734:H327734 JC327734:JD327734 SY327734:SZ327734 ACU327734:ACV327734 AMQ327734:AMR327734 AWM327734:AWN327734 BGI327734:BGJ327734 BQE327734:BQF327734 CAA327734:CAB327734 CJW327734:CJX327734 CTS327734:CTT327734 DDO327734:DDP327734 DNK327734:DNL327734 DXG327734:DXH327734 EHC327734:EHD327734 EQY327734:EQZ327734 FAU327734:FAV327734 FKQ327734:FKR327734 FUM327734:FUN327734 GEI327734:GEJ327734 GOE327734:GOF327734 GYA327734:GYB327734 HHW327734:HHX327734 HRS327734:HRT327734 IBO327734:IBP327734 ILK327734:ILL327734 IVG327734:IVH327734 JFC327734:JFD327734 JOY327734:JOZ327734 JYU327734:JYV327734 KIQ327734:KIR327734 KSM327734:KSN327734 LCI327734:LCJ327734 LME327734:LMF327734 LWA327734:LWB327734 MFW327734:MFX327734 MPS327734:MPT327734 MZO327734:MZP327734 NJK327734:NJL327734 NTG327734:NTH327734 ODC327734:ODD327734 OMY327734:OMZ327734 OWU327734:OWV327734 PGQ327734:PGR327734 PQM327734:PQN327734 QAI327734:QAJ327734 QKE327734:QKF327734 QUA327734:QUB327734 RDW327734:RDX327734 RNS327734:RNT327734 RXO327734:RXP327734 SHK327734:SHL327734 SRG327734:SRH327734 TBC327734:TBD327734 TKY327734:TKZ327734 TUU327734:TUV327734 UEQ327734:UER327734 UOM327734:UON327734 UYI327734:UYJ327734 VIE327734:VIF327734 VSA327734:VSB327734 WBW327734:WBX327734 WLS327734:WLT327734 WVO327734:WVP327734 G393270:H393270 JC393270:JD393270 SY393270:SZ393270 ACU393270:ACV393270 AMQ393270:AMR393270 AWM393270:AWN393270 BGI393270:BGJ393270 BQE393270:BQF393270 CAA393270:CAB393270 CJW393270:CJX393270 CTS393270:CTT393270 DDO393270:DDP393270 DNK393270:DNL393270 DXG393270:DXH393270 EHC393270:EHD393270 EQY393270:EQZ393270 FAU393270:FAV393270 FKQ393270:FKR393270 FUM393270:FUN393270 GEI393270:GEJ393270 GOE393270:GOF393270 GYA393270:GYB393270 HHW393270:HHX393270 HRS393270:HRT393270 IBO393270:IBP393270 ILK393270:ILL393270 IVG393270:IVH393270 JFC393270:JFD393270 JOY393270:JOZ393270 JYU393270:JYV393270 KIQ393270:KIR393270 KSM393270:KSN393270 LCI393270:LCJ393270 LME393270:LMF393270 LWA393270:LWB393270 MFW393270:MFX393270 MPS393270:MPT393270 MZO393270:MZP393270 NJK393270:NJL393270 NTG393270:NTH393270 ODC393270:ODD393270 OMY393270:OMZ393270 OWU393270:OWV393270 PGQ393270:PGR393270 PQM393270:PQN393270 QAI393270:QAJ393270 QKE393270:QKF393270 QUA393270:QUB393270 RDW393270:RDX393270 RNS393270:RNT393270 RXO393270:RXP393270 SHK393270:SHL393270 SRG393270:SRH393270 TBC393270:TBD393270 TKY393270:TKZ393270 TUU393270:TUV393270 UEQ393270:UER393270 UOM393270:UON393270 UYI393270:UYJ393270 VIE393270:VIF393270 VSA393270:VSB393270 WBW393270:WBX393270 WLS393270:WLT393270 WVO393270:WVP393270 G458806:H458806 JC458806:JD458806 SY458806:SZ458806 ACU458806:ACV458806 AMQ458806:AMR458806 AWM458806:AWN458806 BGI458806:BGJ458806 BQE458806:BQF458806 CAA458806:CAB458806 CJW458806:CJX458806 CTS458806:CTT458806 DDO458806:DDP458806 DNK458806:DNL458806 DXG458806:DXH458806 EHC458806:EHD458806 EQY458806:EQZ458806 FAU458806:FAV458806 FKQ458806:FKR458806 FUM458806:FUN458806 GEI458806:GEJ458806 GOE458806:GOF458806 GYA458806:GYB458806 HHW458806:HHX458806 HRS458806:HRT458806 IBO458806:IBP458806 ILK458806:ILL458806 IVG458806:IVH458806 JFC458806:JFD458806 JOY458806:JOZ458806 JYU458806:JYV458806 KIQ458806:KIR458806 KSM458806:KSN458806 LCI458806:LCJ458806 LME458806:LMF458806 LWA458806:LWB458806 MFW458806:MFX458806 MPS458806:MPT458806 MZO458806:MZP458806 NJK458806:NJL458806 NTG458806:NTH458806 ODC458806:ODD458806 OMY458806:OMZ458806 OWU458806:OWV458806 PGQ458806:PGR458806 PQM458806:PQN458806 QAI458806:QAJ458806 QKE458806:QKF458806 QUA458806:QUB458806 RDW458806:RDX458806 RNS458806:RNT458806 RXO458806:RXP458806 SHK458806:SHL458806 SRG458806:SRH458806 TBC458806:TBD458806 TKY458806:TKZ458806 TUU458806:TUV458806 UEQ458806:UER458806 UOM458806:UON458806 UYI458806:UYJ458806 VIE458806:VIF458806 VSA458806:VSB458806 WBW458806:WBX458806 WLS458806:WLT458806 WVO458806:WVP458806 G524342:H524342 JC524342:JD524342 SY524342:SZ524342 ACU524342:ACV524342 AMQ524342:AMR524342 AWM524342:AWN524342 BGI524342:BGJ524342 BQE524342:BQF524342 CAA524342:CAB524342 CJW524342:CJX524342 CTS524342:CTT524342 DDO524342:DDP524342 DNK524342:DNL524342 DXG524342:DXH524342 EHC524342:EHD524342 EQY524342:EQZ524342 FAU524342:FAV524342 FKQ524342:FKR524342 FUM524342:FUN524342 GEI524342:GEJ524342 GOE524342:GOF524342 GYA524342:GYB524342 HHW524342:HHX524342 HRS524342:HRT524342 IBO524342:IBP524342 ILK524342:ILL524342 IVG524342:IVH524342 JFC524342:JFD524342 JOY524342:JOZ524342 JYU524342:JYV524342 KIQ524342:KIR524342 KSM524342:KSN524342 LCI524342:LCJ524342 LME524342:LMF524342 LWA524342:LWB524342 MFW524342:MFX524342 MPS524342:MPT524342 MZO524342:MZP524342 NJK524342:NJL524342 NTG524342:NTH524342 ODC524342:ODD524342 OMY524342:OMZ524342 OWU524342:OWV524342 PGQ524342:PGR524342 PQM524342:PQN524342 QAI524342:QAJ524342 QKE524342:QKF524342 QUA524342:QUB524342 RDW524342:RDX524342 RNS524342:RNT524342 RXO524342:RXP524342 SHK524342:SHL524342 SRG524342:SRH524342 TBC524342:TBD524342 TKY524342:TKZ524342 TUU524342:TUV524342 UEQ524342:UER524342 UOM524342:UON524342 UYI524342:UYJ524342 VIE524342:VIF524342 VSA524342:VSB524342 WBW524342:WBX524342 WLS524342:WLT524342 WVO524342:WVP524342 G589878:H589878 JC589878:JD589878 SY589878:SZ589878 ACU589878:ACV589878 AMQ589878:AMR589878 AWM589878:AWN589878 BGI589878:BGJ589878 BQE589878:BQF589878 CAA589878:CAB589878 CJW589878:CJX589878 CTS589878:CTT589878 DDO589878:DDP589878 DNK589878:DNL589878 DXG589878:DXH589878 EHC589878:EHD589878 EQY589878:EQZ589878 FAU589878:FAV589878 FKQ589878:FKR589878 FUM589878:FUN589878 GEI589878:GEJ589878 GOE589878:GOF589878 GYA589878:GYB589878 HHW589878:HHX589878 HRS589878:HRT589878 IBO589878:IBP589878 ILK589878:ILL589878 IVG589878:IVH589878 JFC589878:JFD589878 JOY589878:JOZ589878 JYU589878:JYV589878 KIQ589878:KIR589878 KSM589878:KSN589878 LCI589878:LCJ589878 LME589878:LMF589878 LWA589878:LWB589878 MFW589878:MFX589878 MPS589878:MPT589878 MZO589878:MZP589878 NJK589878:NJL589878 NTG589878:NTH589878 ODC589878:ODD589878 OMY589878:OMZ589878 OWU589878:OWV589878 PGQ589878:PGR589878 PQM589878:PQN589878 QAI589878:QAJ589878 QKE589878:QKF589878 QUA589878:QUB589878 RDW589878:RDX589878 RNS589878:RNT589878 RXO589878:RXP589878 SHK589878:SHL589878 SRG589878:SRH589878 TBC589878:TBD589878 TKY589878:TKZ589878 TUU589878:TUV589878 UEQ589878:UER589878 UOM589878:UON589878 UYI589878:UYJ589878 VIE589878:VIF589878 VSA589878:VSB589878 WBW589878:WBX589878 WLS589878:WLT589878 WVO589878:WVP589878 G655414:H655414 JC655414:JD655414 SY655414:SZ655414 ACU655414:ACV655414 AMQ655414:AMR655414 AWM655414:AWN655414 BGI655414:BGJ655414 BQE655414:BQF655414 CAA655414:CAB655414 CJW655414:CJX655414 CTS655414:CTT655414 DDO655414:DDP655414 DNK655414:DNL655414 DXG655414:DXH655414 EHC655414:EHD655414 EQY655414:EQZ655414 FAU655414:FAV655414 FKQ655414:FKR655414 FUM655414:FUN655414 GEI655414:GEJ655414 GOE655414:GOF655414 GYA655414:GYB655414 HHW655414:HHX655414 HRS655414:HRT655414 IBO655414:IBP655414 ILK655414:ILL655414 IVG655414:IVH655414 JFC655414:JFD655414 JOY655414:JOZ655414 JYU655414:JYV655414 KIQ655414:KIR655414 KSM655414:KSN655414 LCI655414:LCJ655414 LME655414:LMF655414 LWA655414:LWB655414 MFW655414:MFX655414 MPS655414:MPT655414 MZO655414:MZP655414 NJK655414:NJL655414 NTG655414:NTH655414 ODC655414:ODD655414 OMY655414:OMZ655414 OWU655414:OWV655414 PGQ655414:PGR655414 PQM655414:PQN655414 QAI655414:QAJ655414 QKE655414:QKF655414 QUA655414:QUB655414 RDW655414:RDX655414 RNS655414:RNT655414 RXO655414:RXP655414 SHK655414:SHL655414 SRG655414:SRH655414 TBC655414:TBD655414 TKY655414:TKZ655414 TUU655414:TUV655414 UEQ655414:UER655414 UOM655414:UON655414 UYI655414:UYJ655414 VIE655414:VIF655414 VSA655414:VSB655414 WBW655414:WBX655414 WLS655414:WLT655414 WVO655414:WVP655414 G720950:H720950 JC720950:JD720950 SY720950:SZ720950 ACU720950:ACV720950 AMQ720950:AMR720950 AWM720950:AWN720950 BGI720950:BGJ720950 BQE720950:BQF720950 CAA720950:CAB720950 CJW720950:CJX720950 CTS720950:CTT720950 DDO720950:DDP720950 DNK720950:DNL720950 DXG720950:DXH720950 EHC720950:EHD720950 EQY720950:EQZ720950 FAU720950:FAV720950 FKQ720950:FKR720950 FUM720950:FUN720950 GEI720950:GEJ720950 GOE720950:GOF720950 GYA720950:GYB720950 HHW720950:HHX720950 HRS720950:HRT720950 IBO720950:IBP720950 ILK720950:ILL720950 IVG720950:IVH720950 JFC720950:JFD720950 JOY720950:JOZ720950 JYU720950:JYV720950 KIQ720950:KIR720950 KSM720950:KSN720950 LCI720950:LCJ720950 LME720950:LMF720950 LWA720950:LWB720950 MFW720950:MFX720950 MPS720950:MPT720950 MZO720950:MZP720950 NJK720950:NJL720950 NTG720950:NTH720950 ODC720950:ODD720950 OMY720950:OMZ720950 OWU720950:OWV720950 PGQ720950:PGR720950 PQM720950:PQN720950 QAI720950:QAJ720950 QKE720950:QKF720950 QUA720950:QUB720950 RDW720950:RDX720950 RNS720950:RNT720950 RXO720950:RXP720950 SHK720950:SHL720950 SRG720950:SRH720950 TBC720950:TBD720950 TKY720950:TKZ720950 TUU720950:TUV720950 UEQ720950:UER720950 UOM720950:UON720950 UYI720950:UYJ720950 VIE720950:VIF720950 VSA720950:VSB720950 WBW720950:WBX720950 WLS720950:WLT720950 WVO720950:WVP720950 G786486:H786486 JC786486:JD786486 SY786486:SZ786486 ACU786486:ACV786486 AMQ786486:AMR786486 AWM786486:AWN786486 BGI786486:BGJ786486 BQE786486:BQF786486 CAA786486:CAB786486 CJW786486:CJX786486 CTS786486:CTT786486 DDO786486:DDP786486 DNK786486:DNL786486 DXG786486:DXH786486 EHC786486:EHD786486 EQY786486:EQZ786486 FAU786486:FAV786486 FKQ786486:FKR786486 FUM786486:FUN786486 GEI786486:GEJ786486 GOE786486:GOF786486 GYA786486:GYB786486 HHW786486:HHX786486 HRS786486:HRT786486 IBO786486:IBP786486 ILK786486:ILL786486 IVG786486:IVH786486 JFC786486:JFD786486 JOY786486:JOZ786486 JYU786486:JYV786486 KIQ786486:KIR786486 KSM786486:KSN786486 LCI786486:LCJ786486 LME786486:LMF786486 LWA786486:LWB786486 MFW786486:MFX786486 MPS786486:MPT786486 MZO786486:MZP786486 NJK786486:NJL786486 NTG786486:NTH786486 ODC786486:ODD786486 OMY786486:OMZ786486 OWU786486:OWV786486 PGQ786486:PGR786486 PQM786486:PQN786486 QAI786486:QAJ786486 QKE786486:QKF786486 QUA786486:QUB786486 RDW786486:RDX786486 RNS786486:RNT786486 RXO786486:RXP786486 SHK786486:SHL786486 SRG786486:SRH786486 TBC786486:TBD786486 TKY786486:TKZ786486 TUU786486:TUV786486 UEQ786486:UER786486 UOM786486:UON786486 UYI786486:UYJ786486 VIE786486:VIF786486 VSA786486:VSB786486 WBW786486:WBX786486 WLS786486:WLT786486 WVO786486:WVP786486 G852022:H852022 JC852022:JD852022 SY852022:SZ852022 ACU852022:ACV852022 AMQ852022:AMR852022 AWM852022:AWN852022 BGI852022:BGJ852022 BQE852022:BQF852022 CAA852022:CAB852022 CJW852022:CJX852022 CTS852022:CTT852022 DDO852022:DDP852022 DNK852022:DNL852022 DXG852022:DXH852022 EHC852022:EHD852022 EQY852022:EQZ852022 FAU852022:FAV852022 FKQ852022:FKR852022 FUM852022:FUN852022 GEI852022:GEJ852022 GOE852022:GOF852022 GYA852022:GYB852022 HHW852022:HHX852022 HRS852022:HRT852022 IBO852022:IBP852022 ILK852022:ILL852022 IVG852022:IVH852022 JFC852022:JFD852022 JOY852022:JOZ852022 JYU852022:JYV852022 KIQ852022:KIR852022 KSM852022:KSN852022 LCI852022:LCJ852022 LME852022:LMF852022 LWA852022:LWB852022 MFW852022:MFX852022 MPS852022:MPT852022 MZO852022:MZP852022 NJK852022:NJL852022 NTG852022:NTH852022 ODC852022:ODD852022 OMY852022:OMZ852022 OWU852022:OWV852022 PGQ852022:PGR852022 PQM852022:PQN852022 QAI852022:QAJ852022 QKE852022:QKF852022 QUA852022:QUB852022 RDW852022:RDX852022 RNS852022:RNT852022 RXO852022:RXP852022 SHK852022:SHL852022 SRG852022:SRH852022 TBC852022:TBD852022 TKY852022:TKZ852022 TUU852022:TUV852022 UEQ852022:UER852022 UOM852022:UON852022 UYI852022:UYJ852022 VIE852022:VIF852022 VSA852022:VSB852022 WBW852022:WBX852022 WLS852022:WLT852022 WVO852022:WVP852022 G917558:H917558 JC917558:JD917558 SY917558:SZ917558 ACU917558:ACV917558 AMQ917558:AMR917558 AWM917558:AWN917558 BGI917558:BGJ917558 BQE917558:BQF917558 CAA917558:CAB917558 CJW917558:CJX917558 CTS917558:CTT917558 DDO917558:DDP917558 DNK917558:DNL917558 DXG917558:DXH917558 EHC917558:EHD917558 EQY917558:EQZ917558 FAU917558:FAV917558 FKQ917558:FKR917558 FUM917558:FUN917558 GEI917558:GEJ917558 GOE917558:GOF917558 GYA917558:GYB917558 HHW917558:HHX917558 HRS917558:HRT917558 IBO917558:IBP917558 ILK917558:ILL917558 IVG917558:IVH917558 JFC917558:JFD917558 JOY917558:JOZ917558 JYU917558:JYV917558 KIQ917558:KIR917558 KSM917558:KSN917558 LCI917558:LCJ917558 LME917558:LMF917558 LWA917558:LWB917558 MFW917558:MFX917558 MPS917558:MPT917558 MZO917558:MZP917558 NJK917558:NJL917558 NTG917558:NTH917558 ODC917558:ODD917558 OMY917558:OMZ917558 OWU917558:OWV917558 PGQ917558:PGR917558 PQM917558:PQN917558 QAI917558:QAJ917558 QKE917558:QKF917558 QUA917558:QUB917558 RDW917558:RDX917558 RNS917558:RNT917558 RXO917558:RXP917558 SHK917558:SHL917558 SRG917558:SRH917558 TBC917558:TBD917558 TKY917558:TKZ917558 TUU917558:TUV917558 UEQ917558:UER917558 UOM917558:UON917558 UYI917558:UYJ917558 VIE917558:VIF917558 VSA917558:VSB917558 WBW917558:WBX917558 WLS917558:WLT917558 WVO917558:WVP917558 G983094:H983094 JC983094:JD983094 SY983094:SZ983094 ACU983094:ACV983094 AMQ983094:AMR983094 AWM983094:AWN983094 BGI983094:BGJ983094 BQE983094:BQF983094 CAA983094:CAB983094 CJW983094:CJX983094 CTS983094:CTT983094 DDO983094:DDP983094 DNK983094:DNL983094 DXG983094:DXH983094 EHC983094:EHD983094 EQY983094:EQZ983094 FAU983094:FAV983094 FKQ983094:FKR983094 FUM983094:FUN983094 GEI983094:GEJ983094 GOE983094:GOF983094 GYA983094:GYB983094 HHW983094:HHX983094 HRS983094:HRT983094 IBO983094:IBP983094 ILK983094:ILL983094 IVG983094:IVH983094 JFC983094:JFD983094 JOY983094:JOZ983094 JYU983094:JYV983094 KIQ983094:KIR983094 KSM983094:KSN983094 LCI983094:LCJ983094 LME983094:LMF983094 LWA983094:LWB983094 MFW983094:MFX983094 MPS983094:MPT983094 MZO983094:MZP983094 NJK983094:NJL983094 NTG983094:NTH983094 ODC983094:ODD983094 OMY983094:OMZ983094 OWU983094:OWV983094 PGQ983094:PGR983094 PQM983094:PQN983094 QAI983094:QAJ983094 QKE983094:QKF983094 QUA983094:QUB983094 RDW983094:RDX983094 RNS983094:RNT983094 RXO983094:RXP983094 SHK983094:SHL983094 SRG983094:SRH983094 TBC983094:TBD983094 TKY983094:TKZ983094 TUU983094:TUV983094 UEQ983094:UER983094 UOM983094:UON983094 UYI983094:UYJ983094 VIE983094:VIF983094 VSA983094:VSB983094 WBW983094:WBX983094 WLS983094:WLT983094 WVO983094:WVP983094 K42 JG42 TC42 ACY42 AMU42 AWQ42 BGM42 BQI42 CAE42 CKA42 CTW42 DDS42 DNO42 DXK42 EHG42 ERC42 FAY42 FKU42 FUQ42 GEM42 GOI42 GYE42 HIA42 HRW42 IBS42 ILO42 IVK42 JFG42 JPC42 JYY42 KIU42 KSQ42 LCM42 LMI42 LWE42 MGA42 MPW42 MZS42 NJO42 NTK42 ODG42 ONC42 OWY42 PGU42 PQQ42 QAM42 QKI42 QUE42 REA42 RNW42 RXS42 SHO42 SRK42 TBG42 TLC42 TUY42 UEU42 UOQ42 UYM42 VII42 VSE42 WCA42 WLW42 WVS42 K65578 JG65578 TC65578 ACY65578 AMU65578 AWQ65578 BGM65578 BQI65578 CAE65578 CKA65578 CTW65578 DDS65578 DNO65578 DXK65578 EHG65578 ERC65578 FAY65578 FKU65578 FUQ65578 GEM65578 GOI65578 GYE65578 HIA65578 HRW65578 IBS65578 ILO65578 IVK65578 JFG65578 JPC65578 JYY65578 KIU65578 KSQ65578 LCM65578 LMI65578 LWE65578 MGA65578 MPW65578 MZS65578 NJO65578 NTK65578 ODG65578 ONC65578 OWY65578 PGU65578 PQQ65578 QAM65578 QKI65578 QUE65578 REA65578 RNW65578 RXS65578 SHO65578 SRK65578 TBG65578 TLC65578 TUY65578 UEU65578 UOQ65578 UYM65578 VII65578 VSE65578 WCA65578 WLW65578 WVS65578 K131114 JG131114 TC131114 ACY131114 AMU131114 AWQ131114 BGM131114 BQI131114 CAE131114 CKA131114 CTW131114 DDS131114 DNO131114 DXK131114 EHG131114 ERC131114 FAY131114 FKU131114 FUQ131114 GEM131114 GOI131114 GYE131114 HIA131114 HRW131114 IBS131114 ILO131114 IVK131114 JFG131114 JPC131114 JYY131114 KIU131114 KSQ131114 LCM131114 LMI131114 LWE131114 MGA131114 MPW131114 MZS131114 NJO131114 NTK131114 ODG131114 ONC131114 OWY131114 PGU131114 PQQ131114 QAM131114 QKI131114 QUE131114 REA131114 RNW131114 RXS131114 SHO131114 SRK131114 TBG131114 TLC131114 TUY131114 UEU131114 UOQ131114 UYM131114 VII131114 VSE131114 WCA131114 WLW131114 WVS131114 K196650 JG196650 TC196650 ACY196650 AMU196650 AWQ196650 BGM196650 BQI196650 CAE196650 CKA196650 CTW196650 DDS196650 DNO196650 DXK196650 EHG196650 ERC196650 FAY196650 FKU196650 FUQ196650 GEM196650 GOI196650 GYE196650 HIA196650 HRW196650 IBS196650 ILO196650 IVK196650 JFG196650 JPC196650 JYY196650 KIU196650 KSQ196650 LCM196650 LMI196650 LWE196650 MGA196650 MPW196650 MZS196650 NJO196650 NTK196650 ODG196650 ONC196650 OWY196650 PGU196650 PQQ196650 QAM196650 QKI196650 QUE196650 REA196650 RNW196650 RXS196650 SHO196650 SRK196650 TBG196650 TLC196650 TUY196650 UEU196650 UOQ196650 UYM196650 VII196650 VSE196650 WCA196650 WLW196650 WVS196650 K262186 JG262186 TC262186 ACY262186 AMU262186 AWQ262186 BGM262186 BQI262186 CAE262186 CKA262186 CTW262186 DDS262186 DNO262186 DXK262186 EHG262186 ERC262186 FAY262186 FKU262186 FUQ262186 GEM262186 GOI262186 GYE262186 HIA262186 HRW262186 IBS262186 ILO262186 IVK262186 JFG262186 JPC262186 JYY262186 KIU262186 KSQ262186 LCM262186 LMI262186 LWE262186 MGA262186 MPW262186 MZS262186 NJO262186 NTK262186 ODG262186 ONC262186 OWY262186 PGU262186 PQQ262186 QAM262186 QKI262186 QUE262186 REA262186 RNW262186 RXS262186 SHO262186 SRK262186 TBG262186 TLC262186 TUY262186 UEU262186 UOQ262186 UYM262186 VII262186 VSE262186 WCA262186 WLW262186 WVS262186 K327722 JG327722 TC327722 ACY327722 AMU327722 AWQ327722 BGM327722 BQI327722 CAE327722 CKA327722 CTW327722 DDS327722 DNO327722 DXK327722 EHG327722 ERC327722 FAY327722 FKU327722 FUQ327722 GEM327722 GOI327722 GYE327722 HIA327722 HRW327722 IBS327722 ILO327722 IVK327722 JFG327722 JPC327722 JYY327722 KIU327722 KSQ327722 LCM327722 LMI327722 LWE327722 MGA327722 MPW327722 MZS327722 NJO327722 NTK327722 ODG327722 ONC327722 OWY327722 PGU327722 PQQ327722 QAM327722 QKI327722 QUE327722 REA327722 RNW327722 RXS327722 SHO327722 SRK327722 TBG327722 TLC327722 TUY327722 UEU327722 UOQ327722 UYM327722 VII327722 VSE327722 WCA327722 WLW327722 WVS327722 K393258 JG393258 TC393258 ACY393258 AMU393258 AWQ393258 BGM393258 BQI393258 CAE393258 CKA393258 CTW393258 DDS393258 DNO393258 DXK393258 EHG393258 ERC393258 FAY393258 FKU393258 FUQ393258 GEM393258 GOI393258 GYE393258 HIA393258 HRW393258 IBS393258 ILO393258 IVK393258 JFG393258 JPC393258 JYY393258 KIU393258 KSQ393258 LCM393258 LMI393258 LWE393258 MGA393258 MPW393258 MZS393258 NJO393258 NTK393258 ODG393258 ONC393258 OWY393258 PGU393258 PQQ393258 QAM393258 QKI393258 QUE393258 REA393258 RNW393258 RXS393258 SHO393258 SRK393258 TBG393258 TLC393258 TUY393258 UEU393258 UOQ393258 UYM393258 VII393258 VSE393258 WCA393258 WLW393258 WVS393258 K458794 JG458794 TC458794 ACY458794 AMU458794 AWQ458794 BGM458794 BQI458794 CAE458794 CKA458794 CTW458794 DDS458794 DNO458794 DXK458794 EHG458794 ERC458794 FAY458794 FKU458794 FUQ458794 GEM458794 GOI458794 GYE458794 HIA458794 HRW458794 IBS458794 ILO458794 IVK458794 JFG458794 JPC458794 JYY458794 KIU458794 KSQ458794 LCM458794 LMI458794 LWE458794 MGA458794 MPW458794 MZS458794 NJO458794 NTK458794 ODG458794 ONC458794 OWY458794 PGU458794 PQQ458794 QAM458794 QKI458794 QUE458794 REA458794 RNW458794 RXS458794 SHO458794 SRK458794 TBG458794 TLC458794 TUY458794 UEU458794 UOQ458794 UYM458794 VII458794 VSE458794 WCA458794 WLW458794 WVS458794 K524330 JG524330 TC524330 ACY524330 AMU524330 AWQ524330 BGM524330 BQI524330 CAE524330 CKA524330 CTW524330 DDS524330 DNO524330 DXK524330 EHG524330 ERC524330 FAY524330 FKU524330 FUQ524330 GEM524330 GOI524330 GYE524330 HIA524330 HRW524330 IBS524330 ILO524330 IVK524330 JFG524330 JPC524330 JYY524330 KIU524330 KSQ524330 LCM524330 LMI524330 LWE524330 MGA524330 MPW524330 MZS524330 NJO524330 NTK524330 ODG524330 ONC524330 OWY524330 PGU524330 PQQ524330 QAM524330 QKI524330 QUE524330 REA524330 RNW524330 RXS524330 SHO524330 SRK524330 TBG524330 TLC524330 TUY524330 UEU524330 UOQ524330 UYM524330 VII524330 VSE524330 WCA524330 WLW524330 WVS524330 K589866 JG589866 TC589866 ACY589866 AMU589866 AWQ589866 BGM589866 BQI589866 CAE589866 CKA589866 CTW589866 DDS589866 DNO589866 DXK589866 EHG589866 ERC589866 FAY589866 FKU589866 FUQ589866 GEM589866 GOI589866 GYE589866 HIA589866 HRW589866 IBS589866 ILO589866 IVK589866 JFG589866 JPC589866 JYY589866 KIU589866 KSQ589866 LCM589866 LMI589866 LWE589866 MGA589866 MPW589866 MZS589866 NJO589866 NTK589866 ODG589866 ONC589866 OWY589866 PGU589866 PQQ589866 QAM589866 QKI589866 QUE589866 REA589866 RNW589866 RXS589866 SHO589866 SRK589866 TBG589866 TLC589866 TUY589866 UEU589866 UOQ589866 UYM589866 VII589866 VSE589866 WCA589866 WLW589866 WVS589866 K655402 JG655402 TC655402 ACY655402 AMU655402 AWQ655402 BGM655402 BQI655402 CAE655402 CKA655402 CTW655402 DDS655402 DNO655402 DXK655402 EHG655402 ERC655402 FAY655402 FKU655402 FUQ655402 GEM655402 GOI655402 GYE655402 HIA655402 HRW655402 IBS655402 ILO655402 IVK655402 JFG655402 JPC655402 JYY655402 KIU655402 KSQ655402 LCM655402 LMI655402 LWE655402 MGA655402 MPW655402 MZS655402 NJO655402 NTK655402 ODG655402 ONC655402 OWY655402 PGU655402 PQQ655402 QAM655402 QKI655402 QUE655402 REA655402 RNW655402 RXS655402 SHO655402 SRK655402 TBG655402 TLC655402 TUY655402 UEU655402 UOQ655402 UYM655402 VII655402 VSE655402 WCA655402 WLW655402 WVS655402 K720938 JG720938 TC720938 ACY720938 AMU720938 AWQ720938 BGM720938 BQI720938 CAE720938 CKA720938 CTW720938 DDS720938 DNO720938 DXK720938 EHG720938 ERC720938 FAY720938 FKU720938 FUQ720938 GEM720938 GOI720938 GYE720938 HIA720938 HRW720938 IBS720938 ILO720938 IVK720938 JFG720938 JPC720938 JYY720938 KIU720938 KSQ720938 LCM720938 LMI720938 LWE720938 MGA720938 MPW720938 MZS720938 NJO720938 NTK720938 ODG720938 ONC720938 OWY720938 PGU720938 PQQ720938 QAM720938 QKI720938 QUE720938 REA720938 RNW720938 RXS720938 SHO720938 SRK720938 TBG720938 TLC720938 TUY720938 UEU720938 UOQ720938 UYM720938 VII720938 VSE720938 WCA720938 WLW720938 WVS720938 K786474 JG786474 TC786474 ACY786474 AMU786474 AWQ786474 BGM786474 BQI786474 CAE786474 CKA786474 CTW786474 DDS786474 DNO786474 DXK786474 EHG786474 ERC786474 FAY786474 FKU786474 FUQ786474 GEM786474 GOI786474 GYE786474 HIA786474 HRW786474 IBS786474 ILO786474 IVK786474 JFG786474 JPC786474 JYY786474 KIU786474 KSQ786474 LCM786474 LMI786474 LWE786474 MGA786474 MPW786474 MZS786474 NJO786474 NTK786474 ODG786474 ONC786474 OWY786474 PGU786474 PQQ786474 QAM786474 QKI786474 QUE786474 REA786474 RNW786474 RXS786474 SHO786474 SRK786474 TBG786474 TLC786474 TUY786474 UEU786474 UOQ786474 UYM786474 VII786474 VSE786474 WCA786474 WLW786474 WVS786474 K852010 JG852010 TC852010 ACY852010 AMU852010 AWQ852010 BGM852010 BQI852010 CAE852010 CKA852010 CTW852010 DDS852010 DNO852010 DXK852010 EHG852010 ERC852010 FAY852010 FKU852010 FUQ852010 GEM852010 GOI852010 GYE852010 HIA852010 HRW852010 IBS852010 ILO852010 IVK852010 JFG852010 JPC852010 JYY852010 KIU852010 KSQ852010 LCM852010 LMI852010 LWE852010 MGA852010 MPW852010 MZS852010 NJO852010 NTK852010 ODG852010 ONC852010 OWY852010 PGU852010 PQQ852010 QAM852010 QKI852010 QUE852010 REA852010 RNW852010 RXS852010 SHO852010 SRK852010 TBG852010 TLC852010 TUY852010 UEU852010 UOQ852010 UYM852010 VII852010 VSE852010 WCA852010 WLW852010 WVS852010 K917546 JG917546 TC917546 ACY917546 AMU917546 AWQ917546 BGM917546 BQI917546 CAE917546 CKA917546 CTW917546 DDS917546 DNO917546 DXK917546 EHG917546 ERC917546 FAY917546 FKU917546 FUQ917546 GEM917546 GOI917546 GYE917546 HIA917546 HRW917546 IBS917546 ILO917546 IVK917546 JFG917546 JPC917546 JYY917546 KIU917546 KSQ917546 LCM917546 LMI917546 LWE917546 MGA917546 MPW917546 MZS917546 NJO917546 NTK917546 ODG917546 ONC917546 OWY917546 PGU917546 PQQ917546 QAM917546 QKI917546 QUE917546 REA917546 RNW917546 RXS917546 SHO917546 SRK917546 TBG917546 TLC917546 TUY917546 UEU917546 UOQ917546 UYM917546 VII917546 VSE917546 WCA917546 WLW917546 WVS917546 K983082 JG983082 TC983082 ACY983082 AMU983082 AWQ983082 BGM983082 BQI983082 CAE983082 CKA983082 CTW983082 DDS983082 DNO983082 DXK983082 EHG983082 ERC983082 FAY983082 FKU983082 FUQ983082 GEM983082 GOI983082 GYE983082 HIA983082 HRW983082 IBS983082 ILO983082 IVK983082 JFG983082 JPC983082 JYY983082 KIU983082 KSQ983082 LCM983082 LMI983082 LWE983082 MGA983082 MPW983082 MZS983082 NJO983082 NTK983082 ODG983082 ONC983082 OWY983082 PGU983082 PQQ983082 QAM983082 QKI983082 QUE983082 REA983082 RNW983082 RXS983082 SHO983082 SRK983082 TBG983082 TLC983082 TUY983082 UEU983082 UOQ983082 UYM983082 VII983082 VSE983082 WCA983082 WLW983082 WVS983082 J42:J43 JF42:JF43 TB42:TB43 ACX42:ACX43 AMT42:AMT43 AWP42:AWP43 BGL42:BGL43 BQH42:BQH43 CAD42:CAD43 CJZ42:CJZ43 CTV42:CTV43 DDR42:DDR43 DNN42:DNN43 DXJ42:DXJ43 EHF42:EHF43 ERB42:ERB43 FAX42:FAX43 FKT42:FKT43 FUP42:FUP43 GEL42:GEL43 GOH42:GOH43 GYD42:GYD43 HHZ42:HHZ43 HRV42:HRV43 IBR42:IBR43 ILN42:ILN43 IVJ42:IVJ43 JFF42:JFF43 JPB42:JPB43 JYX42:JYX43 KIT42:KIT43 KSP42:KSP43 LCL42:LCL43 LMH42:LMH43 LWD42:LWD43 MFZ42:MFZ43 MPV42:MPV43 MZR42:MZR43 NJN42:NJN43 NTJ42:NTJ43 ODF42:ODF43 ONB42:ONB43 OWX42:OWX43 PGT42:PGT43 PQP42:PQP43 QAL42:QAL43 QKH42:QKH43 QUD42:QUD43 RDZ42:RDZ43 RNV42:RNV43 RXR42:RXR43 SHN42:SHN43 SRJ42:SRJ43 TBF42:TBF43 TLB42:TLB43 TUX42:TUX43 UET42:UET43 UOP42:UOP43 UYL42:UYL43 VIH42:VIH43 VSD42:VSD43 WBZ42:WBZ43 WLV42:WLV43 WVR42:WVR43 J65578:J65579 JF65578:JF65579 TB65578:TB65579 ACX65578:ACX65579 AMT65578:AMT65579 AWP65578:AWP65579 BGL65578:BGL65579 BQH65578:BQH65579 CAD65578:CAD65579 CJZ65578:CJZ65579 CTV65578:CTV65579 DDR65578:DDR65579 DNN65578:DNN65579 DXJ65578:DXJ65579 EHF65578:EHF65579 ERB65578:ERB65579 FAX65578:FAX65579 FKT65578:FKT65579 FUP65578:FUP65579 GEL65578:GEL65579 GOH65578:GOH65579 GYD65578:GYD65579 HHZ65578:HHZ65579 HRV65578:HRV65579 IBR65578:IBR65579 ILN65578:ILN65579 IVJ65578:IVJ65579 JFF65578:JFF65579 JPB65578:JPB65579 JYX65578:JYX65579 KIT65578:KIT65579 KSP65578:KSP65579 LCL65578:LCL65579 LMH65578:LMH65579 LWD65578:LWD65579 MFZ65578:MFZ65579 MPV65578:MPV65579 MZR65578:MZR65579 NJN65578:NJN65579 NTJ65578:NTJ65579 ODF65578:ODF65579 ONB65578:ONB65579 OWX65578:OWX65579 PGT65578:PGT65579 PQP65578:PQP65579 QAL65578:QAL65579 QKH65578:QKH65579 QUD65578:QUD65579 RDZ65578:RDZ65579 RNV65578:RNV65579 RXR65578:RXR65579 SHN65578:SHN65579 SRJ65578:SRJ65579 TBF65578:TBF65579 TLB65578:TLB65579 TUX65578:TUX65579 UET65578:UET65579 UOP65578:UOP65579 UYL65578:UYL65579 VIH65578:VIH65579 VSD65578:VSD65579 WBZ65578:WBZ65579 WLV65578:WLV65579 WVR65578:WVR65579 J131114:J131115 JF131114:JF131115 TB131114:TB131115 ACX131114:ACX131115 AMT131114:AMT131115 AWP131114:AWP131115 BGL131114:BGL131115 BQH131114:BQH131115 CAD131114:CAD131115 CJZ131114:CJZ131115 CTV131114:CTV131115 DDR131114:DDR131115 DNN131114:DNN131115 DXJ131114:DXJ131115 EHF131114:EHF131115 ERB131114:ERB131115 FAX131114:FAX131115 FKT131114:FKT131115 FUP131114:FUP131115 GEL131114:GEL131115 GOH131114:GOH131115 GYD131114:GYD131115 HHZ131114:HHZ131115 HRV131114:HRV131115 IBR131114:IBR131115 ILN131114:ILN131115 IVJ131114:IVJ131115 JFF131114:JFF131115 JPB131114:JPB131115 JYX131114:JYX131115 KIT131114:KIT131115 KSP131114:KSP131115 LCL131114:LCL131115 LMH131114:LMH131115 LWD131114:LWD131115 MFZ131114:MFZ131115 MPV131114:MPV131115 MZR131114:MZR131115 NJN131114:NJN131115 NTJ131114:NTJ131115 ODF131114:ODF131115 ONB131114:ONB131115 OWX131114:OWX131115 PGT131114:PGT131115 PQP131114:PQP131115 QAL131114:QAL131115 QKH131114:QKH131115 QUD131114:QUD131115 RDZ131114:RDZ131115 RNV131114:RNV131115 RXR131114:RXR131115 SHN131114:SHN131115 SRJ131114:SRJ131115 TBF131114:TBF131115 TLB131114:TLB131115 TUX131114:TUX131115 UET131114:UET131115 UOP131114:UOP131115 UYL131114:UYL131115 VIH131114:VIH131115 VSD131114:VSD131115 WBZ131114:WBZ131115 WLV131114:WLV131115 WVR131114:WVR131115 J196650:J196651 JF196650:JF196651 TB196650:TB196651 ACX196650:ACX196651 AMT196650:AMT196651 AWP196650:AWP196651 BGL196650:BGL196651 BQH196650:BQH196651 CAD196650:CAD196651 CJZ196650:CJZ196651 CTV196650:CTV196651 DDR196650:DDR196651 DNN196650:DNN196651 DXJ196650:DXJ196651 EHF196650:EHF196651 ERB196650:ERB196651 FAX196650:FAX196651 FKT196650:FKT196651 FUP196650:FUP196651 GEL196650:GEL196651 GOH196650:GOH196651 GYD196650:GYD196651 HHZ196650:HHZ196651 HRV196650:HRV196651 IBR196650:IBR196651 ILN196650:ILN196651 IVJ196650:IVJ196651 JFF196650:JFF196651 JPB196650:JPB196651 JYX196650:JYX196651 KIT196650:KIT196651 KSP196650:KSP196651 LCL196650:LCL196651 LMH196650:LMH196651 LWD196650:LWD196651 MFZ196650:MFZ196651 MPV196650:MPV196651 MZR196650:MZR196651 NJN196650:NJN196651 NTJ196650:NTJ196651 ODF196650:ODF196651 ONB196650:ONB196651 OWX196650:OWX196651 PGT196650:PGT196651 PQP196650:PQP196651 QAL196650:QAL196651 QKH196650:QKH196651 QUD196650:QUD196651 RDZ196650:RDZ196651 RNV196650:RNV196651 RXR196650:RXR196651 SHN196650:SHN196651 SRJ196650:SRJ196651 TBF196650:TBF196651 TLB196650:TLB196651 TUX196650:TUX196651 UET196650:UET196651 UOP196650:UOP196651 UYL196650:UYL196651 VIH196650:VIH196651 VSD196650:VSD196651 WBZ196650:WBZ196651 WLV196650:WLV196651 WVR196650:WVR196651 J262186:J262187 JF262186:JF262187 TB262186:TB262187 ACX262186:ACX262187 AMT262186:AMT262187 AWP262186:AWP262187 BGL262186:BGL262187 BQH262186:BQH262187 CAD262186:CAD262187 CJZ262186:CJZ262187 CTV262186:CTV262187 DDR262186:DDR262187 DNN262186:DNN262187 DXJ262186:DXJ262187 EHF262186:EHF262187 ERB262186:ERB262187 FAX262186:FAX262187 FKT262186:FKT262187 FUP262186:FUP262187 GEL262186:GEL262187 GOH262186:GOH262187 GYD262186:GYD262187 HHZ262186:HHZ262187 HRV262186:HRV262187 IBR262186:IBR262187 ILN262186:ILN262187 IVJ262186:IVJ262187 JFF262186:JFF262187 JPB262186:JPB262187 JYX262186:JYX262187 KIT262186:KIT262187 KSP262186:KSP262187 LCL262186:LCL262187 LMH262186:LMH262187 LWD262186:LWD262187 MFZ262186:MFZ262187 MPV262186:MPV262187 MZR262186:MZR262187 NJN262186:NJN262187 NTJ262186:NTJ262187 ODF262186:ODF262187 ONB262186:ONB262187 OWX262186:OWX262187 PGT262186:PGT262187 PQP262186:PQP262187 QAL262186:QAL262187 QKH262186:QKH262187 QUD262186:QUD262187 RDZ262186:RDZ262187 RNV262186:RNV262187 RXR262186:RXR262187 SHN262186:SHN262187 SRJ262186:SRJ262187 TBF262186:TBF262187 TLB262186:TLB262187 TUX262186:TUX262187 UET262186:UET262187 UOP262186:UOP262187 UYL262186:UYL262187 VIH262186:VIH262187 VSD262186:VSD262187 WBZ262186:WBZ262187 WLV262186:WLV262187 WVR262186:WVR262187 J327722:J327723 JF327722:JF327723 TB327722:TB327723 ACX327722:ACX327723 AMT327722:AMT327723 AWP327722:AWP327723 BGL327722:BGL327723 BQH327722:BQH327723 CAD327722:CAD327723 CJZ327722:CJZ327723 CTV327722:CTV327723 DDR327722:DDR327723 DNN327722:DNN327723 DXJ327722:DXJ327723 EHF327722:EHF327723 ERB327722:ERB327723 FAX327722:FAX327723 FKT327722:FKT327723 FUP327722:FUP327723 GEL327722:GEL327723 GOH327722:GOH327723 GYD327722:GYD327723 HHZ327722:HHZ327723 HRV327722:HRV327723 IBR327722:IBR327723 ILN327722:ILN327723 IVJ327722:IVJ327723 JFF327722:JFF327723 JPB327722:JPB327723 JYX327722:JYX327723 KIT327722:KIT327723 KSP327722:KSP327723 LCL327722:LCL327723 LMH327722:LMH327723 LWD327722:LWD327723 MFZ327722:MFZ327723 MPV327722:MPV327723 MZR327722:MZR327723 NJN327722:NJN327723 NTJ327722:NTJ327723 ODF327722:ODF327723 ONB327722:ONB327723 OWX327722:OWX327723 PGT327722:PGT327723 PQP327722:PQP327723 QAL327722:QAL327723 QKH327722:QKH327723 QUD327722:QUD327723 RDZ327722:RDZ327723 RNV327722:RNV327723 RXR327722:RXR327723 SHN327722:SHN327723 SRJ327722:SRJ327723 TBF327722:TBF327723 TLB327722:TLB327723 TUX327722:TUX327723 UET327722:UET327723 UOP327722:UOP327723 UYL327722:UYL327723 VIH327722:VIH327723 VSD327722:VSD327723 WBZ327722:WBZ327723 WLV327722:WLV327723 WVR327722:WVR327723 J393258:J393259 JF393258:JF393259 TB393258:TB393259 ACX393258:ACX393259 AMT393258:AMT393259 AWP393258:AWP393259 BGL393258:BGL393259 BQH393258:BQH393259 CAD393258:CAD393259 CJZ393258:CJZ393259 CTV393258:CTV393259 DDR393258:DDR393259 DNN393258:DNN393259 DXJ393258:DXJ393259 EHF393258:EHF393259 ERB393258:ERB393259 FAX393258:FAX393259 FKT393258:FKT393259 FUP393258:FUP393259 GEL393258:GEL393259 GOH393258:GOH393259 GYD393258:GYD393259 HHZ393258:HHZ393259 HRV393258:HRV393259 IBR393258:IBR393259 ILN393258:ILN393259 IVJ393258:IVJ393259 JFF393258:JFF393259 JPB393258:JPB393259 JYX393258:JYX393259 KIT393258:KIT393259 KSP393258:KSP393259 LCL393258:LCL393259 LMH393258:LMH393259 LWD393258:LWD393259 MFZ393258:MFZ393259 MPV393258:MPV393259 MZR393258:MZR393259 NJN393258:NJN393259 NTJ393258:NTJ393259 ODF393258:ODF393259 ONB393258:ONB393259 OWX393258:OWX393259 PGT393258:PGT393259 PQP393258:PQP393259 QAL393258:QAL393259 QKH393258:QKH393259 QUD393258:QUD393259 RDZ393258:RDZ393259 RNV393258:RNV393259 RXR393258:RXR393259 SHN393258:SHN393259 SRJ393258:SRJ393259 TBF393258:TBF393259 TLB393258:TLB393259 TUX393258:TUX393259 UET393258:UET393259 UOP393258:UOP393259 UYL393258:UYL393259 VIH393258:VIH393259 VSD393258:VSD393259 WBZ393258:WBZ393259 WLV393258:WLV393259 WVR393258:WVR393259 J458794:J458795 JF458794:JF458795 TB458794:TB458795 ACX458794:ACX458795 AMT458794:AMT458795 AWP458794:AWP458795 BGL458794:BGL458795 BQH458794:BQH458795 CAD458794:CAD458795 CJZ458794:CJZ458795 CTV458794:CTV458795 DDR458794:DDR458795 DNN458794:DNN458795 DXJ458794:DXJ458795 EHF458794:EHF458795 ERB458794:ERB458795 FAX458794:FAX458795 FKT458794:FKT458795 FUP458794:FUP458795 GEL458794:GEL458795 GOH458794:GOH458795 GYD458794:GYD458795 HHZ458794:HHZ458795 HRV458794:HRV458795 IBR458794:IBR458795 ILN458794:ILN458795 IVJ458794:IVJ458795 JFF458794:JFF458795 JPB458794:JPB458795 JYX458794:JYX458795 KIT458794:KIT458795 KSP458794:KSP458795 LCL458794:LCL458795 LMH458794:LMH458795 LWD458794:LWD458795 MFZ458794:MFZ458795 MPV458794:MPV458795 MZR458794:MZR458795 NJN458794:NJN458795 NTJ458794:NTJ458795 ODF458794:ODF458795 ONB458794:ONB458795 OWX458794:OWX458795 PGT458794:PGT458795 PQP458794:PQP458795 QAL458794:QAL458795 QKH458794:QKH458795 QUD458794:QUD458795 RDZ458794:RDZ458795 RNV458794:RNV458795 RXR458794:RXR458795 SHN458794:SHN458795 SRJ458794:SRJ458795 TBF458794:TBF458795 TLB458794:TLB458795 TUX458794:TUX458795 UET458794:UET458795 UOP458794:UOP458795 UYL458794:UYL458795 VIH458794:VIH458795 VSD458794:VSD458795 WBZ458794:WBZ458795 WLV458794:WLV458795 WVR458794:WVR458795 J524330:J524331 JF524330:JF524331 TB524330:TB524331 ACX524330:ACX524331 AMT524330:AMT524331 AWP524330:AWP524331 BGL524330:BGL524331 BQH524330:BQH524331 CAD524330:CAD524331 CJZ524330:CJZ524331 CTV524330:CTV524331 DDR524330:DDR524331 DNN524330:DNN524331 DXJ524330:DXJ524331 EHF524330:EHF524331 ERB524330:ERB524331 FAX524330:FAX524331 FKT524330:FKT524331 FUP524330:FUP524331 GEL524330:GEL524331 GOH524330:GOH524331 GYD524330:GYD524331 HHZ524330:HHZ524331 HRV524330:HRV524331 IBR524330:IBR524331 ILN524330:ILN524331 IVJ524330:IVJ524331 JFF524330:JFF524331 JPB524330:JPB524331 JYX524330:JYX524331 KIT524330:KIT524331 KSP524330:KSP524331 LCL524330:LCL524331 LMH524330:LMH524331 LWD524330:LWD524331 MFZ524330:MFZ524331 MPV524330:MPV524331 MZR524330:MZR524331 NJN524330:NJN524331 NTJ524330:NTJ524331 ODF524330:ODF524331 ONB524330:ONB524331 OWX524330:OWX524331 PGT524330:PGT524331 PQP524330:PQP524331 QAL524330:QAL524331 QKH524330:QKH524331 QUD524330:QUD524331 RDZ524330:RDZ524331 RNV524330:RNV524331 RXR524330:RXR524331 SHN524330:SHN524331 SRJ524330:SRJ524331 TBF524330:TBF524331 TLB524330:TLB524331 TUX524330:TUX524331 UET524330:UET524331 UOP524330:UOP524331 UYL524330:UYL524331 VIH524330:VIH524331 VSD524330:VSD524331 WBZ524330:WBZ524331 WLV524330:WLV524331 WVR524330:WVR524331 J589866:J589867 JF589866:JF589867 TB589866:TB589867 ACX589866:ACX589867 AMT589866:AMT589867 AWP589866:AWP589867 BGL589866:BGL589867 BQH589866:BQH589867 CAD589866:CAD589867 CJZ589866:CJZ589867 CTV589866:CTV589867 DDR589866:DDR589867 DNN589866:DNN589867 DXJ589866:DXJ589867 EHF589866:EHF589867 ERB589866:ERB589867 FAX589866:FAX589867 FKT589866:FKT589867 FUP589866:FUP589867 GEL589866:GEL589867 GOH589866:GOH589867 GYD589866:GYD589867 HHZ589866:HHZ589867 HRV589866:HRV589867 IBR589866:IBR589867 ILN589866:ILN589867 IVJ589866:IVJ589867 JFF589866:JFF589867 JPB589866:JPB589867 JYX589866:JYX589867 KIT589866:KIT589867 KSP589866:KSP589867 LCL589866:LCL589867 LMH589866:LMH589867 LWD589866:LWD589867 MFZ589866:MFZ589867 MPV589866:MPV589867 MZR589866:MZR589867 NJN589866:NJN589867 NTJ589866:NTJ589867 ODF589866:ODF589867 ONB589866:ONB589867 OWX589866:OWX589867 PGT589866:PGT589867 PQP589866:PQP589867 QAL589866:QAL589867 QKH589866:QKH589867 QUD589866:QUD589867 RDZ589866:RDZ589867 RNV589866:RNV589867 RXR589866:RXR589867 SHN589866:SHN589867 SRJ589866:SRJ589867 TBF589866:TBF589867 TLB589866:TLB589867 TUX589866:TUX589867 UET589866:UET589867 UOP589866:UOP589867 UYL589866:UYL589867 VIH589866:VIH589867 VSD589866:VSD589867 WBZ589866:WBZ589867 WLV589866:WLV589867 WVR589866:WVR589867 J655402:J655403 JF655402:JF655403 TB655402:TB655403 ACX655402:ACX655403 AMT655402:AMT655403 AWP655402:AWP655403 BGL655402:BGL655403 BQH655402:BQH655403 CAD655402:CAD655403 CJZ655402:CJZ655403 CTV655402:CTV655403 DDR655402:DDR655403 DNN655402:DNN655403 DXJ655402:DXJ655403 EHF655402:EHF655403 ERB655402:ERB655403 FAX655402:FAX655403 FKT655402:FKT655403 FUP655402:FUP655403 GEL655402:GEL655403 GOH655402:GOH655403 GYD655402:GYD655403 HHZ655402:HHZ655403 HRV655402:HRV655403 IBR655402:IBR655403 ILN655402:ILN655403 IVJ655402:IVJ655403 JFF655402:JFF655403 JPB655402:JPB655403 JYX655402:JYX655403 KIT655402:KIT655403 KSP655402:KSP655403 LCL655402:LCL655403 LMH655402:LMH655403 LWD655402:LWD655403 MFZ655402:MFZ655403 MPV655402:MPV655403 MZR655402:MZR655403 NJN655402:NJN655403 NTJ655402:NTJ655403 ODF655402:ODF655403 ONB655402:ONB655403 OWX655402:OWX655403 PGT655402:PGT655403 PQP655402:PQP655403 QAL655402:QAL655403 QKH655402:QKH655403 QUD655402:QUD655403 RDZ655402:RDZ655403 RNV655402:RNV655403 RXR655402:RXR655403 SHN655402:SHN655403 SRJ655402:SRJ655403 TBF655402:TBF655403 TLB655402:TLB655403 TUX655402:TUX655403 UET655402:UET655403 UOP655402:UOP655403 UYL655402:UYL655403 VIH655402:VIH655403 VSD655402:VSD655403 WBZ655402:WBZ655403 WLV655402:WLV655403 WVR655402:WVR655403 J720938:J720939 JF720938:JF720939 TB720938:TB720939 ACX720938:ACX720939 AMT720938:AMT720939 AWP720938:AWP720939 BGL720938:BGL720939 BQH720938:BQH720939 CAD720938:CAD720939 CJZ720938:CJZ720939 CTV720938:CTV720939 DDR720938:DDR720939 DNN720938:DNN720939 DXJ720938:DXJ720939 EHF720938:EHF720939 ERB720938:ERB720939 FAX720938:FAX720939 FKT720938:FKT720939 FUP720938:FUP720939 GEL720938:GEL720939 GOH720938:GOH720939 GYD720938:GYD720939 HHZ720938:HHZ720939 HRV720938:HRV720939 IBR720938:IBR720939 ILN720938:ILN720939 IVJ720938:IVJ720939 JFF720938:JFF720939 JPB720938:JPB720939 JYX720938:JYX720939 KIT720938:KIT720939 KSP720938:KSP720939 LCL720938:LCL720939 LMH720938:LMH720939 LWD720938:LWD720939 MFZ720938:MFZ720939 MPV720938:MPV720939 MZR720938:MZR720939 NJN720938:NJN720939 NTJ720938:NTJ720939 ODF720938:ODF720939 ONB720938:ONB720939 OWX720938:OWX720939 PGT720938:PGT720939 PQP720938:PQP720939 QAL720938:QAL720939 QKH720938:QKH720939 QUD720938:QUD720939 RDZ720938:RDZ720939 RNV720938:RNV720939 RXR720938:RXR720939 SHN720938:SHN720939 SRJ720938:SRJ720939 TBF720938:TBF720939 TLB720938:TLB720939 TUX720938:TUX720939 UET720938:UET720939 UOP720938:UOP720939 UYL720938:UYL720939 VIH720938:VIH720939 VSD720938:VSD720939 WBZ720938:WBZ720939 WLV720938:WLV720939 WVR720938:WVR720939 J786474:J786475 JF786474:JF786475 TB786474:TB786475 ACX786474:ACX786475 AMT786474:AMT786475 AWP786474:AWP786475 BGL786474:BGL786475 BQH786474:BQH786475 CAD786474:CAD786475 CJZ786474:CJZ786475 CTV786474:CTV786475 DDR786474:DDR786475 DNN786474:DNN786475 DXJ786474:DXJ786475 EHF786474:EHF786475 ERB786474:ERB786475 FAX786474:FAX786475 FKT786474:FKT786475 FUP786474:FUP786475 GEL786474:GEL786475 GOH786474:GOH786475 GYD786474:GYD786475 HHZ786474:HHZ786475 HRV786474:HRV786475 IBR786474:IBR786475 ILN786474:ILN786475 IVJ786474:IVJ786475 JFF786474:JFF786475 JPB786474:JPB786475 JYX786474:JYX786475 KIT786474:KIT786475 KSP786474:KSP786475 LCL786474:LCL786475 LMH786474:LMH786475 LWD786474:LWD786475 MFZ786474:MFZ786475 MPV786474:MPV786475 MZR786474:MZR786475 NJN786474:NJN786475 NTJ786474:NTJ786475 ODF786474:ODF786475 ONB786474:ONB786475 OWX786474:OWX786475 PGT786474:PGT786475 PQP786474:PQP786475 QAL786474:QAL786475 QKH786474:QKH786475 QUD786474:QUD786475 RDZ786474:RDZ786475 RNV786474:RNV786475 RXR786474:RXR786475 SHN786474:SHN786475 SRJ786474:SRJ786475 TBF786474:TBF786475 TLB786474:TLB786475 TUX786474:TUX786475 UET786474:UET786475 UOP786474:UOP786475 UYL786474:UYL786475 VIH786474:VIH786475 VSD786474:VSD786475 WBZ786474:WBZ786475 WLV786474:WLV786475 WVR786474:WVR786475 J852010:J852011 JF852010:JF852011 TB852010:TB852011 ACX852010:ACX852011 AMT852010:AMT852011 AWP852010:AWP852011 BGL852010:BGL852011 BQH852010:BQH852011 CAD852010:CAD852011 CJZ852010:CJZ852011 CTV852010:CTV852011 DDR852010:DDR852011 DNN852010:DNN852011 DXJ852010:DXJ852011 EHF852010:EHF852011 ERB852010:ERB852011 FAX852010:FAX852011 FKT852010:FKT852011 FUP852010:FUP852011 GEL852010:GEL852011 GOH852010:GOH852011 GYD852010:GYD852011 HHZ852010:HHZ852011 HRV852010:HRV852011 IBR852010:IBR852011 ILN852010:ILN852011 IVJ852010:IVJ852011 JFF852010:JFF852011 JPB852010:JPB852011 JYX852010:JYX852011 KIT852010:KIT852011 KSP852010:KSP852011 LCL852010:LCL852011 LMH852010:LMH852011 LWD852010:LWD852011 MFZ852010:MFZ852011 MPV852010:MPV852011 MZR852010:MZR852011 NJN852010:NJN852011 NTJ852010:NTJ852011 ODF852010:ODF852011 ONB852010:ONB852011 OWX852010:OWX852011 PGT852010:PGT852011 PQP852010:PQP852011 QAL852010:QAL852011 QKH852010:QKH852011 QUD852010:QUD852011 RDZ852010:RDZ852011 RNV852010:RNV852011 RXR852010:RXR852011 SHN852010:SHN852011 SRJ852010:SRJ852011 TBF852010:TBF852011 TLB852010:TLB852011 TUX852010:TUX852011 UET852010:UET852011 UOP852010:UOP852011 UYL852010:UYL852011 VIH852010:VIH852011 VSD852010:VSD852011 WBZ852010:WBZ852011 WLV852010:WLV852011 WVR852010:WVR852011 J917546:J917547 JF917546:JF917547 TB917546:TB917547 ACX917546:ACX917547 AMT917546:AMT917547 AWP917546:AWP917547 BGL917546:BGL917547 BQH917546:BQH917547 CAD917546:CAD917547 CJZ917546:CJZ917547 CTV917546:CTV917547 DDR917546:DDR917547 DNN917546:DNN917547 DXJ917546:DXJ917547 EHF917546:EHF917547 ERB917546:ERB917547 FAX917546:FAX917547 FKT917546:FKT917547 FUP917546:FUP917547 GEL917546:GEL917547 GOH917546:GOH917547 GYD917546:GYD917547 HHZ917546:HHZ917547 HRV917546:HRV917547 IBR917546:IBR917547 ILN917546:ILN917547 IVJ917546:IVJ917547 JFF917546:JFF917547 JPB917546:JPB917547 JYX917546:JYX917547 KIT917546:KIT917547 KSP917546:KSP917547 LCL917546:LCL917547 LMH917546:LMH917547 LWD917546:LWD917547 MFZ917546:MFZ917547 MPV917546:MPV917547 MZR917546:MZR917547 NJN917546:NJN917547 NTJ917546:NTJ917547 ODF917546:ODF917547 ONB917546:ONB917547 OWX917546:OWX917547 PGT917546:PGT917547 PQP917546:PQP917547 QAL917546:QAL917547 QKH917546:QKH917547 QUD917546:QUD917547 RDZ917546:RDZ917547 RNV917546:RNV917547 RXR917546:RXR917547 SHN917546:SHN917547 SRJ917546:SRJ917547 TBF917546:TBF917547 TLB917546:TLB917547 TUX917546:TUX917547 UET917546:UET917547 UOP917546:UOP917547 UYL917546:UYL917547 VIH917546:VIH917547 VSD917546:VSD917547 WBZ917546:WBZ917547 WLV917546:WLV917547 WVR917546:WVR917547 J983082:J983083 JF983082:JF983083 TB983082:TB983083 ACX983082:ACX983083 AMT983082:AMT983083 AWP983082:AWP983083 BGL983082:BGL983083 BQH983082:BQH983083 CAD983082:CAD983083 CJZ983082:CJZ983083 CTV983082:CTV983083 DDR983082:DDR983083 DNN983082:DNN983083 DXJ983082:DXJ983083 EHF983082:EHF983083 ERB983082:ERB983083 FAX983082:FAX983083 FKT983082:FKT983083 FUP983082:FUP983083 GEL983082:GEL983083 GOH983082:GOH983083 GYD983082:GYD983083 HHZ983082:HHZ983083 HRV983082:HRV983083 IBR983082:IBR983083 ILN983082:ILN983083 IVJ983082:IVJ983083 JFF983082:JFF983083 JPB983082:JPB983083 JYX983082:JYX983083 KIT983082:KIT983083 KSP983082:KSP983083 LCL983082:LCL983083 LMH983082:LMH983083 LWD983082:LWD983083 MFZ983082:MFZ983083 MPV983082:MPV983083 MZR983082:MZR983083 NJN983082:NJN983083 NTJ983082:NTJ983083 ODF983082:ODF983083 ONB983082:ONB983083 OWX983082:OWX983083 PGT983082:PGT983083 PQP983082:PQP983083 QAL983082:QAL983083 QKH983082:QKH983083 QUD983082:QUD983083 RDZ983082:RDZ983083 RNV983082:RNV983083 RXR983082:RXR983083 SHN983082:SHN983083 SRJ983082:SRJ983083 TBF983082:TBF983083 TLB983082:TLB983083 TUX983082:TUX983083 UET983082:UET983083 UOP983082:UOP983083 UYL983082:UYL983083 VIH983082:VIH983083 VSD983082:VSD983083 WBZ983082:WBZ983083 WLV983082:WLV983083 WVR983082:WVR983083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49"/>
  <sheetViews>
    <sheetView topLeftCell="A127" workbookViewId="0"/>
  </sheetViews>
  <sheetFormatPr defaultRowHeight="15" x14ac:dyDescent="0.25"/>
  <cols>
    <col min="1" max="1" width="2.7109375" style="93" customWidth="1"/>
    <col min="2" max="2" width="10.140625" style="93" customWidth="1"/>
    <col min="3" max="3" width="20.140625" style="93" customWidth="1"/>
    <col min="4" max="4" width="14.42578125" style="93" customWidth="1"/>
    <col min="5" max="5" width="10.42578125" style="93" customWidth="1"/>
    <col min="6" max="7" width="9.42578125" style="93" customWidth="1"/>
    <col min="8" max="9" width="10.5703125" style="93" customWidth="1"/>
    <col min="10" max="10" width="21.5703125" style="93" customWidth="1"/>
    <col min="11" max="11" width="20.85546875" style="277" customWidth="1"/>
    <col min="12" max="12" width="13.28515625" style="277" customWidth="1"/>
    <col min="13" max="13" width="2.7109375" style="93" customWidth="1"/>
    <col min="14" max="14" width="5.28515625" style="93" customWidth="1"/>
    <col min="15" max="16" width="9.140625" style="93" hidden="1" customWidth="1"/>
    <col min="17" max="17" width="5.5703125" style="93" hidden="1" customWidth="1"/>
    <col min="18" max="18" width="5.28515625" style="93" hidden="1" customWidth="1"/>
    <col min="19" max="19" width="7.85546875" style="93" hidden="1" customWidth="1"/>
    <col min="20" max="20" width="8.85546875" style="93" hidden="1" customWidth="1"/>
    <col min="21" max="21" width="7.7109375" style="93" hidden="1" customWidth="1"/>
    <col min="22" max="22" width="8.140625" style="93" hidden="1" customWidth="1"/>
    <col min="23" max="256" width="9.140625" style="93"/>
    <col min="257" max="257" width="2.7109375" style="93" customWidth="1"/>
    <col min="258" max="258" width="10.140625" style="93" customWidth="1"/>
    <col min="259" max="259" width="20.140625" style="93" customWidth="1"/>
    <col min="260" max="260" width="14.42578125" style="93" customWidth="1"/>
    <col min="261" max="261" width="10.42578125" style="93" customWidth="1"/>
    <col min="262" max="263" width="9.42578125" style="93" customWidth="1"/>
    <col min="264" max="265" width="10.5703125" style="93" customWidth="1"/>
    <col min="266" max="266" width="21.5703125" style="93" customWidth="1"/>
    <col min="267" max="267" width="20.85546875" style="93" customWidth="1"/>
    <col min="268" max="268" width="13.28515625" style="93" customWidth="1"/>
    <col min="269" max="269" width="2.7109375" style="93" customWidth="1"/>
    <col min="270" max="270" width="5.28515625" style="93" customWidth="1"/>
    <col min="271" max="278" width="0" style="93" hidden="1" customWidth="1"/>
    <col min="279" max="512" width="9.140625" style="93"/>
    <col min="513" max="513" width="2.7109375" style="93" customWidth="1"/>
    <col min="514" max="514" width="10.140625" style="93" customWidth="1"/>
    <col min="515" max="515" width="20.140625" style="93" customWidth="1"/>
    <col min="516" max="516" width="14.42578125" style="93" customWidth="1"/>
    <col min="517" max="517" width="10.42578125" style="93" customWidth="1"/>
    <col min="518" max="519" width="9.42578125" style="93" customWidth="1"/>
    <col min="520" max="521" width="10.5703125" style="93" customWidth="1"/>
    <col min="522" max="522" width="21.5703125" style="93" customWidth="1"/>
    <col min="523" max="523" width="20.85546875" style="93" customWidth="1"/>
    <col min="524" max="524" width="13.28515625" style="93" customWidth="1"/>
    <col min="525" max="525" width="2.7109375" style="93" customWidth="1"/>
    <col min="526" max="526" width="5.28515625" style="93" customWidth="1"/>
    <col min="527" max="534" width="0" style="93" hidden="1" customWidth="1"/>
    <col min="535" max="768" width="9.140625" style="93"/>
    <col min="769" max="769" width="2.7109375" style="93" customWidth="1"/>
    <col min="770" max="770" width="10.140625" style="93" customWidth="1"/>
    <col min="771" max="771" width="20.140625" style="93" customWidth="1"/>
    <col min="772" max="772" width="14.42578125" style="93" customWidth="1"/>
    <col min="773" max="773" width="10.42578125" style="93" customWidth="1"/>
    <col min="774" max="775" width="9.42578125" style="93" customWidth="1"/>
    <col min="776" max="777" width="10.5703125" style="93" customWidth="1"/>
    <col min="778" max="778" width="21.5703125" style="93" customWidth="1"/>
    <col min="779" max="779" width="20.85546875" style="93" customWidth="1"/>
    <col min="780" max="780" width="13.28515625" style="93" customWidth="1"/>
    <col min="781" max="781" width="2.7109375" style="93" customWidth="1"/>
    <col min="782" max="782" width="5.28515625" style="93" customWidth="1"/>
    <col min="783" max="790" width="0" style="93" hidden="1" customWidth="1"/>
    <col min="791" max="1024" width="9.140625" style="93"/>
    <col min="1025" max="1025" width="2.7109375" style="93" customWidth="1"/>
    <col min="1026" max="1026" width="10.140625" style="93" customWidth="1"/>
    <col min="1027" max="1027" width="20.140625" style="93" customWidth="1"/>
    <col min="1028" max="1028" width="14.42578125" style="93" customWidth="1"/>
    <col min="1029" max="1029" width="10.42578125" style="93" customWidth="1"/>
    <col min="1030" max="1031" width="9.42578125" style="93" customWidth="1"/>
    <col min="1032" max="1033" width="10.5703125" style="93" customWidth="1"/>
    <col min="1034" max="1034" width="21.5703125" style="93" customWidth="1"/>
    <col min="1035" max="1035" width="20.85546875" style="93" customWidth="1"/>
    <col min="1036" max="1036" width="13.28515625" style="93" customWidth="1"/>
    <col min="1037" max="1037" width="2.7109375" style="93" customWidth="1"/>
    <col min="1038" max="1038" width="5.28515625" style="93" customWidth="1"/>
    <col min="1039" max="1046" width="0" style="93" hidden="1" customWidth="1"/>
    <col min="1047" max="1280" width="9.140625" style="93"/>
    <col min="1281" max="1281" width="2.7109375" style="93" customWidth="1"/>
    <col min="1282" max="1282" width="10.140625" style="93" customWidth="1"/>
    <col min="1283" max="1283" width="20.140625" style="93" customWidth="1"/>
    <col min="1284" max="1284" width="14.42578125" style="93" customWidth="1"/>
    <col min="1285" max="1285" width="10.42578125" style="93" customWidth="1"/>
    <col min="1286" max="1287" width="9.42578125" style="93" customWidth="1"/>
    <col min="1288" max="1289" width="10.5703125" style="93" customWidth="1"/>
    <col min="1290" max="1290" width="21.5703125" style="93" customWidth="1"/>
    <col min="1291" max="1291" width="20.85546875" style="93" customWidth="1"/>
    <col min="1292" max="1292" width="13.28515625" style="93" customWidth="1"/>
    <col min="1293" max="1293" width="2.7109375" style="93" customWidth="1"/>
    <col min="1294" max="1294" width="5.28515625" style="93" customWidth="1"/>
    <col min="1295" max="1302" width="0" style="93" hidden="1" customWidth="1"/>
    <col min="1303" max="1536" width="9.140625" style="93"/>
    <col min="1537" max="1537" width="2.7109375" style="93" customWidth="1"/>
    <col min="1538" max="1538" width="10.140625" style="93" customWidth="1"/>
    <col min="1539" max="1539" width="20.140625" style="93" customWidth="1"/>
    <col min="1540" max="1540" width="14.42578125" style="93" customWidth="1"/>
    <col min="1541" max="1541" width="10.42578125" style="93" customWidth="1"/>
    <col min="1542" max="1543" width="9.42578125" style="93" customWidth="1"/>
    <col min="1544" max="1545" width="10.5703125" style="93" customWidth="1"/>
    <col min="1546" max="1546" width="21.5703125" style="93" customWidth="1"/>
    <col min="1547" max="1547" width="20.85546875" style="93" customWidth="1"/>
    <col min="1548" max="1548" width="13.28515625" style="93" customWidth="1"/>
    <col min="1549" max="1549" width="2.7109375" style="93" customWidth="1"/>
    <col min="1550" max="1550" width="5.28515625" style="93" customWidth="1"/>
    <col min="1551" max="1558" width="0" style="93" hidden="1" customWidth="1"/>
    <col min="1559" max="1792" width="9.140625" style="93"/>
    <col min="1793" max="1793" width="2.7109375" style="93" customWidth="1"/>
    <col min="1794" max="1794" width="10.140625" style="93" customWidth="1"/>
    <col min="1795" max="1795" width="20.140625" style="93" customWidth="1"/>
    <col min="1796" max="1796" width="14.42578125" style="93" customWidth="1"/>
    <col min="1797" max="1797" width="10.42578125" style="93" customWidth="1"/>
    <col min="1798" max="1799" width="9.42578125" style="93" customWidth="1"/>
    <col min="1800" max="1801" width="10.5703125" style="93" customWidth="1"/>
    <col min="1802" max="1802" width="21.5703125" style="93" customWidth="1"/>
    <col min="1803" max="1803" width="20.85546875" style="93" customWidth="1"/>
    <col min="1804" max="1804" width="13.28515625" style="93" customWidth="1"/>
    <col min="1805" max="1805" width="2.7109375" style="93" customWidth="1"/>
    <col min="1806" max="1806" width="5.28515625" style="93" customWidth="1"/>
    <col min="1807" max="1814" width="0" style="93" hidden="1" customWidth="1"/>
    <col min="1815" max="2048" width="9.140625" style="93"/>
    <col min="2049" max="2049" width="2.7109375" style="93" customWidth="1"/>
    <col min="2050" max="2050" width="10.140625" style="93" customWidth="1"/>
    <col min="2051" max="2051" width="20.140625" style="93" customWidth="1"/>
    <col min="2052" max="2052" width="14.42578125" style="93" customWidth="1"/>
    <col min="2053" max="2053" width="10.42578125" style="93" customWidth="1"/>
    <col min="2054" max="2055" width="9.42578125" style="93" customWidth="1"/>
    <col min="2056" max="2057" width="10.5703125" style="93" customWidth="1"/>
    <col min="2058" max="2058" width="21.5703125" style="93" customWidth="1"/>
    <col min="2059" max="2059" width="20.85546875" style="93" customWidth="1"/>
    <col min="2060" max="2060" width="13.28515625" style="93" customWidth="1"/>
    <col min="2061" max="2061" width="2.7109375" style="93" customWidth="1"/>
    <col min="2062" max="2062" width="5.28515625" style="93" customWidth="1"/>
    <col min="2063" max="2070" width="0" style="93" hidden="1" customWidth="1"/>
    <col min="2071" max="2304" width="9.140625" style="93"/>
    <col min="2305" max="2305" width="2.7109375" style="93" customWidth="1"/>
    <col min="2306" max="2306" width="10.140625" style="93" customWidth="1"/>
    <col min="2307" max="2307" width="20.140625" style="93" customWidth="1"/>
    <col min="2308" max="2308" width="14.42578125" style="93" customWidth="1"/>
    <col min="2309" max="2309" width="10.42578125" style="93" customWidth="1"/>
    <col min="2310" max="2311" width="9.42578125" style="93" customWidth="1"/>
    <col min="2312" max="2313" width="10.5703125" style="93" customWidth="1"/>
    <col min="2314" max="2314" width="21.5703125" style="93" customWidth="1"/>
    <col min="2315" max="2315" width="20.85546875" style="93" customWidth="1"/>
    <col min="2316" max="2316" width="13.28515625" style="93" customWidth="1"/>
    <col min="2317" max="2317" width="2.7109375" style="93" customWidth="1"/>
    <col min="2318" max="2318" width="5.28515625" style="93" customWidth="1"/>
    <col min="2319" max="2326" width="0" style="93" hidden="1" customWidth="1"/>
    <col min="2327" max="2560" width="9.140625" style="93"/>
    <col min="2561" max="2561" width="2.7109375" style="93" customWidth="1"/>
    <col min="2562" max="2562" width="10.140625" style="93" customWidth="1"/>
    <col min="2563" max="2563" width="20.140625" style="93" customWidth="1"/>
    <col min="2564" max="2564" width="14.42578125" style="93" customWidth="1"/>
    <col min="2565" max="2565" width="10.42578125" style="93" customWidth="1"/>
    <col min="2566" max="2567" width="9.42578125" style="93" customWidth="1"/>
    <col min="2568" max="2569" width="10.5703125" style="93" customWidth="1"/>
    <col min="2570" max="2570" width="21.5703125" style="93" customWidth="1"/>
    <col min="2571" max="2571" width="20.85546875" style="93" customWidth="1"/>
    <col min="2572" max="2572" width="13.28515625" style="93" customWidth="1"/>
    <col min="2573" max="2573" width="2.7109375" style="93" customWidth="1"/>
    <col min="2574" max="2574" width="5.28515625" style="93" customWidth="1"/>
    <col min="2575" max="2582" width="0" style="93" hidden="1" customWidth="1"/>
    <col min="2583" max="2816" width="9.140625" style="93"/>
    <col min="2817" max="2817" width="2.7109375" style="93" customWidth="1"/>
    <col min="2818" max="2818" width="10.140625" style="93" customWidth="1"/>
    <col min="2819" max="2819" width="20.140625" style="93" customWidth="1"/>
    <col min="2820" max="2820" width="14.42578125" style="93" customWidth="1"/>
    <col min="2821" max="2821" width="10.42578125" style="93" customWidth="1"/>
    <col min="2822" max="2823" width="9.42578125" style="93" customWidth="1"/>
    <col min="2824" max="2825" width="10.5703125" style="93" customWidth="1"/>
    <col min="2826" max="2826" width="21.5703125" style="93" customWidth="1"/>
    <col min="2827" max="2827" width="20.85546875" style="93" customWidth="1"/>
    <col min="2828" max="2828" width="13.28515625" style="93" customWidth="1"/>
    <col min="2829" max="2829" width="2.7109375" style="93" customWidth="1"/>
    <col min="2830" max="2830" width="5.28515625" style="93" customWidth="1"/>
    <col min="2831" max="2838" width="0" style="93" hidden="1" customWidth="1"/>
    <col min="2839" max="3072" width="9.140625" style="93"/>
    <col min="3073" max="3073" width="2.7109375" style="93" customWidth="1"/>
    <col min="3074" max="3074" width="10.140625" style="93" customWidth="1"/>
    <col min="3075" max="3075" width="20.140625" style="93" customWidth="1"/>
    <col min="3076" max="3076" width="14.42578125" style="93" customWidth="1"/>
    <col min="3077" max="3077" width="10.42578125" style="93" customWidth="1"/>
    <col min="3078" max="3079" width="9.42578125" style="93" customWidth="1"/>
    <col min="3080" max="3081" width="10.5703125" style="93" customWidth="1"/>
    <col min="3082" max="3082" width="21.5703125" style="93" customWidth="1"/>
    <col min="3083" max="3083" width="20.85546875" style="93" customWidth="1"/>
    <col min="3084" max="3084" width="13.28515625" style="93" customWidth="1"/>
    <col min="3085" max="3085" width="2.7109375" style="93" customWidth="1"/>
    <col min="3086" max="3086" width="5.28515625" style="93" customWidth="1"/>
    <col min="3087" max="3094" width="0" style="93" hidden="1" customWidth="1"/>
    <col min="3095" max="3328" width="9.140625" style="93"/>
    <col min="3329" max="3329" width="2.7109375" style="93" customWidth="1"/>
    <col min="3330" max="3330" width="10.140625" style="93" customWidth="1"/>
    <col min="3331" max="3331" width="20.140625" style="93" customWidth="1"/>
    <col min="3332" max="3332" width="14.42578125" style="93" customWidth="1"/>
    <col min="3333" max="3333" width="10.42578125" style="93" customWidth="1"/>
    <col min="3334" max="3335" width="9.42578125" style="93" customWidth="1"/>
    <col min="3336" max="3337" width="10.5703125" style="93" customWidth="1"/>
    <col min="3338" max="3338" width="21.5703125" style="93" customWidth="1"/>
    <col min="3339" max="3339" width="20.85546875" style="93" customWidth="1"/>
    <col min="3340" max="3340" width="13.28515625" style="93" customWidth="1"/>
    <col min="3341" max="3341" width="2.7109375" style="93" customWidth="1"/>
    <col min="3342" max="3342" width="5.28515625" style="93" customWidth="1"/>
    <col min="3343" max="3350" width="0" style="93" hidden="1" customWidth="1"/>
    <col min="3351" max="3584" width="9.140625" style="93"/>
    <col min="3585" max="3585" width="2.7109375" style="93" customWidth="1"/>
    <col min="3586" max="3586" width="10.140625" style="93" customWidth="1"/>
    <col min="3587" max="3587" width="20.140625" style="93" customWidth="1"/>
    <col min="3588" max="3588" width="14.42578125" style="93" customWidth="1"/>
    <col min="3589" max="3589" width="10.42578125" style="93" customWidth="1"/>
    <col min="3590" max="3591" width="9.42578125" style="93" customWidth="1"/>
    <col min="3592" max="3593" width="10.5703125" style="93" customWidth="1"/>
    <col min="3594" max="3594" width="21.5703125" style="93" customWidth="1"/>
    <col min="3595" max="3595" width="20.85546875" style="93" customWidth="1"/>
    <col min="3596" max="3596" width="13.28515625" style="93" customWidth="1"/>
    <col min="3597" max="3597" width="2.7109375" style="93" customWidth="1"/>
    <col min="3598" max="3598" width="5.28515625" style="93" customWidth="1"/>
    <col min="3599" max="3606" width="0" style="93" hidden="1" customWidth="1"/>
    <col min="3607" max="3840" width="9.140625" style="93"/>
    <col min="3841" max="3841" width="2.7109375" style="93" customWidth="1"/>
    <col min="3842" max="3842" width="10.140625" style="93" customWidth="1"/>
    <col min="3843" max="3843" width="20.140625" style="93" customWidth="1"/>
    <col min="3844" max="3844" width="14.42578125" style="93" customWidth="1"/>
    <col min="3845" max="3845" width="10.42578125" style="93" customWidth="1"/>
    <col min="3846" max="3847" width="9.42578125" style="93" customWidth="1"/>
    <col min="3848" max="3849" width="10.5703125" style="93" customWidth="1"/>
    <col min="3850" max="3850" width="21.5703125" style="93" customWidth="1"/>
    <col min="3851" max="3851" width="20.85546875" style="93" customWidth="1"/>
    <col min="3852" max="3852" width="13.28515625" style="93" customWidth="1"/>
    <col min="3853" max="3853" width="2.7109375" style="93" customWidth="1"/>
    <col min="3854" max="3854" width="5.28515625" style="93" customWidth="1"/>
    <col min="3855" max="3862" width="0" style="93" hidden="1" customWidth="1"/>
    <col min="3863" max="4096" width="9.140625" style="93"/>
    <col min="4097" max="4097" width="2.7109375" style="93" customWidth="1"/>
    <col min="4098" max="4098" width="10.140625" style="93" customWidth="1"/>
    <col min="4099" max="4099" width="20.140625" style="93" customWidth="1"/>
    <col min="4100" max="4100" width="14.42578125" style="93" customWidth="1"/>
    <col min="4101" max="4101" width="10.42578125" style="93" customWidth="1"/>
    <col min="4102" max="4103" width="9.42578125" style="93" customWidth="1"/>
    <col min="4104" max="4105" width="10.5703125" style="93" customWidth="1"/>
    <col min="4106" max="4106" width="21.5703125" style="93" customWidth="1"/>
    <col min="4107" max="4107" width="20.85546875" style="93" customWidth="1"/>
    <col min="4108" max="4108" width="13.28515625" style="93" customWidth="1"/>
    <col min="4109" max="4109" width="2.7109375" style="93" customWidth="1"/>
    <col min="4110" max="4110" width="5.28515625" style="93" customWidth="1"/>
    <col min="4111" max="4118" width="0" style="93" hidden="1" customWidth="1"/>
    <col min="4119" max="4352" width="9.140625" style="93"/>
    <col min="4353" max="4353" width="2.7109375" style="93" customWidth="1"/>
    <col min="4354" max="4354" width="10.140625" style="93" customWidth="1"/>
    <col min="4355" max="4355" width="20.140625" style="93" customWidth="1"/>
    <col min="4356" max="4356" width="14.42578125" style="93" customWidth="1"/>
    <col min="4357" max="4357" width="10.42578125" style="93" customWidth="1"/>
    <col min="4358" max="4359" width="9.42578125" style="93" customWidth="1"/>
    <col min="4360" max="4361" width="10.5703125" style="93" customWidth="1"/>
    <col min="4362" max="4362" width="21.5703125" style="93" customWidth="1"/>
    <col min="4363" max="4363" width="20.85546875" style="93" customWidth="1"/>
    <col min="4364" max="4364" width="13.28515625" style="93" customWidth="1"/>
    <col min="4365" max="4365" width="2.7109375" style="93" customWidth="1"/>
    <col min="4366" max="4366" width="5.28515625" style="93" customWidth="1"/>
    <col min="4367" max="4374" width="0" style="93" hidden="1" customWidth="1"/>
    <col min="4375" max="4608" width="9.140625" style="93"/>
    <col min="4609" max="4609" width="2.7109375" style="93" customWidth="1"/>
    <col min="4610" max="4610" width="10.140625" style="93" customWidth="1"/>
    <col min="4611" max="4611" width="20.140625" style="93" customWidth="1"/>
    <col min="4612" max="4612" width="14.42578125" style="93" customWidth="1"/>
    <col min="4613" max="4613" width="10.42578125" style="93" customWidth="1"/>
    <col min="4614" max="4615" width="9.42578125" style="93" customWidth="1"/>
    <col min="4616" max="4617" width="10.5703125" style="93" customWidth="1"/>
    <col min="4618" max="4618" width="21.5703125" style="93" customWidth="1"/>
    <col min="4619" max="4619" width="20.85546875" style="93" customWidth="1"/>
    <col min="4620" max="4620" width="13.28515625" style="93" customWidth="1"/>
    <col min="4621" max="4621" width="2.7109375" style="93" customWidth="1"/>
    <col min="4622" max="4622" width="5.28515625" style="93" customWidth="1"/>
    <col min="4623" max="4630" width="0" style="93" hidden="1" customWidth="1"/>
    <col min="4631" max="4864" width="9.140625" style="93"/>
    <col min="4865" max="4865" width="2.7109375" style="93" customWidth="1"/>
    <col min="4866" max="4866" width="10.140625" style="93" customWidth="1"/>
    <col min="4867" max="4867" width="20.140625" style="93" customWidth="1"/>
    <col min="4868" max="4868" width="14.42578125" style="93" customWidth="1"/>
    <col min="4869" max="4869" width="10.42578125" style="93" customWidth="1"/>
    <col min="4870" max="4871" width="9.42578125" style="93" customWidth="1"/>
    <col min="4872" max="4873" width="10.5703125" style="93" customWidth="1"/>
    <col min="4874" max="4874" width="21.5703125" style="93" customWidth="1"/>
    <col min="4875" max="4875" width="20.85546875" style="93" customWidth="1"/>
    <col min="4876" max="4876" width="13.28515625" style="93" customWidth="1"/>
    <col min="4877" max="4877" width="2.7109375" style="93" customWidth="1"/>
    <col min="4878" max="4878" width="5.28515625" style="93" customWidth="1"/>
    <col min="4879" max="4886" width="0" style="93" hidden="1" customWidth="1"/>
    <col min="4887" max="5120" width="9.140625" style="93"/>
    <col min="5121" max="5121" width="2.7109375" style="93" customWidth="1"/>
    <col min="5122" max="5122" width="10.140625" style="93" customWidth="1"/>
    <col min="5123" max="5123" width="20.140625" style="93" customWidth="1"/>
    <col min="5124" max="5124" width="14.42578125" style="93" customWidth="1"/>
    <col min="5125" max="5125" width="10.42578125" style="93" customWidth="1"/>
    <col min="5126" max="5127" width="9.42578125" style="93" customWidth="1"/>
    <col min="5128" max="5129" width="10.5703125" style="93" customWidth="1"/>
    <col min="5130" max="5130" width="21.5703125" style="93" customWidth="1"/>
    <col min="5131" max="5131" width="20.85546875" style="93" customWidth="1"/>
    <col min="5132" max="5132" width="13.28515625" style="93" customWidth="1"/>
    <col min="5133" max="5133" width="2.7109375" style="93" customWidth="1"/>
    <col min="5134" max="5134" width="5.28515625" style="93" customWidth="1"/>
    <col min="5135" max="5142" width="0" style="93" hidden="1" customWidth="1"/>
    <col min="5143" max="5376" width="9.140625" style="93"/>
    <col min="5377" max="5377" width="2.7109375" style="93" customWidth="1"/>
    <col min="5378" max="5378" width="10.140625" style="93" customWidth="1"/>
    <col min="5379" max="5379" width="20.140625" style="93" customWidth="1"/>
    <col min="5380" max="5380" width="14.42578125" style="93" customWidth="1"/>
    <col min="5381" max="5381" width="10.42578125" style="93" customWidth="1"/>
    <col min="5382" max="5383" width="9.42578125" style="93" customWidth="1"/>
    <col min="5384" max="5385" width="10.5703125" style="93" customWidth="1"/>
    <col min="5386" max="5386" width="21.5703125" style="93" customWidth="1"/>
    <col min="5387" max="5387" width="20.85546875" style="93" customWidth="1"/>
    <col min="5388" max="5388" width="13.28515625" style="93" customWidth="1"/>
    <col min="5389" max="5389" width="2.7109375" style="93" customWidth="1"/>
    <col min="5390" max="5390" width="5.28515625" style="93" customWidth="1"/>
    <col min="5391" max="5398" width="0" style="93" hidden="1" customWidth="1"/>
    <col min="5399" max="5632" width="9.140625" style="93"/>
    <col min="5633" max="5633" width="2.7109375" style="93" customWidth="1"/>
    <col min="5634" max="5634" width="10.140625" style="93" customWidth="1"/>
    <col min="5635" max="5635" width="20.140625" style="93" customWidth="1"/>
    <col min="5636" max="5636" width="14.42578125" style="93" customWidth="1"/>
    <col min="5637" max="5637" width="10.42578125" style="93" customWidth="1"/>
    <col min="5638" max="5639" width="9.42578125" style="93" customWidth="1"/>
    <col min="5640" max="5641" width="10.5703125" style="93" customWidth="1"/>
    <col min="5642" max="5642" width="21.5703125" style="93" customWidth="1"/>
    <col min="5643" max="5643" width="20.85546875" style="93" customWidth="1"/>
    <col min="5644" max="5644" width="13.28515625" style="93" customWidth="1"/>
    <col min="5645" max="5645" width="2.7109375" style="93" customWidth="1"/>
    <col min="5646" max="5646" width="5.28515625" style="93" customWidth="1"/>
    <col min="5647" max="5654" width="0" style="93" hidden="1" customWidth="1"/>
    <col min="5655" max="5888" width="9.140625" style="93"/>
    <col min="5889" max="5889" width="2.7109375" style="93" customWidth="1"/>
    <col min="5890" max="5890" width="10.140625" style="93" customWidth="1"/>
    <col min="5891" max="5891" width="20.140625" style="93" customWidth="1"/>
    <col min="5892" max="5892" width="14.42578125" style="93" customWidth="1"/>
    <col min="5893" max="5893" width="10.42578125" style="93" customWidth="1"/>
    <col min="5894" max="5895" width="9.42578125" style="93" customWidth="1"/>
    <col min="5896" max="5897" width="10.5703125" style="93" customWidth="1"/>
    <col min="5898" max="5898" width="21.5703125" style="93" customWidth="1"/>
    <col min="5899" max="5899" width="20.85546875" style="93" customWidth="1"/>
    <col min="5900" max="5900" width="13.28515625" style="93" customWidth="1"/>
    <col min="5901" max="5901" width="2.7109375" style="93" customWidth="1"/>
    <col min="5902" max="5902" width="5.28515625" style="93" customWidth="1"/>
    <col min="5903" max="5910" width="0" style="93" hidden="1" customWidth="1"/>
    <col min="5911" max="6144" width="9.140625" style="93"/>
    <col min="6145" max="6145" width="2.7109375" style="93" customWidth="1"/>
    <col min="6146" max="6146" width="10.140625" style="93" customWidth="1"/>
    <col min="6147" max="6147" width="20.140625" style="93" customWidth="1"/>
    <col min="6148" max="6148" width="14.42578125" style="93" customWidth="1"/>
    <col min="6149" max="6149" width="10.42578125" style="93" customWidth="1"/>
    <col min="6150" max="6151" width="9.42578125" style="93" customWidth="1"/>
    <col min="6152" max="6153" width="10.5703125" style="93" customWidth="1"/>
    <col min="6154" max="6154" width="21.5703125" style="93" customWidth="1"/>
    <col min="6155" max="6155" width="20.85546875" style="93" customWidth="1"/>
    <col min="6156" max="6156" width="13.28515625" style="93" customWidth="1"/>
    <col min="6157" max="6157" width="2.7109375" style="93" customWidth="1"/>
    <col min="6158" max="6158" width="5.28515625" style="93" customWidth="1"/>
    <col min="6159" max="6166" width="0" style="93" hidden="1" customWidth="1"/>
    <col min="6167" max="6400" width="9.140625" style="93"/>
    <col min="6401" max="6401" width="2.7109375" style="93" customWidth="1"/>
    <col min="6402" max="6402" width="10.140625" style="93" customWidth="1"/>
    <col min="6403" max="6403" width="20.140625" style="93" customWidth="1"/>
    <col min="6404" max="6404" width="14.42578125" style="93" customWidth="1"/>
    <col min="6405" max="6405" width="10.42578125" style="93" customWidth="1"/>
    <col min="6406" max="6407" width="9.42578125" style="93" customWidth="1"/>
    <col min="6408" max="6409" width="10.5703125" style="93" customWidth="1"/>
    <col min="6410" max="6410" width="21.5703125" style="93" customWidth="1"/>
    <col min="6411" max="6411" width="20.85546875" style="93" customWidth="1"/>
    <col min="6412" max="6412" width="13.28515625" style="93" customWidth="1"/>
    <col min="6413" max="6413" width="2.7109375" style="93" customWidth="1"/>
    <col min="6414" max="6414" width="5.28515625" style="93" customWidth="1"/>
    <col min="6415" max="6422" width="0" style="93" hidden="1" customWidth="1"/>
    <col min="6423" max="6656" width="9.140625" style="93"/>
    <col min="6657" max="6657" width="2.7109375" style="93" customWidth="1"/>
    <col min="6658" max="6658" width="10.140625" style="93" customWidth="1"/>
    <col min="6659" max="6659" width="20.140625" style="93" customWidth="1"/>
    <col min="6660" max="6660" width="14.42578125" style="93" customWidth="1"/>
    <col min="6661" max="6661" width="10.42578125" style="93" customWidth="1"/>
    <col min="6662" max="6663" width="9.42578125" style="93" customWidth="1"/>
    <col min="6664" max="6665" width="10.5703125" style="93" customWidth="1"/>
    <col min="6666" max="6666" width="21.5703125" style="93" customWidth="1"/>
    <col min="6667" max="6667" width="20.85546875" style="93" customWidth="1"/>
    <col min="6668" max="6668" width="13.28515625" style="93" customWidth="1"/>
    <col min="6669" max="6669" width="2.7109375" style="93" customWidth="1"/>
    <col min="6670" max="6670" width="5.28515625" style="93" customWidth="1"/>
    <col min="6671" max="6678" width="0" style="93" hidden="1" customWidth="1"/>
    <col min="6679" max="6912" width="9.140625" style="93"/>
    <col min="6913" max="6913" width="2.7109375" style="93" customWidth="1"/>
    <col min="6914" max="6914" width="10.140625" style="93" customWidth="1"/>
    <col min="6915" max="6915" width="20.140625" style="93" customWidth="1"/>
    <col min="6916" max="6916" width="14.42578125" style="93" customWidth="1"/>
    <col min="6917" max="6917" width="10.42578125" style="93" customWidth="1"/>
    <col min="6918" max="6919" width="9.42578125" style="93" customWidth="1"/>
    <col min="6920" max="6921" width="10.5703125" style="93" customWidth="1"/>
    <col min="6922" max="6922" width="21.5703125" style="93" customWidth="1"/>
    <col min="6923" max="6923" width="20.85546875" style="93" customWidth="1"/>
    <col min="6924" max="6924" width="13.28515625" style="93" customWidth="1"/>
    <col min="6925" max="6925" width="2.7109375" style="93" customWidth="1"/>
    <col min="6926" max="6926" width="5.28515625" style="93" customWidth="1"/>
    <col min="6927" max="6934" width="0" style="93" hidden="1" customWidth="1"/>
    <col min="6935" max="7168" width="9.140625" style="93"/>
    <col min="7169" max="7169" width="2.7109375" style="93" customWidth="1"/>
    <col min="7170" max="7170" width="10.140625" style="93" customWidth="1"/>
    <col min="7171" max="7171" width="20.140625" style="93" customWidth="1"/>
    <col min="7172" max="7172" width="14.42578125" style="93" customWidth="1"/>
    <col min="7173" max="7173" width="10.42578125" style="93" customWidth="1"/>
    <col min="7174" max="7175" width="9.42578125" style="93" customWidth="1"/>
    <col min="7176" max="7177" width="10.5703125" style="93" customWidth="1"/>
    <col min="7178" max="7178" width="21.5703125" style="93" customWidth="1"/>
    <col min="7179" max="7179" width="20.85546875" style="93" customWidth="1"/>
    <col min="7180" max="7180" width="13.28515625" style="93" customWidth="1"/>
    <col min="7181" max="7181" width="2.7109375" style="93" customWidth="1"/>
    <col min="7182" max="7182" width="5.28515625" style="93" customWidth="1"/>
    <col min="7183" max="7190" width="0" style="93" hidden="1" customWidth="1"/>
    <col min="7191" max="7424" width="9.140625" style="93"/>
    <col min="7425" max="7425" width="2.7109375" style="93" customWidth="1"/>
    <col min="7426" max="7426" width="10.140625" style="93" customWidth="1"/>
    <col min="7427" max="7427" width="20.140625" style="93" customWidth="1"/>
    <col min="7428" max="7428" width="14.42578125" style="93" customWidth="1"/>
    <col min="7429" max="7429" width="10.42578125" style="93" customWidth="1"/>
    <col min="7430" max="7431" width="9.42578125" style="93" customWidth="1"/>
    <col min="7432" max="7433" width="10.5703125" style="93" customWidth="1"/>
    <col min="7434" max="7434" width="21.5703125" style="93" customWidth="1"/>
    <col min="7435" max="7435" width="20.85546875" style="93" customWidth="1"/>
    <col min="7436" max="7436" width="13.28515625" style="93" customWidth="1"/>
    <col min="7437" max="7437" width="2.7109375" style="93" customWidth="1"/>
    <col min="7438" max="7438" width="5.28515625" style="93" customWidth="1"/>
    <col min="7439" max="7446" width="0" style="93" hidden="1" customWidth="1"/>
    <col min="7447" max="7680" width="9.140625" style="93"/>
    <col min="7681" max="7681" width="2.7109375" style="93" customWidth="1"/>
    <col min="7682" max="7682" width="10.140625" style="93" customWidth="1"/>
    <col min="7683" max="7683" width="20.140625" style="93" customWidth="1"/>
    <col min="7684" max="7684" width="14.42578125" style="93" customWidth="1"/>
    <col min="7685" max="7685" width="10.42578125" style="93" customWidth="1"/>
    <col min="7686" max="7687" width="9.42578125" style="93" customWidth="1"/>
    <col min="7688" max="7689" width="10.5703125" style="93" customWidth="1"/>
    <col min="7690" max="7690" width="21.5703125" style="93" customWidth="1"/>
    <col min="7691" max="7691" width="20.85546875" style="93" customWidth="1"/>
    <col min="7692" max="7692" width="13.28515625" style="93" customWidth="1"/>
    <col min="7693" max="7693" width="2.7109375" style="93" customWidth="1"/>
    <col min="7694" max="7694" width="5.28515625" style="93" customWidth="1"/>
    <col min="7695" max="7702" width="0" style="93" hidden="1" customWidth="1"/>
    <col min="7703" max="7936" width="9.140625" style="93"/>
    <col min="7937" max="7937" width="2.7109375" style="93" customWidth="1"/>
    <col min="7938" max="7938" width="10.140625" style="93" customWidth="1"/>
    <col min="7939" max="7939" width="20.140625" style="93" customWidth="1"/>
    <col min="7940" max="7940" width="14.42578125" style="93" customWidth="1"/>
    <col min="7941" max="7941" width="10.42578125" style="93" customWidth="1"/>
    <col min="7942" max="7943" width="9.42578125" style="93" customWidth="1"/>
    <col min="7944" max="7945" width="10.5703125" style="93" customWidth="1"/>
    <col min="7946" max="7946" width="21.5703125" style="93" customWidth="1"/>
    <col min="7947" max="7947" width="20.85546875" style="93" customWidth="1"/>
    <col min="7948" max="7948" width="13.28515625" style="93" customWidth="1"/>
    <col min="7949" max="7949" width="2.7109375" style="93" customWidth="1"/>
    <col min="7950" max="7950" width="5.28515625" style="93" customWidth="1"/>
    <col min="7951" max="7958" width="0" style="93" hidden="1" customWidth="1"/>
    <col min="7959" max="8192" width="9.140625" style="93"/>
    <col min="8193" max="8193" width="2.7109375" style="93" customWidth="1"/>
    <col min="8194" max="8194" width="10.140625" style="93" customWidth="1"/>
    <col min="8195" max="8195" width="20.140625" style="93" customWidth="1"/>
    <col min="8196" max="8196" width="14.42578125" style="93" customWidth="1"/>
    <col min="8197" max="8197" width="10.42578125" style="93" customWidth="1"/>
    <col min="8198" max="8199" width="9.42578125" style="93" customWidth="1"/>
    <col min="8200" max="8201" width="10.5703125" style="93" customWidth="1"/>
    <col min="8202" max="8202" width="21.5703125" style="93" customWidth="1"/>
    <col min="8203" max="8203" width="20.85546875" style="93" customWidth="1"/>
    <col min="8204" max="8204" width="13.28515625" style="93" customWidth="1"/>
    <col min="8205" max="8205" width="2.7109375" style="93" customWidth="1"/>
    <col min="8206" max="8206" width="5.28515625" style="93" customWidth="1"/>
    <col min="8207" max="8214" width="0" style="93" hidden="1" customWidth="1"/>
    <col min="8215" max="8448" width="9.140625" style="93"/>
    <col min="8449" max="8449" width="2.7109375" style="93" customWidth="1"/>
    <col min="8450" max="8450" width="10.140625" style="93" customWidth="1"/>
    <col min="8451" max="8451" width="20.140625" style="93" customWidth="1"/>
    <col min="8452" max="8452" width="14.42578125" style="93" customWidth="1"/>
    <col min="8453" max="8453" width="10.42578125" style="93" customWidth="1"/>
    <col min="8454" max="8455" width="9.42578125" style="93" customWidth="1"/>
    <col min="8456" max="8457" width="10.5703125" style="93" customWidth="1"/>
    <col min="8458" max="8458" width="21.5703125" style="93" customWidth="1"/>
    <col min="8459" max="8459" width="20.85546875" style="93" customWidth="1"/>
    <col min="8460" max="8460" width="13.28515625" style="93" customWidth="1"/>
    <col min="8461" max="8461" width="2.7109375" style="93" customWidth="1"/>
    <col min="8462" max="8462" width="5.28515625" style="93" customWidth="1"/>
    <col min="8463" max="8470" width="0" style="93" hidden="1" customWidth="1"/>
    <col min="8471" max="8704" width="9.140625" style="93"/>
    <col min="8705" max="8705" width="2.7109375" style="93" customWidth="1"/>
    <col min="8706" max="8706" width="10.140625" style="93" customWidth="1"/>
    <col min="8707" max="8707" width="20.140625" style="93" customWidth="1"/>
    <col min="8708" max="8708" width="14.42578125" style="93" customWidth="1"/>
    <col min="8709" max="8709" width="10.42578125" style="93" customWidth="1"/>
    <col min="8710" max="8711" width="9.42578125" style="93" customWidth="1"/>
    <col min="8712" max="8713" width="10.5703125" style="93" customWidth="1"/>
    <col min="8714" max="8714" width="21.5703125" style="93" customWidth="1"/>
    <col min="8715" max="8715" width="20.85546875" style="93" customWidth="1"/>
    <col min="8716" max="8716" width="13.28515625" style="93" customWidth="1"/>
    <col min="8717" max="8717" width="2.7109375" style="93" customWidth="1"/>
    <col min="8718" max="8718" width="5.28515625" style="93" customWidth="1"/>
    <col min="8719" max="8726" width="0" style="93" hidden="1" customWidth="1"/>
    <col min="8727" max="8960" width="9.140625" style="93"/>
    <col min="8961" max="8961" width="2.7109375" style="93" customWidth="1"/>
    <col min="8962" max="8962" width="10.140625" style="93" customWidth="1"/>
    <col min="8963" max="8963" width="20.140625" style="93" customWidth="1"/>
    <col min="8964" max="8964" width="14.42578125" style="93" customWidth="1"/>
    <col min="8965" max="8965" width="10.42578125" style="93" customWidth="1"/>
    <col min="8966" max="8967" width="9.42578125" style="93" customWidth="1"/>
    <col min="8968" max="8969" width="10.5703125" style="93" customWidth="1"/>
    <col min="8970" max="8970" width="21.5703125" style="93" customWidth="1"/>
    <col min="8971" max="8971" width="20.85546875" style="93" customWidth="1"/>
    <col min="8972" max="8972" width="13.28515625" style="93" customWidth="1"/>
    <col min="8973" max="8973" width="2.7109375" style="93" customWidth="1"/>
    <col min="8974" max="8974" width="5.28515625" style="93" customWidth="1"/>
    <col min="8975" max="8982" width="0" style="93" hidden="1" customWidth="1"/>
    <col min="8983" max="9216" width="9.140625" style="93"/>
    <col min="9217" max="9217" width="2.7109375" style="93" customWidth="1"/>
    <col min="9218" max="9218" width="10.140625" style="93" customWidth="1"/>
    <col min="9219" max="9219" width="20.140625" style="93" customWidth="1"/>
    <col min="9220" max="9220" width="14.42578125" style="93" customWidth="1"/>
    <col min="9221" max="9221" width="10.42578125" style="93" customWidth="1"/>
    <col min="9222" max="9223" width="9.42578125" style="93" customWidth="1"/>
    <col min="9224" max="9225" width="10.5703125" style="93" customWidth="1"/>
    <col min="9226" max="9226" width="21.5703125" style="93" customWidth="1"/>
    <col min="9227" max="9227" width="20.85546875" style="93" customWidth="1"/>
    <col min="9228" max="9228" width="13.28515625" style="93" customWidth="1"/>
    <col min="9229" max="9229" width="2.7109375" style="93" customWidth="1"/>
    <col min="9230" max="9230" width="5.28515625" style="93" customWidth="1"/>
    <col min="9231" max="9238" width="0" style="93" hidden="1" customWidth="1"/>
    <col min="9239" max="9472" width="9.140625" style="93"/>
    <col min="9473" max="9473" width="2.7109375" style="93" customWidth="1"/>
    <col min="9474" max="9474" width="10.140625" style="93" customWidth="1"/>
    <col min="9475" max="9475" width="20.140625" style="93" customWidth="1"/>
    <col min="9476" max="9476" width="14.42578125" style="93" customWidth="1"/>
    <col min="9477" max="9477" width="10.42578125" style="93" customWidth="1"/>
    <col min="9478" max="9479" width="9.42578125" style="93" customWidth="1"/>
    <col min="9480" max="9481" width="10.5703125" style="93" customWidth="1"/>
    <col min="9482" max="9482" width="21.5703125" style="93" customWidth="1"/>
    <col min="9483" max="9483" width="20.85546875" style="93" customWidth="1"/>
    <col min="9484" max="9484" width="13.28515625" style="93" customWidth="1"/>
    <col min="9485" max="9485" width="2.7109375" style="93" customWidth="1"/>
    <col min="9486" max="9486" width="5.28515625" style="93" customWidth="1"/>
    <col min="9487" max="9494" width="0" style="93" hidden="1" customWidth="1"/>
    <col min="9495" max="9728" width="9.140625" style="93"/>
    <col min="9729" max="9729" width="2.7109375" style="93" customWidth="1"/>
    <col min="9730" max="9730" width="10.140625" style="93" customWidth="1"/>
    <col min="9731" max="9731" width="20.140625" style="93" customWidth="1"/>
    <col min="9732" max="9732" width="14.42578125" style="93" customWidth="1"/>
    <col min="9733" max="9733" width="10.42578125" style="93" customWidth="1"/>
    <col min="9734" max="9735" width="9.42578125" style="93" customWidth="1"/>
    <col min="9736" max="9737" width="10.5703125" style="93" customWidth="1"/>
    <col min="9738" max="9738" width="21.5703125" style="93" customWidth="1"/>
    <col min="9739" max="9739" width="20.85546875" style="93" customWidth="1"/>
    <col min="9740" max="9740" width="13.28515625" style="93" customWidth="1"/>
    <col min="9741" max="9741" width="2.7109375" style="93" customWidth="1"/>
    <col min="9742" max="9742" width="5.28515625" style="93" customWidth="1"/>
    <col min="9743" max="9750" width="0" style="93" hidden="1" customWidth="1"/>
    <col min="9751" max="9984" width="9.140625" style="93"/>
    <col min="9985" max="9985" width="2.7109375" style="93" customWidth="1"/>
    <col min="9986" max="9986" width="10.140625" style="93" customWidth="1"/>
    <col min="9987" max="9987" width="20.140625" style="93" customWidth="1"/>
    <col min="9988" max="9988" width="14.42578125" style="93" customWidth="1"/>
    <col min="9989" max="9989" width="10.42578125" style="93" customWidth="1"/>
    <col min="9990" max="9991" width="9.42578125" style="93" customWidth="1"/>
    <col min="9992" max="9993" width="10.5703125" style="93" customWidth="1"/>
    <col min="9994" max="9994" width="21.5703125" style="93" customWidth="1"/>
    <col min="9995" max="9995" width="20.85546875" style="93" customWidth="1"/>
    <col min="9996" max="9996" width="13.28515625" style="93" customWidth="1"/>
    <col min="9997" max="9997" width="2.7109375" style="93" customWidth="1"/>
    <col min="9998" max="9998" width="5.28515625" style="93" customWidth="1"/>
    <col min="9999" max="10006" width="0" style="93" hidden="1" customWidth="1"/>
    <col min="10007" max="10240" width="9.140625" style="93"/>
    <col min="10241" max="10241" width="2.7109375" style="93" customWidth="1"/>
    <col min="10242" max="10242" width="10.140625" style="93" customWidth="1"/>
    <col min="10243" max="10243" width="20.140625" style="93" customWidth="1"/>
    <col min="10244" max="10244" width="14.42578125" style="93" customWidth="1"/>
    <col min="10245" max="10245" width="10.42578125" style="93" customWidth="1"/>
    <col min="10246" max="10247" width="9.42578125" style="93" customWidth="1"/>
    <col min="10248" max="10249" width="10.5703125" style="93" customWidth="1"/>
    <col min="10250" max="10250" width="21.5703125" style="93" customWidth="1"/>
    <col min="10251" max="10251" width="20.85546875" style="93" customWidth="1"/>
    <col min="10252" max="10252" width="13.28515625" style="93" customWidth="1"/>
    <col min="10253" max="10253" width="2.7109375" style="93" customWidth="1"/>
    <col min="10254" max="10254" width="5.28515625" style="93" customWidth="1"/>
    <col min="10255" max="10262" width="0" style="93" hidden="1" customWidth="1"/>
    <col min="10263" max="10496" width="9.140625" style="93"/>
    <col min="10497" max="10497" width="2.7109375" style="93" customWidth="1"/>
    <col min="10498" max="10498" width="10.140625" style="93" customWidth="1"/>
    <col min="10499" max="10499" width="20.140625" style="93" customWidth="1"/>
    <col min="10500" max="10500" width="14.42578125" style="93" customWidth="1"/>
    <col min="10501" max="10501" width="10.42578125" style="93" customWidth="1"/>
    <col min="10502" max="10503" width="9.42578125" style="93" customWidth="1"/>
    <col min="10504" max="10505" width="10.5703125" style="93" customWidth="1"/>
    <col min="10506" max="10506" width="21.5703125" style="93" customWidth="1"/>
    <col min="10507" max="10507" width="20.85546875" style="93" customWidth="1"/>
    <col min="10508" max="10508" width="13.28515625" style="93" customWidth="1"/>
    <col min="10509" max="10509" width="2.7109375" style="93" customWidth="1"/>
    <col min="10510" max="10510" width="5.28515625" style="93" customWidth="1"/>
    <col min="10511" max="10518" width="0" style="93" hidden="1" customWidth="1"/>
    <col min="10519" max="10752" width="9.140625" style="93"/>
    <col min="10753" max="10753" width="2.7109375" style="93" customWidth="1"/>
    <col min="10754" max="10754" width="10.140625" style="93" customWidth="1"/>
    <col min="10755" max="10755" width="20.140625" style="93" customWidth="1"/>
    <col min="10756" max="10756" width="14.42578125" style="93" customWidth="1"/>
    <col min="10757" max="10757" width="10.42578125" style="93" customWidth="1"/>
    <col min="10758" max="10759" width="9.42578125" style="93" customWidth="1"/>
    <col min="10760" max="10761" width="10.5703125" style="93" customWidth="1"/>
    <col min="10762" max="10762" width="21.5703125" style="93" customWidth="1"/>
    <col min="10763" max="10763" width="20.85546875" style="93" customWidth="1"/>
    <col min="10764" max="10764" width="13.28515625" style="93" customWidth="1"/>
    <col min="10765" max="10765" width="2.7109375" style="93" customWidth="1"/>
    <col min="10766" max="10766" width="5.28515625" style="93" customWidth="1"/>
    <col min="10767" max="10774" width="0" style="93" hidden="1" customWidth="1"/>
    <col min="10775" max="11008" width="9.140625" style="93"/>
    <col min="11009" max="11009" width="2.7109375" style="93" customWidth="1"/>
    <col min="11010" max="11010" width="10.140625" style="93" customWidth="1"/>
    <col min="11011" max="11011" width="20.140625" style="93" customWidth="1"/>
    <col min="11012" max="11012" width="14.42578125" style="93" customWidth="1"/>
    <col min="11013" max="11013" width="10.42578125" style="93" customWidth="1"/>
    <col min="11014" max="11015" width="9.42578125" style="93" customWidth="1"/>
    <col min="11016" max="11017" width="10.5703125" style="93" customWidth="1"/>
    <col min="11018" max="11018" width="21.5703125" style="93" customWidth="1"/>
    <col min="11019" max="11019" width="20.85546875" style="93" customWidth="1"/>
    <col min="11020" max="11020" width="13.28515625" style="93" customWidth="1"/>
    <col min="11021" max="11021" width="2.7109375" style="93" customWidth="1"/>
    <col min="11022" max="11022" width="5.28515625" style="93" customWidth="1"/>
    <col min="11023" max="11030" width="0" style="93" hidden="1" customWidth="1"/>
    <col min="11031" max="11264" width="9.140625" style="93"/>
    <col min="11265" max="11265" width="2.7109375" style="93" customWidth="1"/>
    <col min="11266" max="11266" width="10.140625" style="93" customWidth="1"/>
    <col min="11267" max="11267" width="20.140625" style="93" customWidth="1"/>
    <col min="11268" max="11268" width="14.42578125" style="93" customWidth="1"/>
    <col min="11269" max="11269" width="10.42578125" style="93" customWidth="1"/>
    <col min="11270" max="11271" width="9.42578125" style="93" customWidth="1"/>
    <col min="11272" max="11273" width="10.5703125" style="93" customWidth="1"/>
    <col min="11274" max="11274" width="21.5703125" style="93" customWidth="1"/>
    <col min="11275" max="11275" width="20.85546875" style="93" customWidth="1"/>
    <col min="11276" max="11276" width="13.28515625" style="93" customWidth="1"/>
    <col min="11277" max="11277" width="2.7109375" style="93" customWidth="1"/>
    <col min="11278" max="11278" width="5.28515625" style="93" customWidth="1"/>
    <col min="11279" max="11286" width="0" style="93" hidden="1" customWidth="1"/>
    <col min="11287" max="11520" width="9.140625" style="93"/>
    <col min="11521" max="11521" width="2.7109375" style="93" customWidth="1"/>
    <col min="11522" max="11522" width="10.140625" style="93" customWidth="1"/>
    <col min="11523" max="11523" width="20.140625" style="93" customWidth="1"/>
    <col min="11524" max="11524" width="14.42578125" style="93" customWidth="1"/>
    <col min="11525" max="11525" width="10.42578125" style="93" customWidth="1"/>
    <col min="11526" max="11527" width="9.42578125" style="93" customWidth="1"/>
    <col min="11528" max="11529" width="10.5703125" style="93" customWidth="1"/>
    <col min="11530" max="11530" width="21.5703125" style="93" customWidth="1"/>
    <col min="11531" max="11531" width="20.85546875" style="93" customWidth="1"/>
    <col min="11532" max="11532" width="13.28515625" style="93" customWidth="1"/>
    <col min="11533" max="11533" width="2.7109375" style="93" customWidth="1"/>
    <col min="11534" max="11534" width="5.28515625" style="93" customWidth="1"/>
    <col min="11535" max="11542" width="0" style="93" hidden="1" customWidth="1"/>
    <col min="11543" max="11776" width="9.140625" style="93"/>
    <col min="11777" max="11777" width="2.7109375" style="93" customWidth="1"/>
    <col min="11778" max="11778" width="10.140625" style="93" customWidth="1"/>
    <col min="11779" max="11779" width="20.140625" style="93" customWidth="1"/>
    <col min="11780" max="11780" width="14.42578125" style="93" customWidth="1"/>
    <col min="11781" max="11781" width="10.42578125" style="93" customWidth="1"/>
    <col min="11782" max="11783" width="9.42578125" style="93" customWidth="1"/>
    <col min="11784" max="11785" width="10.5703125" style="93" customWidth="1"/>
    <col min="11786" max="11786" width="21.5703125" style="93" customWidth="1"/>
    <col min="11787" max="11787" width="20.85546875" style="93" customWidth="1"/>
    <col min="11788" max="11788" width="13.28515625" style="93" customWidth="1"/>
    <col min="11789" max="11789" width="2.7109375" style="93" customWidth="1"/>
    <col min="11790" max="11790" width="5.28515625" style="93" customWidth="1"/>
    <col min="11791" max="11798" width="0" style="93" hidden="1" customWidth="1"/>
    <col min="11799" max="12032" width="9.140625" style="93"/>
    <col min="12033" max="12033" width="2.7109375" style="93" customWidth="1"/>
    <col min="12034" max="12034" width="10.140625" style="93" customWidth="1"/>
    <col min="12035" max="12035" width="20.140625" style="93" customWidth="1"/>
    <col min="12036" max="12036" width="14.42578125" style="93" customWidth="1"/>
    <col min="12037" max="12037" width="10.42578125" style="93" customWidth="1"/>
    <col min="12038" max="12039" width="9.42578125" style="93" customWidth="1"/>
    <col min="12040" max="12041" width="10.5703125" style="93" customWidth="1"/>
    <col min="12042" max="12042" width="21.5703125" style="93" customWidth="1"/>
    <col min="12043" max="12043" width="20.85546875" style="93" customWidth="1"/>
    <col min="12044" max="12044" width="13.28515625" style="93" customWidth="1"/>
    <col min="12045" max="12045" width="2.7109375" style="93" customWidth="1"/>
    <col min="12046" max="12046" width="5.28515625" style="93" customWidth="1"/>
    <col min="12047" max="12054" width="0" style="93" hidden="1" customWidth="1"/>
    <col min="12055" max="12288" width="9.140625" style="93"/>
    <col min="12289" max="12289" width="2.7109375" style="93" customWidth="1"/>
    <col min="12290" max="12290" width="10.140625" style="93" customWidth="1"/>
    <col min="12291" max="12291" width="20.140625" style="93" customWidth="1"/>
    <col min="12292" max="12292" width="14.42578125" style="93" customWidth="1"/>
    <col min="12293" max="12293" width="10.42578125" style="93" customWidth="1"/>
    <col min="12294" max="12295" width="9.42578125" style="93" customWidth="1"/>
    <col min="12296" max="12297" width="10.5703125" style="93" customWidth="1"/>
    <col min="12298" max="12298" width="21.5703125" style="93" customWidth="1"/>
    <col min="12299" max="12299" width="20.85546875" style="93" customWidth="1"/>
    <col min="12300" max="12300" width="13.28515625" style="93" customWidth="1"/>
    <col min="12301" max="12301" width="2.7109375" style="93" customWidth="1"/>
    <col min="12302" max="12302" width="5.28515625" style="93" customWidth="1"/>
    <col min="12303" max="12310" width="0" style="93" hidden="1" customWidth="1"/>
    <col min="12311" max="12544" width="9.140625" style="93"/>
    <col min="12545" max="12545" width="2.7109375" style="93" customWidth="1"/>
    <col min="12546" max="12546" width="10.140625" style="93" customWidth="1"/>
    <col min="12547" max="12547" width="20.140625" style="93" customWidth="1"/>
    <col min="12548" max="12548" width="14.42578125" style="93" customWidth="1"/>
    <col min="12549" max="12549" width="10.42578125" style="93" customWidth="1"/>
    <col min="12550" max="12551" width="9.42578125" style="93" customWidth="1"/>
    <col min="12552" max="12553" width="10.5703125" style="93" customWidth="1"/>
    <col min="12554" max="12554" width="21.5703125" style="93" customWidth="1"/>
    <col min="12555" max="12555" width="20.85546875" style="93" customWidth="1"/>
    <col min="12556" max="12556" width="13.28515625" style="93" customWidth="1"/>
    <col min="12557" max="12557" width="2.7109375" style="93" customWidth="1"/>
    <col min="12558" max="12558" width="5.28515625" style="93" customWidth="1"/>
    <col min="12559" max="12566" width="0" style="93" hidden="1" customWidth="1"/>
    <col min="12567" max="12800" width="9.140625" style="93"/>
    <col min="12801" max="12801" width="2.7109375" style="93" customWidth="1"/>
    <col min="12802" max="12802" width="10.140625" style="93" customWidth="1"/>
    <col min="12803" max="12803" width="20.140625" style="93" customWidth="1"/>
    <col min="12804" max="12804" width="14.42578125" style="93" customWidth="1"/>
    <col min="12805" max="12805" width="10.42578125" style="93" customWidth="1"/>
    <col min="12806" max="12807" width="9.42578125" style="93" customWidth="1"/>
    <col min="12808" max="12809" width="10.5703125" style="93" customWidth="1"/>
    <col min="12810" max="12810" width="21.5703125" style="93" customWidth="1"/>
    <col min="12811" max="12811" width="20.85546875" style="93" customWidth="1"/>
    <col min="12812" max="12812" width="13.28515625" style="93" customWidth="1"/>
    <col min="12813" max="12813" width="2.7109375" style="93" customWidth="1"/>
    <col min="12814" max="12814" width="5.28515625" style="93" customWidth="1"/>
    <col min="12815" max="12822" width="0" style="93" hidden="1" customWidth="1"/>
    <col min="12823" max="13056" width="9.140625" style="93"/>
    <col min="13057" max="13057" width="2.7109375" style="93" customWidth="1"/>
    <col min="13058" max="13058" width="10.140625" style="93" customWidth="1"/>
    <col min="13059" max="13059" width="20.140625" style="93" customWidth="1"/>
    <col min="13060" max="13060" width="14.42578125" style="93" customWidth="1"/>
    <col min="13061" max="13061" width="10.42578125" style="93" customWidth="1"/>
    <col min="13062" max="13063" width="9.42578125" style="93" customWidth="1"/>
    <col min="13064" max="13065" width="10.5703125" style="93" customWidth="1"/>
    <col min="13066" max="13066" width="21.5703125" style="93" customWidth="1"/>
    <col min="13067" max="13067" width="20.85546875" style="93" customWidth="1"/>
    <col min="13068" max="13068" width="13.28515625" style="93" customWidth="1"/>
    <col min="13069" max="13069" width="2.7109375" style="93" customWidth="1"/>
    <col min="13070" max="13070" width="5.28515625" style="93" customWidth="1"/>
    <col min="13071" max="13078" width="0" style="93" hidden="1" customWidth="1"/>
    <col min="13079" max="13312" width="9.140625" style="93"/>
    <col min="13313" max="13313" width="2.7109375" style="93" customWidth="1"/>
    <col min="13314" max="13314" width="10.140625" style="93" customWidth="1"/>
    <col min="13315" max="13315" width="20.140625" style="93" customWidth="1"/>
    <col min="13316" max="13316" width="14.42578125" style="93" customWidth="1"/>
    <col min="13317" max="13317" width="10.42578125" style="93" customWidth="1"/>
    <col min="13318" max="13319" width="9.42578125" style="93" customWidth="1"/>
    <col min="13320" max="13321" width="10.5703125" style="93" customWidth="1"/>
    <col min="13322" max="13322" width="21.5703125" style="93" customWidth="1"/>
    <col min="13323" max="13323" width="20.85546875" style="93" customWidth="1"/>
    <col min="13324" max="13324" width="13.28515625" style="93" customWidth="1"/>
    <col min="13325" max="13325" width="2.7109375" style="93" customWidth="1"/>
    <col min="13326" max="13326" width="5.28515625" style="93" customWidth="1"/>
    <col min="13327" max="13334" width="0" style="93" hidden="1" customWidth="1"/>
    <col min="13335" max="13568" width="9.140625" style="93"/>
    <col min="13569" max="13569" width="2.7109375" style="93" customWidth="1"/>
    <col min="13570" max="13570" width="10.140625" style="93" customWidth="1"/>
    <col min="13571" max="13571" width="20.140625" style="93" customWidth="1"/>
    <col min="13572" max="13572" width="14.42578125" style="93" customWidth="1"/>
    <col min="13573" max="13573" width="10.42578125" style="93" customWidth="1"/>
    <col min="13574" max="13575" width="9.42578125" style="93" customWidth="1"/>
    <col min="13576" max="13577" width="10.5703125" style="93" customWidth="1"/>
    <col min="13578" max="13578" width="21.5703125" style="93" customWidth="1"/>
    <col min="13579" max="13579" width="20.85546875" style="93" customWidth="1"/>
    <col min="13580" max="13580" width="13.28515625" style="93" customWidth="1"/>
    <col min="13581" max="13581" width="2.7109375" style="93" customWidth="1"/>
    <col min="13582" max="13582" width="5.28515625" style="93" customWidth="1"/>
    <col min="13583" max="13590" width="0" style="93" hidden="1" customWidth="1"/>
    <col min="13591" max="13824" width="9.140625" style="93"/>
    <col min="13825" max="13825" width="2.7109375" style="93" customWidth="1"/>
    <col min="13826" max="13826" width="10.140625" style="93" customWidth="1"/>
    <col min="13827" max="13827" width="20.140625" style="93" customWidth="1"/>
    <col min="13828" max="13828" width="14.42578125" style="93" customWidth="1"/>
    <col min="13829" max="13829" width="10.42578125" style="93" customWidth="1"/>
    <col min="13830" max="13831" width="9.42578125" style="93" customWidth="1"/>
    <col min="13832" max="13833" width="10.5703125" style="93" customWidth="1"/>
    <col min="13834" max="13834" width="21.5703125" style="93" customWidth="1"/>
    <col min="13835" max="13835" width="20.85546875" style="93" customWidth="1"/>
    <col min="13836" max="13836" width="13.28515625" style="93" customWidth="1"/>
    <col min="13837" max="13837" width="2.7109375" style="93" customWidth="1"/>
    <col min="13838" max="13838" width="5.28515625" style="93" customWidth="1"/>
    <col min="13839" max="13846" width="0" style="93" hidden="1" customWidth="1"/>
    <col min="13847" max="14080" width="9.140625" style="93"/>
    <col min="14081" max="14081" width="2.7109375" style="93" customWidth="1"/>
    <col min="14082" max="14082" width="10.140625" style="93" customWidth="1"/>
    <col min="14083" max="14083" width="20.140625" style="93" customWidth="1"/>
    <col min="14084" max="14084" width="14.42578125" style="93" customWidth="1"/>
    <col min="14085" max="14085" width="10.42578125" style="93" customWidth="1"/>
    <col min="14086" max="14087" width="9.42578125" style="93" customWidth="1"/>
    <col min="14088" max="14089" width="10.5703125" style="93" customWidth="1"/>
    <col min="14090" max="14090" width="21.5703125" style="93" customWidth="1"/>
    <col min="14091" max="14091" width="20.85546875" style="93" customWidth="1"/>
    <col min="14092" max="14092" width="13.28515625" style="93" customWidth="1"/>
    <col min="14093" max="14093" width="2.7109375" style="93" customWidth="1"/>
    <col min="14094" max="14094" width="5.28515625" style="93" customWidth="1"/>
    <col min="14095" max="14102" width="0" style="93" hidden="1" customWidth="1"/>
    <col min="14103" max="14336" width="9.140625" style="93"/>
    <col min="14337" max="14337" width="2.7109375" style="93" customWidth="1"/>
    <col min="14338" max="14338" width="10.140625" style="93" customWidth="1"/>
    <col min="14339" max="14339" width="20.140625" style="93" customWidth="1"/>
    <col min="14340" max="14340" width="14.42578125" style="93" customWidth="1"/>
    <col min="14341" max="14341" width="10.42578125" style="93" customWidth="1"/>
    <col min="14342" max="14343" width="9.42578125" style="93" customWidth="1"/>
    <col min="14344" max="14345" width="10.5703125" style="93" customWidth="1"/>
    <col min="14346" max="14346" width="21.5703125" style="93" customWidth="1"/>
    <col min="14347" max="14347" width="20.85546875" style="93" customWidth="1"/>
    <col min="14348" max="14348" width="13.28515625" style="93" customWidth="1"/>
    <col min="14349" max="14349" width="2.7109375" style="93" customWidth="1"/>
    <col min="14350" max="14350" width="5.28515625" style="93" customWidth="1"/>
    <col min="14351" max="14358" width="0" style="93" hidden="1" customWidth="1"/>
    <col min="14359" max="14592" width="9.140625" style="93"/>
    <col min="14593" max="14593" width="2.7109375" style="93" customWidth="1"/>
    <col min="14594" max="14594" width="10.140625" style="93" customWidth="1"/>
    <col min="14595" max="14595" width="20.140625" style="93" customWidth="1"/>
    <col min="14596" max="14596" width="14.42578125" style="93" customWidth="1"/>
    <col min="14597" max="14597" width="10.42578125" style="93" customWidth="1"/>
    <col min="14598" max="14599" width="9.42578125" style="93" customWidth="1"/>
    <col min="14600" max="14601" width="10.5703125" style="93" customWidth="1"/>
    <col min="14602" max="14602" width="21.5703125" style="93" customWidth="1"/>
    <col min="14603" max="14603" width="20.85546875" style="93" customWidth="1"/>
    <col min="14604" max="14604" width="13.28515625" style="93" customWidth="1"/>
    <col min="14605" max="14605" width="2.7109375" style="93" customWidth="1"/>
    <col min="14606" max="14606" width="5.28515625" style="93" customWidth="1"/>
    <col min="14607" max="14614" width="0" style="93" hidden="1" customWidth="1"/>
    <col min="14615" max="14848" width="9.140625" style="93"/>
    <col min="14849" max="14849" width="2.7109375" style="93" customWidth="1"/>
    <col min="14850" max="14850" width="10.140625" style="93" customWidth="1"/>
    <col min="14851" max="14851" width="20.140625" style="93" customWidth="1"/>
    <col min="14852" max="14852" width="14.42578125" style="93" customWidth="1"/>
    <col min="14853" max="14853" width="10.42578125" style="93" customWidth="1"/>
    <col min="14854" max="14855" width="9.42578125" style="93" customWidth="1"/>
    <col min="14856" max="14857" width="10.5703125" style="93" customWidth="1"/>
    <col min="14858" max="14858" width="21.5703125" style="93" customWidth="1"/>
    <col min="14859" max="14859" width="20.85546875" style="93" customWidth="1"/>
    <col min="14860" max="14860" width="13.28515625" style="93" customWidth="1"/>
    <col min="14861" max="14861" width="2.7109375" style="93" customWidth="1"/>
    <col min="14862" max="14862" width="5.28515625" style="93" customWidth="1"/>
    <col min="14863" max="14870" width="0" style="93" hidden="1" customWidth="1"/>
    <col min="14871" max="15104" width="9.140625" style="93"/>
    <col min="15105" max="15105" width="2.7109375" style="93" customWidth="1"/>
    <col min="15106" max="15106" width="10.140625" style="93" customWidth="1"/>
    <col min="15107" max="15107" width="20.140625" style="93" customWidth="1"/>
    <col min="15108" max="15108" width="14.42578125" style="93" customWidth="1"/>
    <col min="15109" max="15109" width="10.42578125" style="93" customWidth="1"/>
    <col min="15110" max="15111" width="9.42578125" style="93" customWidth="1"/>
    <col min="15112" max="15113" width="10.5703125" style="93" customWidth="1"/>
    <col min="15114" max="15114" width="21.5703125" style="93" customWidth="1"/>
    <col min="15115" max="15115" width="20.85546875" style="93" customWidth="1"/>
    <col min="15116" max="15116" width="13.28515625" style="93" customWidth="1"/>
    <col min="15117" max="15117" width="2.7109375" style="93" customWidth="1"/>
    <col min="15118" max="15118" width="5.28515625" style="93" customWidth="1"/>
    <col min="15119" max="15126" width="0" style="93" hidden="1" customWidth="1"/>
    <col min="15127" max="15360" width="9.140625" style="93"/>
    <col min="15361" max="15361" width="2.7109375" style="93" customWidth="1"/>
    <col min="15362" max="15362" width="10.140625" style="93" customWidth="1"/>
    <col min="15363" max="15363" width="20.140625" style="93" customWidth="1"/>
    <col min="15364" max="15364" width="14.42578125" style="93" customWidth="1"/>
    <col min="15365" max="15365" width="10.42578125" style="93" customWidth="1"/>
    <col min="15366" max="15367" width="9.42578125" style="93" customWidth="1"/>
    <col min="15368" max="15369" width="10.5703125" style="93" customWidth="1"/>
    <col min="15370" max="15370" width="21.5703125" style="93" customWidth="1"/>
    <col min="15371" max="15371" width="20.85546875" style="93" customWidth="1"/>
    <col min="15372" max="15372" width="13.28515625" style="93" customWidth="1"/>
    <col min="15373" max="15373" width="2.7109375" style="93" customWidth="1"/>
    <col min="15374" max="15374" width="5.28515625" style="93" customWidth="1"/>
    <col min="15375" max="15382" width="0" style="93" hidden="1" customWidth="1"/>
    <col min="15383" max="15616" width="9.140625" style="93"/>
    <col min="15617" max="15617" width="2.7109375" style="93" customWidth="1"/>
    <col min="15618" max="15618" width="10.140625" style="93" customWidth="1"/>
    <col min="15619" max="15619" width="20.140625" style="93" customWidth="1"/>
    <col min="15620" max="15620" width="14.42578125" style="93" customWidth="1"/>
    <col min="15621" max="15621" width="10.42578125" style="93" customWidth="1"/>
    <col min="15622" max="15623" width="9.42578125" style="93" customWidth="1"/>
    <col min="15624" max="15625" width="10.5703125" style="93" customWidth="1"/>
    <col min="15626" max="15626" width="21.5703125" style="93" customWidth="1"/>
    <col min="15627" max="15627" width="20.85546875" style="93" customWidth="1"/>
    <col min="15628" max="15628" width="13.28515625" style="93" customWidth="1"/>
    <col min="15629" max="15629" width="2.7109375" style="93" customWidth="1"/>
    <col min="15630" max="15630" width="5.28515625" style="93" customWidth="1"/>
    <col min="15631" max="15638" width="0" style="93" hidden="1" customWidth="1"/>
    <col min="15639" max="15872" width="9.140625" style="93"/>
    <col min="15873" max="15873" width="2.7109375" style="93" customWidth="1"/>
    <col min="15874" max="15874" width="10.140625" style="93" customWidth="1"/>
    <col min="15875" max="15875" width="20.140625" style="93" customWidth="1"/>
    <col min="15876" max="15876" width="14.42578125" style="93" customWidth="1"/>
    <col min="15877" max="15877" width="10.42578125" style="93" customWidth="1"/>
    <col min="15878" max="15879" width="9.42578125" style="93" customWidth="1"/>
    <col min="15880" max="15881" width="10.5703125" style="93" customWidth="1"/>
    <col min="15882" max="15882" width="21.5703125" style="93" customWidth="1"/>
    <col min="15883" max="15883" width="20.85546875" style="93" customWidth="1"/>
    <col min="15884" max="15884" width="13.28515625" style="93" customWidth="1"/>
    <col min="15885" max="15885" width="2.7109375" style="93" customWidth="1"/>
    <col min="15886" max="15886" width="5.28515625" style="93" customWidth="1"/>
    <col min="15887" max="15894" width="0" style="93" hidden="1" customWidth="1"/>
    <col min="15895" max="16128" width="9.140625" style="93"/>
    <col min="16129" max="16129" width="2.7109375" style="93" customWidth="1"/>
    <col min="16130" max="16130" width="10.140625" style="93" customWidth="1"/>
    <col min="16131" max="16131" width="20.140625" style="93" customWidth="1"/>
    <col min="16132" max="16132" width="14.42578125" style="93" customWidth="1"/>
    <col min="16133" max="16133" width="10.42578125" style="93" customWidth="1"/>
    <col min="16134" max="16135" width="9.42578125" style="93" customWidth="1"/>
    <col min="16136" max="16137" width="10.5703125" style="93" customWidth="1"/>
    <col min="16138" max="16138" width="21.5703125" style="93" customWidth="1"/>
    <col min="16139" max="16139" width="20.85546875" style="93" customWidth="1"/>
    <col min="16140" max="16140" width="13.28515625" style="93" customWidth="1"/>
    <col min="16141" max="16141" width="2.7109375" style="93" customWidth="1"/>
    <col min="16142" max="16142" width="5.28515625" style="93" customWidth="1"/>
    <col min="16143" max="16150" width="0" style="93" hidden="1" customWidth="1"/>
    <col min="16151" max="16384" width="9.140625" style="93"/>
  </cols>
  <sheetData>
    <row r="1" spans="1:22" x14ac:dyDescent="0.25">
      <c r="A1" s="1"/>
      <c r="B1" s="82"/>
      <c r="C1" s="82"/>
      <c r="D1" s="73"/>
      <c r="E1" s="73"/>
      <c r="F1" s="73"/>
      <c r="G1" s="73"/>
      <c r="H1" s="73"/>
      <c r="I1" s="73"/>
      <c r="J1" s="73"/>
      <c r="K1" s="206"/>
      <c r="L1" s="207"/>
      <c r="M1" s="208"/>
    </row>
    <row r="2" spans="1:22" ht="15.75" x14ac:dyDescent="0.25">
      <c r="A2" s="3"/>
      <c r="B2" s="772" t="str">
        <f>'WK1 - Identification'!E11</f>
        <v>Council of the City of Ryde</v>
      </c>
      <c r="C2" s="773"/>
      <c r="D2" s="773"/>
      <c r="E2" s="773"/>
      <c r="F2" s="774"/>
      <c r="G2" s="68"/>
      <c r="H2" s="68"/>
      <c r="I2" s="68"/>
      <c r="J2" s="68"/>
      <c r="K2" s="209"/>
      <c r="L2" s="210"/>
      <c r="M2" s="211"/>
    </row>
    <row r="3" spans="1:22" ht="12" customHeight="1" x14ac:dyDescent="0.25">
      <c r="A3" s="3"/>
      <c r="B3" s="70"/>
      <c r="C3" s="70"/>
      <c r="D3" s="68"/>
      <c r="E3" s="68"/>
      <c r="F3" s="212"/>
      <c r="G3" s="68"/>
      <c r="H3" s="68"/>
      <c r="I3" s="68"/>
      <c r="J3" s="68"/>
      <c r="K3" s="209"/>
      <c r="L3" s="213"/>
      <c r="M3" s="12"/>
    </row>
    <row r="4" spans="1:22" ht="26.25" x14ac:dyDescent="0.4">
      <c r="A4" s="3"/>
      <c r="B4" s="760" t="s">
        <v>504</v>
      </c>
      <c r="C4" s="760"/>
      <c r="D4" s="760"/>
      <c r="E4" s="760"/>
      <c r="F4" s="760"/>
      <c r="G4" s="760"/>
      <c r="H4" s="760"/>
      <c r="I4" s="760"/>
      <c r="J4" s="760"/>
      <c r="K4" s="760"/>
      <c r="L4" s="760"/>
      <c r="M4" s="214"/>
    </row>
    <row r="5" spans="1:22" ht="12" customHeight="1" x14ac:dyDescent="0.25">
      <c r="A5" s="3"/>
      <c r="B5" s="80"/>
      <c r="C5" s="80"/>
      <c r="D5" s="70"/>
      <c r="E5" s="70"/>
      <c r="F5" s="70"/>
      <c r="G5" s="70"/>
      <c r="H5" s="70"/>
      <c r="I5" s="70"/>
      <c r="J5" s="68"/>
      <c r="K5" s="209"/>
      <c r="L5" s="209"/>
      <c r="M5" s="215"/>
    </row>
    <row r="6" spans="1:22" ht="30" x14ac:dyDescent="0.4">
      <c r="A6" s="3"/>
      <c r="B6" s="775" t="s">
        <v>505</v>
      </c>
      <c r="C6" s="775"/>
      <c r="D6" s="775"/>
      <c r="E6" s="775"/>
      <c r="F6" s="775"/>
      <c r="G6" s="775"/>
      <c r="H6" s="775"/>
      <c r="I6" s="775"/>
      <c r="J6" s="775"/>
      <c r="K6" s="775"/>
      <c r="L6" s="775"/>
      <c r="M6" s="215"/>
    </row>
    <row r="7" spans="1:22" ht="23.25" x14ac:dyDescent="0.35">
      <c r="A7" s="3"/>
      <c r="B7" s="776" t="s">
        <v>506</v>
      </c>
      <c r="C7" s="776"/>
      <c r="D7" s="776"/>
      <c r="E7" s="776"/>
      <c r="F7" s="776"/>
      <c r="G7" s="776"/>
      <c r="H7" s="776"/>
      <c r="I7" s="776"/>
      <c r="J7" s="776"/>
      <c r="K7" s="776"/>
      <c r="L7" s="776"/>
      <c r="M7" s="215"/>
    </row>
    <row r="8" spans="1:22" ht="15.75" x14ac:dyDescent="0.25">
      <c r="A8" s="3"/>
      <c r="B8" s="777"/>
      <c r="C8" s="777"/>
      <c r="D8" s="777"/>
      <c r="E8" s="777"/>
      <c r="F8" s="777"/>
      <c r="G8" s="777"/>
      <c r="H8" s="777"/>
      <c r="I8" s="777"/>
      <c r="J8" s="777"/>
      <c r="K8" s="777"/>
      <c r="L8" s="777"/>
      <c r="M8" s="12"/>
    </row>
    <row r="9" spans="1:22" ht="60.75" customHeight="1" x14ac:dyDescent="0.25">
      <c r="A9" s="3"/>
      <c r="B9" s="778" t="s">
        <v>507</v>
      </c>
      <c r="C9" s="778"/>
      <c r="D9" s="778"/>
      <c r="E9" s="778"/>
      <c r="F9" s="778"/>
      <c r="G9" s="778"/>
      <c r="H9" s="778"/>
      <c r="I9" s="778"/>
      <c r="J9" s="778"/>
      <c r="K9" s="778"/>
      <c r="L9" s="778"/>
      <c r="M9" s="12"/>
    </row>
    <row r="10" spans="1:22" ht="12" customHeight="1" x14ac:dyDescent="0.25">
      <c r="A10" s="3"/>
      <c r="B10" s="601"/>
      <c r="C10" s="216"/>
      <c r="D10" s="216"/>
      <c r="E10" s="216"/>
      <c r="F10" s="216"/>
      <c r="G10" s="216"/>
      <c r="H10" s="216"/>
      <c r="I10" s="216"/>
      <c r="J10" s="216"/>
      <c r="K10" s="216"/>
      <c r="L10" s="216"/>
      <c r="M10" s="12"/>
    </row>
    <row r="11" spans="1:22" ht="23.25" x14ac:dyDescent="0.35">
      <c r="A11" s="3"/>
      <c r="B11" s="601"/>
      <c r="C11" s="779" t="s">
        <v>508</v>
      </c>
      <c r="D11" s="779"/>
      <c r="E11" s="779"/>
      <c r="F11" s="779"/>
      <c r="G11" s="779"/>
      <c r="H11" s="779"/>
      <c r="I11" s="779"/>
      <c r="J11" s="779"/>
      <c r="K11" s="779"/>
      <c r="L11" s="216"/>
      <c r="M11" s="12"/>
    </row>
    <row r="12" spans="1:22" x14ac:dyDescent="0.25">
      <c r="A12" s="3"/>
      <c r="B12" s="68"/>
      <c r="C12" s="68"/>
      <c r="D12" s="68"/>
      <c r="E12" s="68"/>
      <c r="F12" s="68"/>
      <c r="G12" s="68"/>
      <c r="H12" s="68"/>
      <c r="I12" s="68"/>
      <c r="J12" s="68"/>
      <c r="K12" s="68"/>
      <c r="L12" s="68"/>
      <c r="M12" s="12"/>
    </row>
    <row r="13" spans="1:22" s="223" customFormat="1" ht="51" x14ac:dyDescent="0.25">
      <c r="A13" s="217"/>
      <c r="B13" s="218" t="s">
        <v>509</v>
      </c>
      <c r="C13" s="218" t="s">
        <v>510</v>
      </c>
      <c r="D13" s="218" t="s">
        <v>511</v>
      </c>
      <c r="E13" s="218" t="s">
        <v>512</v>
      </c>
      <c r="F13" s="218" t="s">
        <v>513</v>
      </c>
      <c r="G13" s="218" t="s">
        <v>514</v>
      </c>
      <c r="H13" s="219" t="s">
        <v>515</v>
      </c>
      <c r="I13" s="218" t="s">
        <v>516</v>
      </c>
      <c r="J13" s="218" t="s">
        <v>517</v>
      </c>
      <c r="K13" s="220" t="s">
        <v>518</v>
      </c>
      <c r="L13" s="221" t="s">
        <v>519</v>
      </c>
      <c r="M13" s="222"/>
    </row>
    <row r="14" spans="1:22" s="223" customFormat="1" ht="19.5" hidden="1" customHeight="1" x14ac:dyDescent="0.25">
      <c r="A14" s="224"/>
      <c r="B14" s="225" t="s">
        <v>520</v>
      </c>
      <c r="C14" s="225" t="s">
        <v>521</v>
      </c>
      <c r="D14" s="225" t="s">
        <v>522</v>
      </c>
      <c r="E14" s="225" t="s">
        <v>523</v>
      </c>
      <c r="F14" s="225" t="s">
        <v>524</v>
      </c>
      <c r="G14" s="226"/>
      <c r="H14" s="227" t="s">
        <v>525</v>
      </c>
      <c r="I14" s="225" t="s">
        <v>526</v>
      </c>
      <c r="J14" s="228" t="s">
        <v>527</v>
      </c>
      <c r="K14" s="228" t="s">
        <v>528</v>
      </c>
      <c r="L14" s="229" t="s">
        <v>529</v>
      </c>
      <c r="M14" s="222"/>
      <c r="O14" s="223" t="s">
        <v>520</v>
      </c>
      <c r="P14" s="223" t="s">
        <v>524</v>
      </c>
      <c r="Q14" s="223" t="s">
        <v>520</v>
      </c>
      <c r="R14" s="223" t="s">
        <v>524</v>
      </c>
      <c r="S14" s="223" t="s">
        <v>520</v>
      </c>
      <c r="T14" s="223" t="s">
        <v>524</v>
      </c>
      <c r="U14" s="223" t="s">
        <v>520</v>
      </c>
      <c r="V14" s="223" t="s">
        <v>524</v>
      </c>
    </row>
    <row r="15" spans="1:22" x14ac:dyDescent="0.25">
      <c r="A15" s="3"/>
      <c r="B15" s="230" t="s">
        <v>530</v>
      </c>
      <c r="C15" s="231" t="s">
        <v>530</v>
      </c>
      <c r="D15" s="232">
        <v>39925.300000000003</v>
      </c>
      <c r="E15" s="233">
        <v>0.125363</v>
      </c>
      <c r="F15" s="234"/>
      <c r="G15" s="235" t="str">
        <f t="shared" ref="G15:G72" si="0">IF(F15="","",D15*F15/L15)</f>
        <v/>
      </c>
      <c r="H15" s="234">
        <v>484.19</v>
      </c>
      <c r="I15" s="234">
        <v>16892.849999999999</v>
      </c>
      <c r="J15" s="236">
        <v>18228065829</v>
      </c>
      <c r="K15" s="236">
        <v>2441242223</v>
      </c>
      <c r="L15" s="237">
        <f t="shared" ref="L15:L72" si="1">IF(D15="","",IF(F15&lt;&gt;"",F15*D15+J15*(E15/100),(J15-K15)*(E15/100)+H15*I15))</f>
        <v>27970184.718689777</v>
      </c>
      <c r="M15" s="12"/>
      <c r="O15" s="93" t="s">
        <v>531</v>
      </c>
      <c r="P15" s="93" t="s">
        <v>532</v>
      </c>
      <c r="Q15" s="93" t="s">
        <v>530</v>
      </c>
      <c r="R15" s="93" t="s">
        <v>532</v>
      </c>
      <c r="S15" s="93" t="s">
        <v>533</v>
      </c>
      <c r="T15" s="93" t="s">
        <v>532</v>
      </c>
      <c r="U15" s="93" t="s">
        <v>534</v>
      </c>
      <c r="V15" s="93" t="s">
        <v>532</v>
      </c>
    </row>
    <row r="16" spans="1:22" x14ac:dyDescent="0.25">
      <c r="A16" s="3"/>
      <c r="B16" s="230" t="s">
        <v>530</v>
      </c>
      <c r="C16" s="231"/>
      <c r="D16" s="232"/>
      <c r="E16" s="233"/>
      <c r="F16" s="234"/>
      <c r="G16" s="235" t="str">
        <f t="shared" si="0"/>
        <v/>
      </c>
      <c r="H16" s="234"/>
      <c r="I16" s="234"/>
      <c r="J16" s="236"/>
      <c r="K16" s="236"/>
      <c r="L16" s="237" t="str">
        <f t="shared" si="1"/>
        <v/>
      </c>
      <c r="M16" s="12"/>
    </row>
    <row r="17" spans="1:13" x14ac:dyDescent="0.25">
      <c r="A17" s="3"/>
      <c r="B17" s="230" t="s">
        <v>530</v>
      </c>
      <c r="C17" s="231"/>
      <c r="D17" s="232"/>
      <c r="E17" s="233"/>
      <c r="F17" s="234"/>
      <c r="G17" s="235" t="str">
        <f t="shared" si="0"/>
        <v/>
      </c>
      <c r="H17" s="234"/>
      <c r="I17" s="234"/>
      <c r="J17" s="236"/>
      <c r="K17" s="236"/>
      <c r="L17" s="237" t="str">
        <f t="shared" si="1"/>
        <v/>
      </c>
      <c r="M17" s="12"/>
    </row>
    <row r="18" spans="1:13" x14ac:dyDescent="0.25">
      <c r="A18" s="3"/>
      <c r="B18" s="230" t="s">
        <v>530</v>
      </c>
      <c r="C18" s="231"/>
      <c r="D18" s="232"/>
      <c r="E18" s="233"/>
      <c r="F18" s="234"/>
      <c r="G18" s="235" t="str">
        <f t="shared" si="0"/>
        <v/>
      </c>
      <c r="H18" s="234"/>
      <c r="I18" s="234"/>
      <c r="J18" s="236"/>
      <c r="K18" s="236"/>
      <c r="L18" s="237" t="str">
        <f t="shared" si="1"/>
        <v/>
      </c>
      <c r="M18" s="12"/>
    </row>
    <row r="19" spans="1:13" x14ac:dyDescent="0.25">
      <c r="A19" s="3"/>
      <c r="B19" s="230" t="s">
        <v>530</v>
      </c>
      <c r="C19" s="231"/>
      <c r="D19" s="232"/>
      <c r="E19" s="233"/>
      <c r="F19" s="234"/>
      <c r="G19" s="235" t="str">
        <f t="shared" si="0"/>
        <v/>
      </c>
      <c r="H19" s="234"/>
      <c r="I19" s="234"/>
      <c r="J19" s="236"/>
      <c r="K19" s="236"/>
      <c r="L19" s="237" t="str">
        <f t="shared" si="1"/>
        <v/>
      </c>
      <c r="M19" s="12"/>
    </row>
    <row r="20" spans="1:13" x14ac:dyDescent="0.25">
      <c r="A20" s="3"/>
      <c r="B20" s="230" t="s">
        <v>530</v>
      </c>
      <c r="C20" s="231"/>
      <c r="D20" s="232"/>
      <c r="E20" s="233"/>
      <c r="F20" s="234"/>
      <c r="G20" s="235" t="str">
        <f t="shared" si="0"/>
        <v/>
      </c>
      <c r="H20" s="234"/>
      <c r="I20" s="234"/>
      <c r="J20" s="236"/>
      <c r="K20" s="236"/>
      <c r="L20" s="237" t="str">
        <f t="shared" si="1"/>
        <v/>
      </c>
      <c r="M20" s="12"/>
    </row>
    <row r="21" spans="1:13" x14ac:dyDescent="0.25">
      <c r="A21" s="3"/>
      <c r="B21" s="230" t="s">
        <v>530</v>
      </c>
      <c r="C21" s="231"/>
      <c r="D21" s="232"/>
      <c r="E21" s="233"/>
      <c r="F21" s="234"/>
      <c r="G21" s="235" t="str">
        <f t="shared" si="0"/>
        <v/>
      </c>
      <c r="H21" s="234"/>
      <c r="I21" s="234"/>
      <c r="J21" s="236"/>
      <c r="K21" s="236"/>
      <c r="L21" s="237" t="str">
        <f t="shared" si="1"/>
        <v/>
      </c>
      <c r="M21" s="12"/>
    </row>
    <row r="22" spans="1:13" x14ac:dyDescent="0.25">
      <c r="A22" s="3"/>
      <c r="B22" s="230" t="s">
        <v>530</v>
      </c>
      <c r="C22" s="231"/>
      <c r="D22" s="232"/>
      <c r="E22" s="233"/>
      <c r="F22" s="234"/>
      <c r="G22" s="235" t="str">
        <f t="shared" si="0"/>
        <v/>
      </c>
      <c r="H22" s="234"/>
      <c r="I22" s="234"/>
      <c r="J22" s="236"/>
      <c r="K22" s="236"/>
      <c r="L22" s="237" t="str">
        <f t="shared" si="1"/>
        <v/>
      </c>
      <c r="M22" s="12"/>
    </row>
    <row r="23" spans="1:13" x14ac:dyDescent="0.25">
      <c r="A23" s="3"/>
      <c r="B23" s="230" t="s">
        <v>530</v>
      </c>
      <c r="C23" s="231"/>
      <c r="D23" s="232"/>
      <c r="E23" s="233"/>
      <c r="F23" s="234"/>
      <c r="G23" s="235" t="str">
        <f t="shared" si="0"/>
        <v/>
      </c>
      <c r="H23" s="234"/>
      <c r="I23" s="234"/>
      <c r="J23" s="236"/>
      <c r="K23" s="236"/>
      <c r="L23" s="237" t="str">
        <f t="shared" si="1"/>
        <v/>
      </c>
      <c r="M23" s="12"/>
    </row>
    <row r="24" spans="1:13" x14ac:dyDescent="0.25">
      <c r="A24" s="3"/>
      <c r="B24" s="230" t="s">
        <v>530</v>
      </c>
      <c r="C24" s="231"/>
      <c r="D24" s="232"/>
      <c r="E24" s="233"/>
      <c r="F24" s="234"/>
      <c r="G24" s="235" t="str">
        <f t="shared" si="0"/>
        <v/>
      </c>
      <c r="H24" s="234"/>
      <c r="I24" s="234"/>
      <c r="J24" s="236"/>
      <c r="K24" s="236"/>
      <c r="L24" s="237" t="str">
        <f t="shared" si="1"/>
        <v/>
      </c>
      <c r="M24" s="12"/>
    </row>
    <row r="25" spans="1:13" x14ac:dyDescent="0.25">
      <c r="A25" s="3"/>
      <c r="B25" s="230" t="s">
        <v>530</v>
      </c>
      <c r="C25" s="231"/>
      <c r="D25" s="232"/>
      <c r="E25" s="233"/>
      <c r="F25" s="234"/>
      <c r="G25" s="235" t="str">
        <f t="shared" si="0"/>
        <v/>
      </c>
      <c r="H25" s="234"/>
      <c r="I25" s="234"/>
      <c r="J25" s="236"/>
      <c r="K25" s="236"/>
      <c r="L25" s="237" t="str">
        <f t="shared" si="1"/>
        <v/>
      </c>
      <c r="M25" s="12"/>
    </row>
    <row r="26" spans="1:13" x14ac:dyDescent="0.25">
      <c r="A26" s="3"/>
      <c r="B26" s="230" t="s">
        <v>530</v>
      </c>
      <c r="C26" s="231"/>
      <c r="D26" s="232"/>
      <c r="E26" s="233"/>
      <c r="F26" s="234"/>
      <c r="G26" s="235" t="str">
        <f t="shared" si="0"/>
        <v/>
      </c>
      <c r="H26" s="234"/>
      <c r="I26" s="234"/>
      <c r="J26" s="236"/>
      <c r="K26" s="236"/>
      <c r="L26" s="237" t="str">
        <f t="shared" si="1"/>
        <v/>
      </c>
      <c r="M26" s="12"/>
    </row>
    <row r="27" spans="1:13" x14ac:dyDescent="0.25">
      <c r="A27" s="3"/>
      <c r="B27" s="230" t="s">
        <v>530</v>
      </c>
      <c r="C27" s="231"/>
      <c r="D27" s="232"/>
      <c r="E27" s="233"/>
      <c r="F27" s="234"/>
      <c r="G27" s="235" t="str">
        <f t="shared" si="0"/>
        <v/>
      </c>
      <c r="H27" s="234"/>
      <c r="I27" s="234"/>
      <c r="J27" s="236"/>
      <c r="K27" s="236"/>
      <c r="L27" s="237" t="str">
        <f t="shared" si="1"/>
        <v/>
      </c>
      <c r="M27" s="12"/>
    </row>
    <row r="28" spans="1:13" x14ac:dyDescent="0.25">
      <c r="A28" s="3"/>
      <c r="B28" s="230" t="s">
        <v>530</v>
      </c>
      <c r="C28" s="231"/>
      <c r="D28" s="232"/>
      <c r="E28" s="233"/>
      <c r="F28" s="234"/>
      <c r="G28" s="235" t="str">
        <f t="shared" si="0"/>
        <v/>
      </c>
      <c r="H28" s="234"/>
      <c r="I28" s="234"/>
      <c r="J28" s="236"/>
      <c r="K28" s="236"/>
      <c r="L28" s="237" t="str">
        <f t="shared" si="1"/>
        <v/>
      </c>
      <c r="M28" s="12"/>
    </row>
    <row r="29" spans="1:13" x14ac:dyDescent="0.25">
      <c r="A29" s="3"/>
      <c r="B29" s="230" t="s">
        <v>530</v>
      </c>
      <c r="C29" s="231"/>
      <c r="D29" s="232"/>
      <c r="E29" s="233"/>
      <c r="F29" s="234"/>
      <c r="G29" s="235" t="str">
        <f t="shared" si="0"/>
        <v/>
      </c>
      <c r="H29" s="234"/>
      <c r="I29" s="234"/>
      <c r="J29" s="236"/>
      <c r="K29" s="236"/>
      <c r="L29" s="237" t="str">
        <f t="shared" si="1"/>
        <v/>
      </c>
      <c r="M29" s="12"/>
    </row>
    <row r="30" spans="1:13" x14ac:dyDescent="0.25">
      <c r="A30" s="3"/>
      <c r="B30" s="230" t="s">
        <v>530</v>
      </c>
      <c r="C30" s="231"/>
      <c r="D30" s="232"/>
      <c r="E30" s="233"/>
      <c r="F30" s="234"/>
      <c r="G30" s="235" t="str">
        <f t="shared" si="0"/>
        <v/>
      </c>
      <c r="H30" s="234"/>
      <c r="I30" s="234"/>
      <c r="J30" s="236"/>
      <c r="K30" s="236"/>
      <c r="L30" s="237" t="str">
        <f t="shared" si="1"/>
        <v/>
      </c>
      <c r="M30" s="12"/>
    </row>
    <row r="31" spans="1:13" x14ac:dyDescent="0.25">
      <c r="A31" s="3"/>
      <c r="B31" s="230" t="s">
        <v>530</v>
      </c>
      <c r="C31" s="231"/>
      <c r="D31" s="232"/>
      <c r="E31" s="233"/>
      <c r="F31" s="234"/>
      <c r="G31" s="235" t="str">
        <f t="shared" si="0"/>
        <v/>
      </c>
      <c r="H31" s="234"/>
      <c r="I31" s="234"/>
      <c r="J31" s="236"/>
      <c r="K31" s="236"/>
      <c r="L31" s="237" t="str">
        <f t="shared" si="1"/>
        <v/>
      </c>
      <c r="M31" s="12"/>
    </row>
    <row r="32" spans="1:13" x14ac:dyDescent="0.25">
      <c r="A32" s="3"/>
      <c r="B32" s="230" t="s">
        <v>530</v>
      </c>
      <c r="C32" s="231"/>
      <c r="D32" s="232"/>
      <c r="E32" s="233"/>
      <c r="F32" s="234"/>
      <c r="G32" s="235" t="str">
        <f t="shared" si="0"/>
        <v/>
      </c>
      <c r="H32" s="234"/>
      <c r="I32" s="234"/>
      <c r="J32" s="236"/>
      <c r="K32" s="236"/>
      <c r="L32" s="237" t="str">
        <f t="shared" si="1"/>
        <v/>
      </c>
      <c r="M32" s="12"/>
    </row>
    <row r="33" spans="1:13" x14ac:dyDescent="0.25">
      <c r="A33" s="3"/>
      <c r="B33" s="230" t="s">
        <v>530</v>
      </c>
      <c r="C33" s="231"/>
      <c r="D33" s="232"/>
      <c r="E33" s="233"/>
      <c r="F33" s="234"/>
      <c r="G33" s="235" t="str">
        <f t="shared" si="0"/>
        <v/>
      </c>
      <c r="H33" s="234"/>
      <c r="I33" s="234"/>
      <c r="J33" s="236"/>
      <c r="K33" s="236"/>
      <c r="L33" s="237" t="str">
        <f t="shared" si="1"/>
        <v/>
      </c>
      <c r="M33" s="12"/>
    </row>
    <row r="34" spans="1:13" x14ac:dyDescent="0.25">
      <c r="A34" s="3"/>
      <c r="B34" s="230" t="s">
        <v>530</v>
      </c>
      <c r="C34" s="231"/>
      <c r="D34" s="232"/>
      <c r="E34" s="233"/>
      <c r="F34" s="234"/>
      <c r="G34" s="235" t="str">
        <f t="shared" si="0"/>
        <v/>
      </c>
      <c r="H34" s="234"/>
      <c r="I34" s="234"/>
      <c r="J34" s="236"/>
      <c r="K34" s="236"/>
      <c r="L34" s="237" t="str">
        <f t="shared" si="1"/>
        <v/>
      </c>
      <c r="M34" s="12"/>
    </row>
    <row r="35" spans="1:13" s="243" customFormat="1" ht="12.75" x14ac:dyDescent="0.2">
      <c r="A35" s="238"/>
      <c r="B35" s="239"/>
      <c r="C35" s="239" t="s">
        <v>535</v>
      </c>
      <c r="D35" s="240">
        <f>SUM(D15:D34)</f>
        <v>39925.300000000003</v>
      </c>
      <c r="E35" s="241"/>
      <c r="F35" s="241"/>
      <c r="G35" s="241"/>
      <c r="H35" s="241"/>
      <c r="I35" s="240">
        <f>SUM(I15:I34)</f>
        <v>16892.849999999999</v>
      </c>
      <c r="J35" s="240">
        <f>SUM(J15:J34)</f>
        <v>18228065829</v>
      </c>
      <c r="K35" s="240">
        <f>SUM(K15:K34)</f>
        <v>2441242223</v>
      </c>
      <c r="L35" s="240">
        <f>SUM(L15:L34)</f>
        <v>27970184.718689777</v>
      </c>
      <c r="M35" s="242"/>
    </row>
    <row r="36" spans="1:13" x14ac:dyDescent="0.25">
      <c r="A36" s="3"/>
      <c r="B36" s="230" t="s">
        <v>534</v>
      </c>
      <c r="C36" s="231" t="s">
        <v>534</v>
      </c>
      <c r="D36" s="232">
        <v>1842.7</v>
      </c>
      <c r="E36" s="233">
        <v>0.68071899999999996</v>
      </c>
      <c r="F36" s="234"/>
      <c r="G36" s="235" t="str">
        <f t="shared" si="0"/>
        <v/>
      </c>
      <c r="H36" s="234">
        <v>484.19</v>
      </c>
      <c r="I36" s="234">
        <v>420</v>
      </c>
      <c r="J36" s="236">
        <v>1885509957</v>
      </c>
      <c r="K36" s="236">
        <v>11503530</v>
      </c>
      <c r="L36" s="237">
        <f t="shared" si="1"/>
        <v>12960077.609810129</v>
      </c>
      <c r="M36" s="12"/>
    </row>
    <row r="37" spans="1:13" ht="25.5" x14ac:dyDescent="0.25">
      <c r="A37" s="3"/>
      <c r="B37" s="230" t="s">
        <v>534</v>
      </c>
      <c r="C37" s="231" t="s">
        <v>798</v>
      </c>
      <c r="D37" s="232">
        <v>1</v>
      </c>
      <c r="E37" s="233">
        <v>1.1770780000000001</v>
      </c>
      <c r="F37" s="234"/>
      <c r="G37" s="235" t="str">
        <f t="shared" si="0"/>
        <v/>
      </c>
      <c r="H37" s="234"/>
      <c r="I37" s="234"/>
      <c r="J37" s="236">
        <v>56300000</v>
      </c>
      <c r="K37" s="236"/>
      <c r="L37" s="237">
        <f t="shared" si="1"/>
        <v>662694.91400000011</v>
      </c>
      <c r="M37" s="12"/>
    </row>
    <row r="38" spans="1:13" ht="25.5" x14ac:dyDescent="0.25">
      <c r="A38" s="3"/>
      <c r="B38" s="230" t="s">
        <v>534</v>
      </c>
      <c r="C38" s="474" t="s">
        <v>799</v>
      </c>
      <c r="D38" s="232">
        <v>4</v>
      </c>
      <c r="E38" s="233">
        <v>0.88575400000000004</v>
      </c>
      <c r="F38" s="234"/>
      <c r="G38" s="235" t="str">
        <f t="shared" si="0"/>
        <v/>
      </c>
      <c r="H38" s="234"/>
      <c r="I38" s="234"/>
      <c r="J38" s="236">
        <v>41138193</v>
      </c>
      <c r="K38" s="236"/>
      <c r="L38" s="237">
        <f t="shared" si="1"/>
        <v>364383.19002522004</v>
      </c>
      <c r="M38" s="12"/>
    </row>
    <row r="39" spans="1:13" x14ac:dyDescent="0.25">
      <c r="A39" s="3"/>
      <c r="B39" s="230" t="s">
        <v>534</v>
      </c>
      <c r="C39" s="231"/>
      <c r="D39" s="234"/>
      <c r="E39" s="233"/>
      <c r="F39" s="234"/>
      <c r="G39" s="235" t="str">
        <f t="shared" si="0"/>
        <v/>
      </c>
      <c r="H39" s="234"/>
      <c r="I39" s="234"/>
      <c r="J39" s="236"/>
      <c r="K39" s="236"/>
      <c r="L39" s="237" t="str">
        <f t="shared" si="1"/>
        <v/>
      </c>
      <c r="M39" s="12"/>
    </row>
    <row r="40" spans="1:13" x14ac:dyDescent="0.25">
      <c r="A40" s="3"/>
      <c r="B40" s="230" t="s">
        <v>534</v>
      </c>
      <c r="C40" s="231"/>
      <c r="D40" s="234"/>
      <c r="E40" s="233"/>
      <c r="F40" s="234"/>
      <c r="G40" s="235" t="str">
        <f t="shared" si="0"/>
        <v/>
      </c>
      <c r="H40" s="234"/>
      <c r="I40" s="234"/>
      <c r="J40" s="236"/>
      <c r="K40" s="236"/>
      <c r="L40" s="237" t="str">
        <f t="shared" si="1"/>
        <v/>
      </c>
      <c r="M40" s="12"/>
    </row>
    <row r="41" spans="1:13" x14ac:dyDescent="0.25">
      <c r="A41" s="3"/>
      <c r="B41" s="230" t="s">
        <v>534</v>
      </c>
      <c r="C41" s="231"/>
      <c r="D41" s="234"/>
      <c r="E41" s="233"/>
      <c r="F41" s="234"/>
      <c r="G41" s="235" t="str">
        <f t="shared" si="0"/>
        <v/>
      </c>
      <c r="H41" s="234"/>
      <c r="I41" s="234"/>
      <c r="J41" s="236"/>
      <c r="K41" s="236"/>
      <c r="L41" s="237" t="str">
        <f t="shared" si="1"/>
        <v/>
      </c>
      <c r="M41" s="12"/>
    </row>
    <row r="42" spans="1:13" x14ac:dyDescent="0.25">
      <c r="A42" s="3"/>
      <c r="B42" s="230" t="s">
        <v>534</v>
      </c>
      <c r="C42" s="231"/>
      <c r="D42" s="234"/>
      <c r="E42" s="233"/>
      <c r="F42" s="234"/>
      <c r="G42" s="235" t="str">
        <f t="shared" si="0"/>
        <v/>
      </c>
      <c r="H42" s="234"/>
      <c r="I42" s="234"/>
      <c r="J42" s="236"/>
      <c r="K42" s="236"/>
      <c r="L42" s="237" t="str">
        <f t="shared" si="1"/>
        <v/>
      </c>
      <c r="M42" s="12"/>
    </row>
    <row r="43" spans="1:13" x14ac:dyDescent="0.25">
      <c r="A43" s="3"/>
      <c r="B43" s="230" t="s">
        <v>534</v>
      </c>
      <c r="C43" s="231"/>
      <c r="D43" s="234"/>
      <c r="E43" s="233"/>
      <c r="F43" s="234"/>
      <c r="G43" s="235" t="str">
        <f t="shared" si="0"/>
        <v/>
      </c>
      <c r="H43" s="234"/>
      <c r="I43" s="234"/>
      <c r="J43" s="236"/>
      <c r="K43" s="236"/>
      <c r="L43" s="237" t="str">
        <f t="shared" si="1"/>
        <v/>
      </c>
      <c r="M43" s="12"/>
    </row>
    <row r="44" spans="1:13" x14ac:dyDescent="0.25">
      <c r="A44" s="3"/>
      <c r="B44" s="230" t="s">
        <v>534</v>
      </c>
      <c r="C44" s="231"/>
      <c r="D44" s="234"/>
      <c r="E44" s="233"/>
      <c r="F44" s="234"/>
      <c r="G44" s="235" t="str">
        <f t="shared" si="0"/>
        <v/>
      </c>
      <c r="H44" s="234"/>
      <c r="I44" s="234"/>
      <c r="J44" s="236"/>
      <c r="K44" s="236"/>
      <c r="L44" s="237" t="str">
        <f t="shared" si="1"/>
        <v/>
      </c>
      <c r="M44" s="12"/>
    </row>
    <row r="45" spans="1:13" x14ac:dyDescent="0.25">
      <c r="A45" s="3"/>
      <c r="B45" s="230" t="s">
        <v>534</v>
      </c>
      <c r="C45" s="231"/>
      <c r="D45" s="234"/>
      <c r="E45" s="233"/>
      <c r="F45" s="234"/>
      <c r="G45" s="235" t="str">
        <f t="shared" si="0"/>
        <v/>
      </c>
      <c r="H45" s="234"/>
      <c r="I45" s="234"/>
      <c r="J45" s="236"/>
      <c r="K45" s="236"/>
      <c r="L45" s="237" t="str">
        <f t="shared" si="1"/>
        <v/>
      </c>
      <c r="M45" s="12"/>
    </row>
    <row r="46" spans="1:13" x14ac:dyDescent="0.25">
      <c r="A46" s="3"/>
      <c r="B46" s="230" t="s">
        <v>534</v>
      </c>
      <c r="C46" s="231"/>
      <c r="D46" s="234"/>
      <c r="E46" s="233"/>
      <c r="F46" s="234"/>
      <c r="G46" s="235" t="str">
        <f t="shared" si="0"/>
        <v/>
      </c>
      <c r="H46" s="234"/>
      <c r="I46" s="234"/>
      <c r="J46" s="236"/>
      <c r="K46" s="236"/>
      <c r="L46" s="237" t="str">
        <f t="shared" si="1"/>
        <v/>
      </c>
      <c r="M46" s="12"/>
    </row>
    <row r="47" spans="1:13" x14ac:dyDescent="0.25">
      <c r="A47" s="3"/>
      <c r="B47" s="230" t="s">
        <v>534</v>
      </c>
      <c r="C47" s="231"/>
      <c r="D47" s="234"/>
      <c r="E47" s="233"/>
      <c r="F47" s="234"/>
      <c r="G47" s="235" t="str">
        <f t="shared" si="0"/>
        <v/>
      </c>
      <c r="H47" s="234"/>
      <c r="I47" s="234"/>
      <c r="J47" s="236"/>
      <c r="K47" s="236"/>
      <c r="L47" s="237" t="str">
        <f t="shared" si="1"/>
        <v/>
      </c>
      <c r="M47" s="12"/>
    </row>
    <row r="48" spans="1:13" x14ac:dyDescent="0.25">
      <c r="A48" s="3"/>
      <c r="B48" s="230" t="s">
        <v>534</v>
      </c>
      <c r="C48" s="231"/>
      <c r="D48" s="234"/>
      <c r="E48" s="233"/>
      <c r="F48" s="234"/>
      <c r="G48" s="235" t="str">
        <f t="shared" si="0"/>
        <v/>
      </c>
      <c r="H48" s="234"/>
      <c r="I48" s="234"/>
      <c r="J48" s="236"/>
      <c r="K48" s="236"/>
      <c r="L48" s="237" t="str">
        <f t="shared" si="1"/>
        <v/>
      </c>
      <c r="M48" s="12"/>
    </row>
    <row r="49" spans="1:13" x14ac:dyDescent="0.25">
      <c r="A49" s="3"/>
      <c r="B49" s="230" t="s">
        <v>534</v>
      </c>
      <c r="C49" s="231"/>
      <c r="D49" s="234"/>
      <c r="E49" s="233"/>
      <c r="F49" s="234"/>
      <c r="G49" s="235" t="str">
        <f t="shared" si="0"/>
        <v/>
      </c>
      <c r="H49" s="234"/>
      <c r="I49" s="234"/>
      <c r="J49" s="236"/>
      <c r="K49" s="236"/>
      <c r="L49" s="237" t="str">
        <f t="shared" si="1"/>
        <v/>
      </c>
      <c r="M49" s="12"/>
    </row>
    <row r="50" spans="1:13" x14ac:dyDescent="0.25">
      <c r="A50" s="3"/>
      <c r="B50" s="230" t="s">
        <v>534</v>
      </c>
      <c r="C50" s="231"/>
      <c r="D50" s="234"/>
      <c r="E50" s="233"/>
      <c r="F50" s="234"/>
      <c r="G50" s="235" t="str">
        <f t="shared" si="0"/>
        <v/>
      </c>
      <c r="H50" s="234"/>
      <c r="I50" s="234"/>
      <c r="J50" s="236"/>
      <c r="K50" s="236"/>
      <c r="L50" s="237" t="str">
        <f t="shared" si="1"/>
        <v/>
      </c>
      <c r="M50" s="12"/>
    </row>
    <row r="51" spans="1:13" x14ac:dyDescent="0.25">
      <c r="A51" s="3"/>
      <c r="B51" s="230" t="s">
        <v>534</v>
      </c>
      <c r="C51" s="231"/>
      <c r="D51" s="234"/>
      <c r="E51" s="233"/>
      <c r="F51" s="234"/>
      <c r="G51" s="235" t="str">
        <f t="shared" si="0"/>
        <v/>
      </c>
      <c r="H51" s="234"/>
      <c r="I51" s="234"/>
      <c r="J51" s="236"/>
      <c r="K51" s="236"/>
      <c r="L51" s="237" t="str">
        <f t="shared" si="1"/>
        <v/>
      </c>
      <c r="M51" s="12"/>
    </row>
    <row r="52" spans="1:13" x14ac:dyDescent="0.25">
      <c r="A52" s="3"/>
      <c r="B52" s="230" t="s">
        <v>534</v>
      </c>
      <c r="C52" s="231"/>
      <c r="D52" s="234"/>
      <c r="E52" s="233"/>
      <c r="F52" s="234"/>
      <c r="G52" s="235" t="str">
        <f t="shared" si="0"/>
        <v/>
      </c>
      <c r="H52" s="234"/>
      <c r="I52" s="234"/>
      <c r="J52" s="236"/>
      <c r="K52" s="236"/>
      <c r="L52" s="237" t="str">
        <f t="shared" si="1"/>
        <v/>
      </c>
      <c r="M52" s="12"/>
    </row>
    <row r="53" spans="1:13" x14ac:dyDescent="0.25">
      <c r="A53" s="3"/>
      <c r="B53" s="230" t="s">
        <v>534</v>
      </c>
      <c r="C53" s="231"/>
      <c r="D53" s="234"/>
      <c r="E53" s="233"/>
      <c r="F53" s="234"/>
      <c r="G53" s="235" t="str">
        <f t="shared" si="0"/>
        <v/>
      </c>
      <c r="H53" s="234"/>
      <c r="I53" s="234"/>
      <c r="J53" s="236"/>
      <c r="K53" s="236"/>
      <c r="L53" s="237" t="str">
        <f t="shared" si="1"/>
        <v/>
      </c>
      <c r="M53" s="12"/>
    </row>
    <row r="54" spans="1:13" x14ac:dyDescent="0.25">
      <c r="A54" s="3"/>
      <c r="B54" s="230" t="s">
        <v>534</v>
      </c>
      <c r="C54" s="231"/>
      <c r="D54" s="234"/>
      <c r="E54" s="233"/>
      <c r="F54" s="234"/>
      <c r="G54" s="235" t="str">
        <f t="shared" si="0"/>
        <v/>
      </c>
      <c r="H54" s="234"/>
      <c r="I54" s="234"/>
      <c r="J54" s="236"/>
      <c r="K54" s="236"/>
      <c r="L54" s="237" t="str">
        <f t="shared" si="1"/>
        <v/>
      </c>
      <c r="M54" s="12"/>
    </row>
    <row r="55" spans="1:13" x14ac:dyDescent="0.25">
      <c r="A55" s="3"/>
      <c r="B55" s="230" t="s">
        <v>534</v>
      </c>
      <c r="C55" s="231"/>
      <c r="D55" s="234"/>
      <c r="E55" s="233"/>
      <c r="F55" s="234"/>
      <c r="G55" s="235" t="str">
        <f t="shared" si="0"/>
        <v/>
      </c>
      <c r="H55" s="234"/>
      <c r="I55" s="234"/>
      <c r="J55" s="236"/>
      <c r="K55" s="236"/>
      <c r="L55" s="237" t="str">
        <f t="shared" si="1"/>
        <v/>
      </c>
      <c r="M55" s="12"/>
    </row>
    <row r="56" spans="1:13" x14ac:dyDescent="0.25">
      <c r="A56" s="3"/>
      <c r="B56" s="230" t="s">
        <v>534</v>
      </c>
      <c r="C56" s="231"/>
      <c r="D56" s="234"/>
      <c r="E56" s="233"/>
      <c r="F56" s="234"/>
      <c r="G56" s="235" t="str">
        <f t="shared" si="0"/>
        <v/>
      </c>
      <c r="H56" s="234"/>
      <c r="I56" s="234"/>
      <c r="J56" s="236"/>
      <c r="K56" s="236"/>
      <c r="L56" s="237" t="str">
        <f t="shared" si="1"/>
        <v/>
      </c>
      <c r="M56" s="12"/>
    </row>
    <row r="57" spans="1:13" x14ac:dyDescent="0.25">
      <c r="A57" s="3"/>
      <c r="B57" s="230" t="s">
        <v>534</v>
      </c>
      <c r="C57" s="231"/>
      <c r="D57" s="234"/>
      <c r="E57" s="233"/>
      <c r="F57" s="234"/>
      <c r="G57" s="235" t="str">
        <f t="shared" si="0"/>
        <v/>
      </c>
      <c r="H57" s="234"/>
      <c r="I57" s="234"/>
      <c r="J57" s="236"/>
      <c r="K57" s="236"/>
      <c r="L57" s="237" t="str">
        <f t="shared" si="1"/>
        <v/>
      </c>
      <c r="M57" s="12"/>
    </row>
    <row r="58" spans="1:13" x14ac:dyDescent="0.25">
      <c r="A58" s="3"/>
      <c r="B58" s="230" t="s">
        <v>534</v>
      </c>
      <c r="C58" s="231"/>
      <c r="D58" s="234"/>
      <c r="E58" s="233"/>
      <c r="F58" s="234"/>
      <c r="G58" s="235" t="str">
        <f t="shared" si="0"/>
        <v/>
      </c>
      <c r="H58" s="234"/>
      <c r="I58" s="234"/>
      <c r="J58" s="236"/>
      <c r="K58" s="236"/>
      <c r="L58" s="237" t="str">
        <f t="shared" si="1"/>
        <v/>
      </c>
      <c r="M58" s="12"/>
    </row>
    <row r="59" spans="1:13" x14ac:dyDescent="0.25">
      <c r="A59" s="3"/>
      <c r="B59" s="230" t="s">
        <v>534</v>
      </c>
      <c r="C59" s="231"/>
      <c r="D59" s="234"/>
      <c r="E59" s="233"/>
      <c r="F59" s="234"/>
      <c r="G59" s="235" t="str">
        <f t="shared" si="0"/>
        <v/>
      </c>
      <c r="H59" s="234"/>
      <c r="I59" s="234"/>
      <c r="J59" s="236"/>
      <c r="K59" s="236"/>
      <c r="L59" s="237" t="str">
        <f t="shared" si="1"/>
        <v/>
      </c>
      <c r="M59" s="12"/>
    </row>
    <row r="60" spans="1:13" x14ac:dyDescent="0.25">
      <c r="A60" s="3"/>
      <c r="B60" s="230" t="s">
        <v>534</v>
      </c>
      <c r="C60" s="231"/>
      <c r="D60" s="234"/>
      <c r="E60" s="233"/>
      <c r="F60" s="234"/>
      <c r="G60" s="235" t="str">
        <f t="shared" si="0"/>
        <v/>
      </c>
      <c r="H60" s="234"/>
      <c r="I60" s="234"/>
      <c r="J60" s="236"/>
      <c r="K60" s="236"/>
      <c r="L60" s="237" t="str">
        <f t="shared" si="1"/>
        <v/>
      </c>
      <c r="M60" s="12"/>
    </row>
    <row r="61" spans="1:13" s="243" customFormat="1" ht="12.75" x14ac:dyDescent="0.2">
      <c r="A61" s="238"/>
      <c r="B61" s="230"/>
      <c r="C61" s="239" t="s">
        <v>536</v>
      </c>
      <c r="D61" s="241">
        <f>SUM(D36:D60)</f>
        <v>1847.7</v>
      </c>
      <c r="E61" s="241"/>
      <c r="F61" s="241"/>
      <c r="G61" s="241"/>
      <c r="H61" s="241"/>
      <c r="I61" s="240">
        <f>SUM(I36:I60)</f>
        <v>420</v>
      </c>
      <c r="J61" s="240">
        <f>SUM(J36:J60)</f>
        <v>1982948150</v>
      </c>
      <c r="K61" s="240">
        <f>SUM(K36:K60)</f>
        <v>11503530</v>
      </c>
      <c r="L61" s="240">
        <f>SUM(L36:L60)</f>
        <v>13987155.713835349</v>
      </c>
      <c r="M61" s="242"/>
    </row>
    <row r="62" spans="1:13" x14ac:dyDescent="0.25">
      <c r="A62" s="3"/>
      <c r="B62" s="230" t="s">
        <v>531</v>
      </c>
      <c r="C62" s="231"/>
      <c r="D62" s="234"/>
      <c r="E62" s="233"/>
      <c r="F62" s="234"/>
      <c r="G62" s="235" t="str">
        <f t="shared" si="0"/>
        <v/>
      </c>
      <c r="H62" s="234"/>
      <c r="I62" s="234"/>
      <c r="J62" s="236"/>
      <c r="K62" s="236"/>
      <c r="L62" s="237" t="str">
        <f t="shared" si="1"/>
        <v/>
      </c>
      <c r="M62" s="12"/>
    </row>
    <row r="63" spans="1:13" x14ac:dyDescent="0.25">
      <c r="A63" s="3"/>
      <c r="B63" s="230" t="s">
        <v>531</v>
      </c>
      <c r="C63" s="231"/>
      <c r="D63" s="234"/>
      <c r="E63" s="233"/>
      <c r="F63" s="234"/>
      <c r="G63" s="235" t="str">
        <f t="shared" si="0"/>
        <v/>
      </c>
      <c r="H63" s="234"/>
      <c r="I63" s="234"/>
      <c r="J63" s="236"/>
      <c r="K63" s="236"/>
      <c r="L63" s="237" t="str">
        <f t="shared" si="1"/>
        <v/>
      </c>
      <c r="M63" s="12"/>
    </row>
    <row r="64" spans="1:13" x14ac:dyDescent="0.25">
      <c r="A64" s="3"/>
      <c r="B64" s="230" t="s">
        <v>531</v>
      </c>
      <c r="C64" s="231"/>
      <c r="D64" s="234"/>
      <c r="E64" s="233"/>
      <c r="F64" s="234"/>
      <c r="G64" s="235" t="str">
        <f t="shared" si="0"/>
        <v/>
      </c>
      <c r="H64" s="234"/>
      <c r="I64" s="234"/>
      <c r="J64" s="236"/>
      <c r="K64" s="236"/>
      <c r="L64" s="237" t="str">
        <f t="shared" si="1"/>
        <v/>
      </c>
      <c r="M64" s="12"/>
    </row>
    <row r="65" spans="1:13" x14ac:dyDescent="0.25">
      <c r="A65" s="3"/>
      <c r="B65" s="230" t="s">
        <v>531</v>
      </c>
      <c r="C65" s="231"/>
      <c r="D65" s="234"/>
      <c r="E65" s="233"/>
      <c r="F65" s="234"/>
      <c r="G65" s="235" t="str">
        <f t="shared" si="0"/>
        <v/>
      </c>
      <c r="H65" s="234"/>
      <c r="I65" s="234"/>
      <c r="J65" s="236"/>
      <c r="K65" s="236"/>
      <c r="L65" s="237" t="str">
        <f t="shared" si="1"/>
        <v/>
      </c>
      <c r="M65" s="12"/>
    </row>
    <row r="66" spans="1:13" x14ac:dyDescent="0.25">
      <c r="A66" s="3"/>
      <c r="B66" s="230" t="s">
        <v>531</v>
      </c>
      <c r="C66" s="231"/>
      <c r="D66" s="234"/>
      <c r="E66" s="233"/>
      <c r="F66" s="234"/>
      <c r="G66" s="235" t="str">
        <f t="shared" si="0"/>
        <v/>
      </c>
      <c r="H66" s="234"/>
      <c r="I66" s="234"/>
      <c r="J66" s="236"/>
      <c r="K66" s="236"/>
      <c r="L66" s="237" t="str">
        <f t="shared" si="1"/>
        <v/>
      </c>
      <c r="M66" s="12"/>
    </row>
    <row r="67" spans="1:13" s="243" customFormat="1" ht="12.75" x14ac:dyDescent="0.2">
      <c r="A67" s="238"/>
      <c r="B67" s="239"/>
      <c r="C67" s="239" t="s">
        <v>537</v>
      </c>
      <c r="D67" s="241">
        <f>SUM(D62:D66)</f>
        <v>0</v>
      </c>
      <c r="E67" s="241"/>
      <c r="F67" s="241"/>
      <c r="G67" s="241"/>
      <c r="H67" s="241"/>
      <c r="I67" s="240">
        <f>SUM(I62:I66)</f>
        <v>0</v>
      </c>
      <c r="J67" s="240">
        <f>SUM(J62:J66)</f>
        <v>0</v>
      </c>
      <c r="K67" s="240">
        <f>SUM(K62:K66)</f>
        <v>0</v>
      </c>
      <c r="L67" s="240">
        <f>SUM(L62:L66)</f>
        <v>0</v>
      </c>
      <c r="M67" s="242"/>
    </row>
    <row r="68" spans="1:13" x14ac:dyDescent="0.25">
      <c r="A68" s="3"/>
      <c r="B68" s="230" t="s">
        <v>533</v>
      </c>
      <c r="C68" s="231"/>
      <c r="D68" s="234"/>
      <c r="E68" s="233"/>
      <c r="F68" s="234"/>
      <c r="G68" s="235" t="str">
        <f t="shared" si="0"/>
        <v/>
      </c>
      <c r="H68" s="234"/>
      <c r="I68" s="234"/>
      <c r="J68" s="236"/>
      <c r="K68" s="236"/>
      <c r="L68" s="237" t="str">
        <f t="shared" si="1"/>
        <v/>
      </c>
      <c r="M68" s="12"/>
    </row>
    <row r="69" spans="1:13" x14ac:dyDescent="0.25">
      <c r="A69" s="3"/>
      <c r="B69" s="230" t="s">
        <v>533</v>
      </c>
      <c r="C69" s="231"/>
      <c r="D69" s="234"/>
      <c r="E69" s="233"/>
      <c r="F69" s="234"/>
      <c r="G69" s="235" t="str">
        <f t="shared" si="0"/>
        <v/>
      </c>
      <c r="H69" s="234"/>
      <c r="I69" s="234"/>
      <c r="J69" s="236"/>
      <c r="K69" s="236"/>
      <c r="L69" s="237" t="str">
        <f t="shared" si="1"/>
        <v/>
      </c>
      <c r="M69" s="12"/>
    </row>
    <row r="70" spans="1:13" x14ac:dyDescent="0.25">
      <c r="A70" s="3"/>
      <c r="B70" s="230" t="s">
        <v>533</v>
      </c>
      <c r="C70" s="231"/>
      <c r="D70" s="234"/>
      <c r="E70" s="233"/>
      <c r="F70" s="234"/>
      <c r="G70" s="235" t="str">
        <f t="shared" si="0"/>
        <v/>
      </c>
      <c r="H70" s="234"/>
      <c r="I70" s="234"/>
      <c r="J70" s="236"/>
      <c r="K70" s="236"/>
      <c r="L70" s="237" t="str">
        <f t="shared" si="1"/>
        <v/>
      </c>
      <c r="M70" s="12"/>
    </row>
    <row r="71" spans="1:13" x14ac:dyDescent="0.25">
      <c r="A71" s="3"/>
      <c r="B71" s="230" t="s">
        <v>533</v>
      </c>
      <c r="C71" s="231"/>
      <c r="D71" s="234"/>
      <c r="E71" s="233"/>
      <c r="F71" s="234"/>
      <c r="G71" s="235" t="str">
        <f t="shared" si="0"/>
        <v/>
      </c>
      <c r="H71" s="234"/>
      <c r="I71" s="234"/>
      <c r="J71" s="236"/>
      <c r="K71" s="236"/>
      <c r="L71" s="237" t="str">
        <f t="shared" si="1"/>
        <v/>
      </c>
      <c r="M71" s="12"/>
    </row>
    <row r="72" spans="1:13" x14ac:dyDescent="0.25">
      <c r="A72" s="3"/>
      <c r="B72" s="230" t="s">
        <v>533</v>
      </c>
      <c r="C72" s="231"/>
      <c r="D72" s="234"/>
      <c r="E72" s="233"/>
      <c r="F72" s="234"/>
      <c r="G72" s="235" t="str">
        <f t="shared" si="0"/>
        <v/>
      </c>
      <c r="H72" s="234"/>
      <c r="I72" s="234"/>
      <c r="J72" s="236"/>
      <c r="K72" s="236"/>
      <c r="L72" s="237" t="str">
        <f t="shared" si="1"/>
        <v/>
      </c>
      <c r="M72" s="12"/>
    </row>
    <row r="73" spans="1:13" s="243" customFormat="1" ht="12.75" x14ac:dyDescent="0.2">
      <c r="A73" s="238"/>
      <c r="B73" s="239"/>
      <c r="C73" s="239" t="s">
        <v>538</v>
      </c>
      <c r="D73" s="241">
        <f>SUM(D68:D72)</f>
        <v>0</v>
      </c>
      <c r="E73" s="241"/>
      <c r="F73" s="241"/>
      <c r="G73" s="241"/>
      <c r="H73" s="241"/>
      <c r="I73" s="240">
        <f>SUM(I68:I72)</f>
        <v>0</v>
      </c>
      <c r="J73" s="240">
        <f>SUM(J68:J72)</f>
        <v>0</v>
      </c>
      <c r="K73" s="240">
        <f>SUM(K68:K72)</f>
        <v>0</v>
      </c>
      <c r="L73" s="240">
        <f>SUM(L68:L72)</f>
        <v>0</v>
      </c>
      <c r="M73" s="242"/>
    </row>
    <row r="74" spans="1:13" ht="12" customHeight="1" x14ac:dyDescent="0.25">
      <c r="A74" s="3"/>
      <c r="B74" s="244"/>
      <c r="C74" s="231"/>
      <c r="D74" s="234"/>
      <c r="E74" s="233"/>
      <c r="F74" s="234"/>
      <c r="G74" s="235" t="str">
        <f>IF(F74="","",D74*F74/L74)</f>
        <v/>
      </c>
      <c r="H74" s="234"/>
      <c r="I74" s="234"/>
      <c r="J74" s="236"/>
      <c r="K74" s="236"/>
      <c r="L74" s="237" t="str">
        <f>IF(D74="","",IF(F74&lt;&gt;"",F74*D74+J74*(E74/100),(J74-K74)*(E74/100)+H74*I74))</f>
        <v/>
      </c>
      <c r="M74" s="12"/>
    </row>
    <row r="75" spans="1:13" x14ac:dyDescent="0.25">
      <c r="A75" s="3"/>
      <c r="B75" s="245" t="s">
        <v>539</v>
      </c>
      <c r="C75" s="52"/>
      <c r="D75" s="246">
        <f>D35+D61+D67+D73</f>
        <v>41773</v>
      </c>
      <c r="E75" s="68"/>
      <c r="F75" s="247"/>
      <c r="G75" s="247" t="s">
        <v>540</v>
      </c>
      <c r="H75" s="68"/>
      <c r="I75" s="68"/>
      <c r="J75" s="248">
        <f>J35+J61+J67+J73</f>
        <v>20211013979</v>
      </c>
      <c r="K75" s="249" t="s">
        <v>541</v>
      </c>
      <c r="L75" s="248">
        <f>L35+L61+L67+L73</f>
        <v>41957340.432525128</v>
      </c>
      <c r="M75" s="12"/>
    </row>
    <row r="76" spans="1:13" x14ac:dyDescent="0.25">
      <c r="A76" s="112"/>
      <c r="B76" s="63"/>
      <c r="C76" s="63"/>
      <c r="D76" s="113"/>
      <c r="E76" s="113"/>
      <c r="F76" s="250"/>
      <c r="G76" s="113"/>
      <c r="H76" s="113"/>
      <c r="I76" s="113"/>
      <c r="J76" s="113"/>
      <c r="K76" s="251"/>
      <c r="L76" s="252"/>
      <c r="M76" s="253"/>
    </row>
    <row r="77" spans="1:13" ht="18" x14ac:dyDescent="0.25">
      <c r="A77" s="1"/>
      <c r="B77" s="254"/>
      <c r="C77" s="254"/>
      <c r="D77" s="73"/>
      <c r="E77" s="73"/>
      <c r="F77" s="73"/>
      <c r="G77" s="73"/>
      <c r="H77" s="73"/>
      <c r="I77" s="73"/>
      <c r="J77" s="73"/>
      <c r="K77" s="206"/>
      <c r="L77" s="206"/>
      <c r="M77" s="67"/>
    </row>
    <row r="78" spans="1:13" ht="15.75" x14ac:dyDescent="0.25">
      <c r="A78" s="3"/>
      <c r="B78" s="772" t="str">
        <f>B2</f>
        <v>Council of the City of Ryde</v>
      </c>
      <c r="C78" s="773"/>
      <c r="D78" s="773"/>
      <c r="E78" s="773"/>
      <c r="F78" s="774"/>
      <c r="G78" s="70"/>
      <c r="H78" s="70"/>
      <c r="I78" s="70"/>
      <c r="J78" s="68"/>
      <c r="K78" s="209"/>
      <c r="L78" s="247"/>
      <c r="M78" s="215"/>
    </row>
    <row r="79" spans="1:13" ht="23.25" x14ac:dyDescent="0.35">
      <c r="A79" s="3"/>
      <c r="B79" s="255"/>
      <c r="C79" s="779" t="s">
        <v>542</v>
      </c>
      <c r="D79" s="779"/>
      <c r="E79" s="779"/>
      <c r="F79" s="779"/>
      <c r="G79" s="779"/>
      <c r="H79" s="779"/>
      <c r="I79" s="779"/>
      <c r="J79" s="779"/>
      <c r="K79" s="779"/>
      <c r="L79" s="256"/>
      <c r="M79" s="214"/>
    </row>
    <row r="80" spans="1:13" ht="15.75" x14ac:dyDescent="0.25">
      <c r="A80" s="3"/>
      <c r="B80" s="257"/>
      <c r="C80" s="257"/>
      <c r="D80" s="258"/>
      <c r="E80" s="258"/>
      <c r="F80" s="258"/>
      <c r="G80" s="258"/>
      <c r="H80" s="258"/>
      <c r="I80" s="258"/>
      <c r="J80" s="259"/>
      <c r="K80" s="256"/>
      <c r="L80" s="256"/>
      <c r="M80" s="214"/>
    </row>
    <row r="81" spans="1:13" x14ac:dyDescent="0.25">
      <c r="A81" s="3"/>
      <c r="B81" s="80"/>
      <c r="C81" s="80"/>
      <c r="D81" s="70"/>
      <c r="E81" s="70"/>
      <c r="F81" s="70"/>
      <c r="G81" s="70"/>
      <c r="H81" s="70"/>
      <c r="I81" s="70"/>
      <c r="J81" s="68"/>
      <c r="K81" s="209"/>
      <c r="L81" s="209"/>
      <c r="M81" s="215"/>
    </row>
    <row r="82" spans="1:13" ht="38.25" x14ac:dyDescent="0.25">
      <c r="A82" s="217"/>
      <c r="B82" s="218" t="s">
        <v>509</v>
      </c>
      <c r="C82" s="218" t="s">
        <v>543</v>
      </c>
      <c r="D82" s="603" t="s">
        <v>511</v>
      </c>
      <c r="E82" s="603" t="s">
        <v>544</v>
      </c>
      <c r="F82" s="603" t="s">
        <v>513</v>
      </c>
      <c r="G82" s="603" t="s">
        <v>514</v>
      </c>
      <c r="H82" s="603" t="s">
        <v>515</v>
      </c>
      <c r="I82" s="603" t="s">
        <v>516</v>
      </c>
      <c r="J82" s="218" t="s">
        <v>517</v>
      </c>
      <c r="K82" s="220" t="s">
        <v>518</v>
      </c>
      <c r="L82" s="221" t="s">
        <v>545</v>
      </c>
      <c r="M82" s="222"/>
    </row>
    <row r="83" spans="1:13" s="268" customFormat="1" ht="25.5" x14ac:dyDescent="0.25">
      <c r="A83" s="261"/>
      <c r="B83" s="230" t="s">
        <v>530</v>
      </c>
      <c r="C83" s="231" t="s">
        <v>800</v>
      </c>
      <c r="D83" s="262">
        <f>D35</f>
        <v>39925.300000000003</v>
      </c>
      <c r="E83" s="263">
        <v>2.0559999999999998E-2</v>
      </c>
      <c r="F83" s="262">
        <v>56.79</v>
      </c>
      <c r="G83" s="264">
        <f>IF(F83="","",D83*F83/L83)</f>
        <v>0.3769475723589541</v>
      </c>
      <c r="H83" s="262"/>
      <c r="I83" s="262"/>
      <c r="J83" s="265">
        <f>J35</f>
        <v>18228065829</v>
      </c>
      <c r="K83" s="265"/>
      <c r="L83" s="266">
        <f>IF(D83="","",IF(F83&lt;&gt;"",F83*D83+J83*(E83/100),(J83-K83)*(E83/100)+H83*I83))</f>
        <v>6015048.1214423999</v>
      </c>
      <c r="M83" s="267"/>
    </row>
    <row r="84" spans="1:13" s="268" customFormat="1" ht="25.5" x14ac:dyDescent="0.25">
      <c r="A84" s="261"/>
      <c r="B84" s="230" t="s">
        <v>530</v>
      </c>
      <c r="C84" s="231" t="s">
        <v>802</v>
      </c>
      <c r="D84" s="262">
        <f>D83</f>
        <v>39925.300000000003</v>
      </c>
      <c r="E84" s="263">
        <v>0</v>
      </c>
      <c r="F84" s="262"/>
      <c r="G84" s="264" t="str">
        <f t="shared" ref="G84:G120" si="2">IF(F84="","",D84*F84/L84)</f>
        <v/>
      </c>
      <c r="H84" s="262"/>
      <c r="I84" s="262"/>
      <c r="J84" s="265">
        <f>J83</f>
        <v>18228065829</v>
      </c>
      <c r="K84" s="265"/>
      <c r="L84" s="266">
        <f t="shared" ref="L84:L120" si="3">IF(D84="","",IF(F84&lt;&gt;"",F84*D84+J84*(E84/100),(J84-K84)*(E84/100)+H84*I84))</f>
        <v>0</v>
      </c>
      <c r="M84" s="267"/>
    </row>
    <row r="85" spans="1:13" s="268" customFormat="1" x14ac:dyDescent="0.25">
      <c r="A85" s="261"/>
      <c r="B85" s="230" t="s">
        <v>530</v>
      </c>
      <c r="C85" s="231"/>
      <c r="D85" s="262"/>
      <c r="E85" s="263"/>
      <c r="F85" s="262"/>
      <c r="G85" s="264" t="str">
        <f t="shared" si="2"/>
        <v/>
      </c>
      <c r="H85" s="262"/>
      <c r="I85" s="262"/>
      <c r="J85" s="265"/>
      <c r="K85" s="265"/>
      <c r="L85" s="266" t="str">
        <f t="shared" si="3"/>
        <v/>
      </c>
      <c r="M85" s="267"/>
    </row>
    <row r="86" spans="1:13" s="268" customFormat="1" x14ac:dyDescent="0.25">
      <c r="A86" s="261"/>
      <c r="B86" s="230" t="s">
        <v>530</v>
      </c>
      <c r="C86" s="231"/>
      <c r="D86" s="262"/>
      <c r="E86" s="263"/>
      <c r="F86" s="262"/>
      <c r="G86" s="264" t="str">
        <f t="shared" si="2"/>
        <v/>
      </c>
      <c r="H86" s="262"/>
      <c r="I86" s="262"/>
      <c r="J86" s="265"/>
      <c r="K86" s="265"/>
      <c r="L86" s="266" t="str">
        <f t="shared" si="3"/>
        <v/>
      </c>
      <c r="M86" s="267"/>
    </row>
    <row r="87" spans="1:13" s="268" customFormat="1" x14ac:dyDescent="0.25">
      <c r="A87" s="261"/>
      <c r="B87" s="230" t="s">
        <v>530</v>
      </c>
      <c r="C87" s="231"/>
      <c r="D87" s="262"/>
      <c r="E87" s="263"/>
      <c r="F87" s="262"/>
      <c r="G87" s="264" t="str">
        <f t="shared" si="2"/>
        <v/>
      </c>
      <c r="H87" s="262"/>
      <c r="I87" s="262"/>
      <c r="J87" s="265"/>
      <c r="K87" s="265"/>
      <c r="L87" s="266" t="str">
        <f t="shared" si="3"/>
        <v/>
      </c>
      <c r="M87" s="267"/>
    </row>
    <row r="88" spans="1:13" s="268" customFormat="1" x14ac:dyDescent="0.25">
      <c r="A88" s="261"/>
      <c r="B88" s="230" t="s">
        <v>530</v>
      </c>
      <c r="C88" s="231"/>
      <c r="D88" s="262"/>
      <c r="E88" s="263"/>
      <c r="F88" s="262"/>
      <c r="G88" s="264" t="str">
        <f t="shared" si="2"/>
        <v/>
      </c>
      <c r="H88" s="262"/>
      <c r="I88" s="262"/>
      <c r="J88" s="265"/>
      <c r="K88" s="265"/>
      <c r="L88" s="266" t="str">
        <f t="shared" si="3"/>
        <v/>
      </c>
      <c r="M88" s="267"/>
    </row>
    <row r="89" spans="1:13" s="268" customFormat="1" x14ac:dyDescent="0.25">
      <c r="A89" s="261"/>
      <c r="B89" s="230" t="s">
        <v>530</v>
      </c>
      <c r="C89" s="231"/>
      <c r="D89" s="262"/>
      <c r="E89" s="263"/>
      <c r="F89" s="262"/>
      <c r="G89" s="264" t="str">
        <f t="shared" si="2"/>
        <v/>
      </c>
      <c r="H89" s="262"/>
      <c r="I89" s="262"/>
      <c r="J89" s="265"/>
      <c r="K89" s="265"/>
      <c r="L89" s="266" t="str">
        <f t="shared" si="3"/>
        <v/>
      </c>
      <c r="M89" s="267"/>
    </row>
    <row r="90" spans="1:13" s="268" customFormat="1" x14ac:dyDescent="0.25">
      <c r="A90" s="261"/>
      <c r="B90" s="230" t="s">
        <v>530</v>
      </c>
      <c r="C90" s="231"/>
      <c r="D90" s="262"/>
      <c r="E90" s="263"/>
      <c r="F90" s="262"/>
      <c r="G90" s="264" t="str">
        <f t="shared" si="2"/>
        <v/>
      </c>
      <c r="H90" s="262"/>
      <c r="I90" s="262"/>
      <c r="J90" s="265"/>
      <c r="K90" s="265"/>
      <c r="L90" s="266" t="str">
        <f t="shared" si="3"/>
        <v/>
      </c>
      <c r="M90" s="267"/>
    </row>
    <row r="91" spans="1:13" s="268" customFormat="1" x14ac:dyDescent="0.25">
      <c r="A91" s="261"/>
      <c r="B91" s="230" t="s">
        <v>530</v>
      </c>
      <c r="C91" s="231"/>
      <c r="D91" s="262"/>
      <c r="E91" s="263"/>
      <c r="F91" s="262"/>
      <c r="G91" s="264" t="str">
        <f t="shared" si="2"/>
        <v/>
      </c>
      <c r="H91" s="262"/>
      <c r="I91" s="262"/>
      <c r="J91" s="265"/>
      <c r="K91" s="265"/>
      <c r="L91" s="266" t="str">
        <f t="shared" si="3"/>
        <v/>
      </c>
      <c r="M91" s="267"/>
    </row>
    <row r="92" spans="1:13" s="268" customFormat="1" x14ac:dyDescent="0.25">
      <c r="A92" s="261"/>
      <c r="B92" s="230" t="s">
        <v>530</v>
      </c>
      <c r="C92" s="231"/>
      <c r="D92" s="262"/>
      <c r="E92" s="263"/>
      <c r="F92" s="262"/>
      <c r="G92" s="264" t="str">
        <f t="shared" si="2"/>
        <v/>
      </c>
      <c r="H92" s="262"/>
      <c r="I92" s="262"/>
      <c r="J92" s="265"/>
      <c r="K92" s="265"/>
      <c r="L92" s="266" t="str">
        <f t="shared" si="3"/>
        <v/>
      </c>
      <c r="M92" s="267"/>
    </row>
    <row r="93" spans="1:13" s="268" customFormat="1" ht="25.5" x14ac:dyDescent="0.25">
      <c r="A93" s="261"/>
      <c r="B93" s="230" t="s">
        <v>534</v>
      </c>
      <c r="C93" s="231" t="s">
        <v>801</v>
      </c>
      <c r="D93" s="262">
        <v>417</v>
      </c>
      <c r="E93" s="263">
        <v>0.158138</v>
      </c>
      <c r="F93" s="262"/>
      <c r="G93" s="264" t="str">
        <f t="shared" si="2"/>
        <v/>
      </c>
      <c r="H93" s="262"/>
      <c r="I93" s="262"/>
      <c r="J93" s="265">
        <v>833327470</v>
      </c>
      <c r="K93" s="265"/>
      <c r="L93" s="266">
        <f t="shared" si="3"/>
        <v>1317807.3945086</v>
      </c>
      <c r="M93" s="267"/>
    </row>
    <row r="94" spans="1:13" s="268" customFormat="1" ht="25.5" x14ac:dyDescent="0.25">
      <c r="A94" s="261"/>
      <c r="B94" s="230" t="s">
        <v>534</v>
      </c>
      <c r="C94" s="231" t="s">
        <v>800</v>
      </c>
      <c r="D94" s="262">
        <f>D61</f>
        <v>1847.7</v>
      </c>
      <c r="E94" s="263">
        <v>2.0559999999999998E-2</v>
      </c>
      <c r="F94" s="262">
        <v>56.79</v>
      </c>
      <c r="G94" s="264">
        <f t="shared" si="2"/>
        <v>0.20469325211557138</v>
      </c>
      <c r="H94" s="262"/>
      <c r="I94" s="262"/>
      <c r="J94" s="265">
        <f>J61</f>
        <v>1982948150</v>
      </c>
      <c r="K94" s="265"/>
      <c r="L94" s="266">
        <f t="shared" si="3"/>
        <v>512625.02263999998</v>
      </c>
      <c r="M94" s="267"/>
    </row>
    <row r="95" spans="1:13" s="268" customFormat="1" ht="25.5" x14ac:dyDescent="0.25">
      <c r="A95" s="261"/>
      <c r="B95" s="230" t="s">
        <v>534</v>
      </c>
      <c r="C95" s="231" t="s">
        <v>802</v>
      </c>
      <c r="D95" s="262">
        <f>D94</f>
        <v>1847.7</v>
      </c>
      <c r="E95" s="263">
        <v>0</v>
      </c>
      <c r="F95" s="262"/>
      <c r="G95" s="264" t="str">
        <f t="shared" ref="G95" si="4">IF(F95="","",D95*F95/L95)</f>
        <v/>
      </c>
      <c r="H95" s="262"/>
      <c r="I95" s="262"/>
      <c r="J95" s="265">
        <f>J94</f>
        <v>1982948150</v>
      </c>
      <c r="K95" s="265"/>
      <c r="L95" s="266">
        <f t="shared" si="3"/>
        <v>0</v>
      </c>
      <c r="M95" s="267"/>
    </row>
    <row r="96" spans="1:13" s="268" customFormat="1" x14ac:dyDescent="0.25">
      <c r="A96" s="261"/>
      <c r="B96" s="230" t="s">
        <v>534</v>
      </c>
      <c r="C96" s="231"/>
      <c r="D96" s="262"/>
      <c r="E96" s="263"/>
      <c r="F96" s="262"/>
      <c r="G96" s="264" t="str">
        <f t="shared" si="2"/>
        <v/>
      </c>
      <c r="H96" s="262"/>
      <c r="I96" s="262"/>
      <c r="J96" s="265"/>
      <c r="K96" s="265"/>
      <c r="L96" s="266" t="str">
        <f t="shared" si="3"/>
        <v/>
      </c>
      <c r="M96" s="267"/>
    </row>
    <row r="97" spans="1:13" s="268" customFormat="1" x14ac:dyDescent="0.25">
      <c r="A97" s="261"/>
      <c r="B97" s="230" t="s">
        <v>534</v>
      </c>
      <c r="C97" s="231"/>
      <c r="D97" s="262"/>
      <c r="E97" s="263"/>
      <c r="F97" s="262"/>
      <c r="G97" s="264" t="str">
        <f t="shared" si="2"/>
        <v/>
      </c>
      <c r="H97" s="262"/>
      <c r="I97" s="262"/>
      <c r="J97" s="265"/>
      <c r="K97" s="265"/>
      <c r="L97" s="266" t="str">
        <f t="shared" si="3"/>
        <v/>
      </c>
      <c r="M97" s="267"/>
    </row>
    <row r="98" spans="1:13" s="268" customFormat="1" x14ac:dyDescent="0.25">
      <c r="A98" s="261"/>
      <c r="B98" s="230" t="s">
        <v>534</v>
      </c>
      <c r="C98" s="231"/>
      <c r="D98" s="262"/>
      <c r="E98" s="263"/>
      <c r="F98" s="262"/>
      <c r="G98" s="264" t="str">
        <f t="shared" si="2"/>
        <v/>
      </c>
      <c r="H98" s="262"/>
      <c r="I98" s="262"/>
      <c r="J98" s="265"/>
      <c r="K98" s="265"/>
      <c r="L98" s="266" t="str">
        <f t="shared" si="3"/>
        <v/>
      </c>
      <c r="M98" s="267"/>
    </row>
    <row r="99" spans="1:13" s="268" customFormat="1" x14ac:dyDescent="0.25">
      <c r="A99" s="261"/>
      <c r="B99" s="230" t="s">
        <v>534</v>
      </c>
      <c r="C99" s="231"/>
      <c r="D99" s="262"/>
      <c r="E99" s="263"/>
      <c r="F99" s="262"/>
      <c r="G99" s="264" t="str">
        <f t="shared" si="2"/>
        <v/>
      </c>
      <c r="H99" s="262"/>
      <c r="I99" s="262"/>
      <c r="J99" s="265"/>
      <c r="K99" s="265"/>
      <c r="L99" s="266" t="str">
        <f t="shared" si="3"/>
        <v/>
      </c>
      <c r="M99" s="267"/>
    </row>
    <row r="100" spans="1:13" s="268" customFormat="1" x14ac:dyDescent="0.25">
      <c r="A100" s="261"/>
      <c r="B100" s="230" t="s">
        <v>534</v>
      </c>
      <c r="C100" s="231"/>
      <c r="D100" s="262"/>
      <c r="E100" s="263"/>
      <c r="F100" s="262"/>
      <c r="G100" s="264" t="str">
        <f t="shared" si="2"/>
        <v/>
      </c>
      <c r="H100" s="262"/>
      <c r="I100" s="262"/>
      <c r="J100" s="265"/>
      <c r="K100" s="265"/>
      <c r="L100" s="266" t="str">
        <f t="shared" si="3"/>
        <v/>
      </c>
      <c r="M100" s="267"/>
    </row>
    <row r="101" spans="1:13" s="268" customFormat="1" x14ac:dyDescent="0.25">
      <c r="A101" s="261"/>
      <c r="B101" s="230" t="s">
        <v>534</v>
      </c>
      <c r="C101" s="231"/>
      <c r="D101" s="262"/>
      <c r="E101" s="263"/>
      <c r="F101" s="262"/>
      <c r="G101" s="264" t="str">
        <f t="shared" si="2"/>
        <v/>
      </c>
      <c r="H101" s="262"/>
      <c r="I101" s="262"/>
      <c r="J101" s="265"/>
      <c r="K101" s="265"/>
      <c r="L101" s="266" t="str">
        <f t="shared" si="3"/>
        <v/>
      </c>
      <c r="M101" s="267"/>
    </row>
    <row r="102" spans="1:13" s="268" customFormat="1" x14ac:dyDescent="0.25">
      <c r="A102" s="261"/>
      <c r="B102" s="230" t="s">
        <v>534</v>
      </c>
      <c r="C102" s="231"/>
      <c r="D102" s="262"/>
      <c r="E102" s="263"/>
      <c r="F102" s="262"/>
      <c r="G102" s="264" t="str">
        <f t="shared" si="2"/>
        <v/>
      </c>
      <c r="H102" s="262"/>
      <c r="I102" s="262"/>
      <c r="J102" s="265"/>
      <c r="K102" s="265"/>
      <c r="L102" s="266" t="str">
        <f t="shared" si="3"/>
        <v/>
      </c>
      <c r="M102" s="267"/>
    </row>
    <row r="103" spans="1:13" s="268" customFormat="1" x14ac:dyDescent="0.25">
      <c r="A103" s="261"/>
      <c r="B103" s="230" t="s">
        <v>534</v>
      </c>
      <c r="C103" s="231"/>
      <c r="D103" s="262"/>
      <c r="E103" s="263"/>
      <c r="F103" s="262"/>
      <c r="G103" s="264" t="str">
        <f t="shared" si="2"/>
        <v/>
      </c>
      <c r="H103" s="262"/>
      <c r="I103" s="262"/>
      <c r="J103" s="265"/>
      <c r="K103" s="265"/>
      <c r="L103" s="266" t="str">
        <f t="shared" si="3"/>
        <v/>
      </c>
      <c r="M103" s="267"/>
    </row>
    <row r="104" spans="1:13" s="268" customFormat="1" x14ac:dyDescent="0.25">
      <c r="A104" s="261"/>
      <c r="B104" s="230" t="s">
        <v>534</v>
      </c>
      <c r="C104" s="231"/>
      <c r="D104" s="262"/>
      <c r="E104" s="263"/>
      <c r="F104" s="262"/>
      <c r="G104" s="264" t="str">
        <f t="shared" si="2"/>
        <v/>
      </c>
      <c r="H104" s="262"/>
      <c r="I104" s="262"/>
      <c r="J104" s="265"/>
      <c r="K104" s="265"/>
      <c r="L104" s="266" t="str">
        <f t="shared" si="3"/>
        <v/>
      </c>
      <c r="M104" s="267"/>
    </row>
    <row r="105" spans="1:13" s="268" customFormat="1" x14ac:dyDescent="0.25">
      <c r="A105" s="261"/>
      <c r="B105" s="230" t="s">
        <v>534</v>
      </c>
      <c r="C105" s="231"/>
      <c r="D105" s="262"/>
      <c r="E105" s="263"/>
      <c r="F105" s="262"/>
      <c r="G105" s="264" t="str">
        <f t="shared" si="2"/>
        <v/>
      </c>
      <c r="H105" s="262"/>
      <c r="I105" s="262"/>
      <c r="J105" s="265"/>
      <c r="K105" s="265"/>
      <c r="L105" s="266" t="str">
        <f t="shared" si="3"/>
        <v/>
      </c>
      <c r="M105" s="267"/>
    </row>
    <row r="106" spans="1:13" s="268" customFormat="1" x14ac:dyDescent="0.25">
      <c r="A106" s="261"/>
      <c r="B106" s="230" t="s">
        <v>534</v>
      </c>
      <c r="C106" s="231"/>
      <c r="D106" s="262"/>
      <c r="E106" s="263"/>
      <c r="F106" s="262"/>
      <c r="G106" s="264" t="str">
        <f t="shared" si="2"/>
        <v/>
      </c>
      <c r="H106" s="262"/>
      <c r="I106" s="262"/>
      <c r="J106" s="265"/>
      <c r="K106" s="265"/>
      <c r="L106" s="266" t="str">
        <f t="shared" si="3"/>
        <v/>
      </c>
      <c r="M106" s="267"/>
    </row>
    <row r="107" spans="1:13" s="268" customFormat="1" x14ac:dyDescent="0.25">
      <c r="A107" s="261"/>
      <c r="B107" s="230" t="s">
        <v>534</v>
      </c>
      <c r="C107" s="231"/>
      <c r="D107" s="262"/>
      <c r="E107" s="263"/>
      <c r="F107" s="262"/>
      <c r="G107" s="264" t="str">
        <f t="shared" si="2"/>
        <v/>
      </c>
      <c r="H107" s="262"/>
      <c r="I107" s="262"/>
      <c r="J107" s="265"/>
      <c r="K107" s="265"/>
      <c r="L107" s="266" t="str">
        <f t="shared" si="3"/>
        <v/>
      </c>
      <c r="M107" s="267"/>
    </row>
    <row r="108" spans="1:13" s="268" customFormat="1" x14ac:dyDescent="0.25">
      <c r="A108" s="261"/>
      <c r="B108" s="230" t="s">
        <v>534</v>
      </c>
      <c r="C108" s="231"/>
      <c r="D108" s="262"/>
      <c r="E108" s="263"/>
      <c r="F108" s="262"/>
      <c r="G108" s="264" t="str">
        <f t="shared" si="2"/>
        <v/>
      </c>
      <c r="H108" s="262"/>
      <c r="I108" s="262"/>
      <c r="J108" s="265"/>
      <c r="K108" s="265"/>
      <c r="L108" s="266" t="str">
        <f t="shared" si="3"/>
        <v/>
      </c>
      <c r="M108" s="267"/>
    </row>
    <row r="109" spans="1:13" s="268" customFormat="1" x14ac:dyDescent="0.25">
      <c r="A109" s="261"/>
      <c r="B109" s="230" t="s">
        <v>534</v>
      </c>
      <c r="C109" s="231"/>
      <c r="D109" s="262"/>
      <c r="E109" s="263"/>
      <c r="F109" s="262"/>
      <c r="G109" s="264" t="str">
        <f t="shared" si="2"/>
        <v/>
      </c>
      <c r="H109" s="262"/>
      <c r="I109" s="262"/>
      <c r="J109" s="265"/>
      <c r="K109" s="265"/>
      <c r="L109" s="266" t="str">
        <f t="shared" si="3"/>
        <v/>
      </c>
      <c r="M109" s="267"/>
    </row>
    <row r="110" spans="1:13" s="268" customFormat="1" x14ac:dyDescent="0.25">
      <c r="A110" s="261"/>
      <c r="B110" s="230" t="s">
        <v>534</v>
      </c>
      <c r="C110" s="231"/>
      <c r="D110" s="262"/>
      <c r="E110" s="263"/>
      <c r="F110" s="262"/>
      <c r="G110" s="264" t="str">
        <f t="shared" si="2"/>
        <v/>
      </c>
      <c r="H110" s="262"/>
      <c r="I110" s="262"/>
      <c r="J110" s="265"/>
      <c r="K110" s="265"/>
      <c r="L110" s="266" t="str">
        <f t="shared" si="3"/>
        <v/>
      </c>
      <c r="M110" s="267"/>
    </row>
    <row r="111" spans="1:13" s="268" customFormat="1" x14ac:dyDescent="0.25">
      <c r="A111" s="261"/>
      <c r="B111" s="230" t="s">
        <v>534</v>
      </c>
      <c r="C111" s="231"/>
      <c r="D111" s="262"/>
      <c r="E111" s="263"/>
      <c r="F111" s="262"/>
      <c r="G111" s="264" t="str">
        <f t="shared" si="2"/>
        <v/>
      </c>
      <c r="H111" s="262"/>
      <c r="I111" s="262"/>
      <c r="J111" s="265"/>
      <c r="K111" s="265"/>
      <c r="L111" s="266" t="str">
        <f t="shared" si="3"/>
        <v/>
      </c>
      <c r="M111" s="267"/>
    </row>
    <row r="112" spans="1:13" s="268" customFormat="1" x14ac:dyDescent="0.25">
      <c r="A112" s="261"/>
      <c r="B112" s="230" t="s">
        <v>534</v>
      </c>
      <c r="C112" s="231"/>
      <c r="D112" s="262"/>
      <c r="E112" s="263"/>
      <c r="F112" s="262"/>
      <c r="G112" s="264" t="str">
        <f t="shared" si="2"/>
        <v/>
      </c>
      <c r="H112" s="262"/>
      <c r="I112" s="262"/>
      <c r="J112" s="265"/>
      <c r="K112" s="265"/>
      <c r="L112" s="266" t="str">
        <f t="shared" si="3"/>
        <v/>
      </c>
      <c r="M112" s="267"/>
    </row>
    <row r="113" spans="1:13" s="268" customFormat="1" x14ac:dyDescent="0.25">
      <c r="A113" s="261"/>
      <c r="B113" s="230" t="s">
        <v>531</v>
      </c>
      <c r="C113" s="231"/>
      <c r="D113" s="262"/>
      <c r="E113" s="263"/>
      <c r="F113" s="262"/>
      <c r="G113" s="264" t="str">
        <f t="shared" si="2"/>
        <v/>
      </c>
      <c r="H113" s="262"/>
      <c r="I113" s="262"/>
      <c r="J113" s="265"/>
      <c r="K113" s="265"/>
      <c r="L113" s="266" t="str">
        <f t="shared" si="3"/>
        <v/>
      </c>
      <c r="M113" s="267"/>
    </row>
    <row r="114" spans="1:13" s="268" customFormat="1" x14ac:dyDescent="0.25">
      <c r="A114" s="261"/>
      <c r="B114" s="230" t="s">
        <v>531</v>
      </c>
      <c r="C114" s="231"/>
      <c r="D114" s="262"/>
      <c r="E114" s="263"/>
      <c r="F114" s="262"/>
      <c r="G114" s="264" t="str">
        <f t="shared" si="2"/>
        <v/>
      </c>
      <c r="H114" s="262"/>
      <c r="I114" s="262"/>
      <c r="J114" s="265"/>
      <c r="K114" s="265"/>
      <c r="L114" s="266" t="str">
        <f t="shared" si="3"/>
        <v/>
      </c>
      <c r="M114" s="267"/>
    </row>
    <row r="115" spans="1:13" s="268" customFormat="1" x14ac:dyDescent="0.25">
      <c r="A115" s="261"/>
      <c r="B115" s="230" t="s">
        <v>531</v>
      </c>
      <c r="C115" s="231"/>
      <c r="D115" s="262"/>
      <c r="E115" s="263"/>
      <c r="F115" s="262"/>
      <c r="G115" s="264" t="str">
        <f t="shared" si="2"/>
        <v/>
      </c>
      <c r="H115" s="262"/>
      <c r="I115" s="262"/>
      <c r="J115" s="265"/>
      <c r="K115" s="265"/>
      <c r="L115" s="266" t="str">
        <f t="shared" si="3"/>
        <v/>
      </c>
      <c r="M115" s="267"/>
    </row>
    <row r="116" spans="1:13" s="268" customFormat="1" x14ac:dyDescent="0.25">
      <c r="A116" s="261"/>
      <c r="B116" s="230" t="s">
        <v>531</v>
      </c>
      <c r="C116" s="475"/>
      <c r="D116" s="262"/>
      <c r="E116" s="263"/>
      <c r="F116" s="262"/>
      <c r="G116" s="264" t="str">
        <f t="shared" si="2"/>
        <v/>
      </c>
      <c r="H116" s="262"/>
      <c r="I116" s="262"/>
      <c r="J116" s="265"/>
      <c r="K116" s="265"/>
      <c r="L116" s="266" t="str">
        <f t="shared" si="3"/>
        <v/>
      </c>
      <c r="M116" s="267"/>
    </row>
    <row r="117" spans="1:13" s="268" customFormat="1" x14ac:dyDescent="0.25">
      <c r="A117" s="261"/>
      <c r="B117" s="230" t="s">
        <v>533</v>
      </c>
      <c r="C117" s="475"/>
      <c r="D117" s="262"/>
      <c r="E117" s="263"/>
      <c r="F117" s="262"/>
      <c r="G117" s="264" t="str">
        <f t="shared" si="2"/>
        <v/>
      </c>
      <c r="H117" s="262"/>
      <c r="I117" s="262"/>
      <c r="J117" s="265"/>
      <c r="K117" s="265"/>
      <c r="L117" s="266" t="str">
        <f t="shared" si="3"/>
        <v/>
      </c>
      <c r="M117" s="267"/>
    </row>
    <row r="118" spans="1:13" s="268" customFormat="1" x14ac:dyDescent="0.25">
      <c r="A118" s="261"/>
      <c r="B118" s="230" t="s">
        <v>533</v>
      </c>
      <c r="C118" s="475"/>
      <c r="D118" s="262"/>
      <c r="E118" s="263"/>
      <c r="F118" s="262"/>
      <c r="G118" s="264" t="str">
        <f t="shared" si="2"/>
        <v/>
      </c>
      <c r="H118" s="262"/>
      <c r="I118" s="262"/>
      <c r="J118" s="265"/>
      <c r="K118" s="265"/>
      <c r="L118" s="266" t="str">
        <f t="shared" si="3"/>
        <v/>
      </c>
      <c r="M118" s="267"/>
    </row>
    <row r="119" spans="1:13" s="268" customFormat="1" x14ac:dyDescent="0.25">
      <c r="A119" s="261"/>
      <c r="B119" s="230" t="s">
        <v>533</v>
      </c>
      <c r="C119" s="475"/>
      <c r="D119" s="262"/>
      <c r="E119" s="263"/>
      <c r="F119" s="262"/>
      <c r="G119" s="264" t="str">
        <f t="shared" si="2"/>
        <v/>
      </c>
      <c r="H119" s="262"/>
      <c r="I119" s="262"/>
      <c r="J119" s="265"/>
      <c r="K119" s="265"/>
      <c r="L119" s="266" t="str">
        <f t="shared" si="3"/>
        <v/>
      </c>
      <c r="M119" s="267"/>
    </row>
    <row r="120" spans="1:13" s="268" customFormat="1" x14ac:dyDescent="0.25">
      <c r="A120" s="261"/>
      <c r="B120" s="230" t="s">
        <v>533</v>
      </c>
      <c r="C120" s="475"/>
      <c r="D120" s="269"/>
      <c r="E120" s="269"/>
      <c r="F120" s="269"/>
      <c r="G120" s="264" t="str">
        <f t="shared" si="2"/>
        <v/>
      </c>
      <c r="H120" s="269"/>
      <c r="I120" s="269"/>
      <c r="J120" s="269"/>
      <c r="K120" s="269"/>
      <c r="L120" s="266" t="str">
        <f t="shared" si="3"/>
        <v/>
      </c>
      <c r="M120" s="267"/>
    </row>
    <row r="121" spans="1:13" x14ac:dyDescent="0.25">
      <c r="A121" s="3"/>
      <c r="B121" s="68"/>
      <c r="C121" s="68"/>
      <c r="D121" s="68"/>
      <c r="E121" s="68"/>
      <c r="F121" s="247"/>
      <c r="G121" s="68"/>
      <c r="H121" s="68"/>
      <c r="I121" s="68"/>
      <c r="J121" s="270"/>
      <c r="K121" s="249" t="s">
        <v>541</v>
      </c>
      <c r="L121" s="248">
        <f>SUM(L83:L120)</f>
        <v>7845480.5385910003</v>
      </c>
      <c r="M121" s="12"/>
    </row>
    <row r="122" spans="1:13" x14ac:dyDescent="0.25">
      <c r="A122" s="112"/>
      <c r="B122" s="63"/>
      <c r="C122" s="63"/>
      <c r="D122" s="113"/>
      <c r="E122" s="113"/>
      <c r="F122" s="250"/>
      <c r="G122" s="113"/>
      <c r="H122" s="113"/>
      <c r="I122" s="113"/>
      <c r="J122" s="113"/>
      <c r="K122" s="251"/>
      <c r="L122" s="252"/>
      <c r="M122" s="253"/>
    </row>
    <row r="123" spans="1:13" ht="18" x14ac:dyDescent="0.25">
      <c r="A123" s="1"/>
      <c r="B123" s="254"/>
      <c r="C123" s="254"/>
      <c r="D123" s="73"/>
      <c r="E123" s="73"/>
      <c r="F123" s="73"/>
      <c r="G123" s="73"/>
      <c r="H123" s="73"/>
      <c r="I123" s="73"/>
      <c r="J123" s="73"/>
      <c r="K123" s="206"/>
      <c r="L123" s="206"/>
      <c r="M123" s="67"/>
    </row>
    <row r="124" spans="1:13" ht="15.75" x14ac:dyDescent="0.25">
      <c r="A124" s="3"/>
      <c r="B124" s="772" t="str">
        <f>B2</f>
        <v>Council of the City of Ryde</v>
      </c>
      <c r="C124" s="773"/>
      <c r="D124" s="773"/>
      <c r="E124" s="773"/>
      <c r="F124" s="774"/>
      <c r="G124" s="70"/>
      <c r="H124" s="70"/>
      <c r="I124" s="70"/>
      <c r="J124" s="68"/>
      <c r="K124" s="209"/>
      <c r="L124" s="247"/>
      <c r="M124" s="215"/>
    </row>
    <row r="125" spans="1:13" ht="23.25" x14ac:dyDescent="0.35">
      <c r="A125" s="3"/>
      <c r="B125" s="255"/>
      <c r="C125" s="779" t="s">
        <v>546</v>
      </c>
      <c r="D125" s="779"/>
      <c r="E125" s="779"/>
      <c r="F125" s="779"/>
      <c r="G125" s="779"/>
      <c r="H125" s="779"/>
      <c r="I125" s="779"/>
      <c r="J125" s="779"/>
      <c r="K125" s="779"/>
      <c r="L125" s="256"/>
      <c r="M125" s="214"/>
    </row>
    <row r="126" spans="1:13" ht="15.75" x14ac:dyDescent="0.25">
      <c r="A126" s="3"/>
      <c r="B126" s="257"/>
      <c r="C126" s="257"/>
      <c r="D126" s="258"/>
      <c r="E126" s="258"/>
      <c r="F126" s="258"/>
      <c r="G126" s="258"/>
      <c r="H126" s="258"/>
      <c r="I126" s="258"/>
      <c r="J126" s="259"/>
      <c r="K126" s="256"/>
      <c r="L126" s="256"/>
      <c r="M126" s="214"/>
    </row>
    <row r="127" spans="1:13" x14ac:dyDescent="0.25">
      <c r="A127" s="3"/>
      <c r="B127" s="80"/>
      <c r="C127" s="80"/>
      <c r="D127" s="70"/>
      <c r="E127" s="70"/>
      <c r="F127" s="70"/>
      <c r="G127" s="70"/>
      <c r="H127" s="70"/>
      <c r="I127" s="70"/>
      <c r="J127" s="68"/>
      <c r="K127" s="209"/>
      <c r="L127" s="209"/>
      <c r="M127" s="215"/>
    </row>
    <row r="128" spans="1:13" ht="38.25" x14ac:dyDescent="0.25">
      <c r="A128" s="217"/>
      <c r="B128" s="769" t="s">
        <v>547</v>
      </c>
      <c r="C128" s="770"/>
      <c r="D128" s="770"/>
      <c r="E128" s="770"/>
      <c r="F128" s="770"/>
      <c r="G128" s="770"/>
      <c r="H128" s="770"/>
      <c r="I128" s="771"/>
      <c r="J128" s="271" t="s">
        <v>548</v>
      </c>
      <c r="K128" s="603" t="s">
        <v>549</v>
      </c>
      <c r="L128" s="221" t="s">
        <v>545</v>
      </c>
      <c r="M128" s="12"/>
    </row>
    <row r="129" spans="1:13" x14ac:dyDescent="0.25">
      <c r="A129" s="3"/>
      <c r="B129" s="764"/>
      <c r="C129" s="765"/>
      <c r="D129" s="765"/>
      <c r="E129" s="765"/>
      <c r="F129" s="765"/>
      <c r="G129" s="765"/>
      <c r="H129" s="765"/>
      <c r="I129" s="766"/>
      <c r="J129" s="272"/>
      <c r="K129" s="272"/>
      <c r="L129" s="273" t="str">
        <f t="shared" ref="L129:L136" si="5">IF(B129="","",J129*K129)</f>
        <v/>
      </c>
      <c r="M129" s="12"/>
    </row>
    <row r="130" spans="1:13" x14ac:dyDescent="0.25">
      <c r="A130" s="3"/>
      <c r="B130" s="764"/>
      <c r="C130" s="765"/>
      <c r="D130" s="765"/>
      <c r="E130" s="765"/>
      <c r="F130" s="765"/>
      <c r="G130" s="765"/>
      <c r="H130" s="765"/>
      <c r="I130" s="766"/>
      <c r="J130" s="272"/>
      <c r="K130" s="272"/>
      <c r="L130" s="273" t="str">
        <f t="shared" si="5"/>
        <v/>
      </c>
      <c r="M130" s="12"/>
    </row>
    <row r="131" spans="1:13" x14ac:dyDescent="0.25">
      <c r="A131" s="3"/>
      <c r="B131" s="764"/>
      <c r="C131" s="765"/>
      <c r="D131" s="765"/>
      <c r="E131" s="765"/>
      <c r="F131" s="765"/>
      <c r="G131" s="765"/>
      <c r="H131" s="765"/>
      <c r="I131" s="766"/>
      <c r="J131" s="272"/>
      <c r="K131" s="272"/>
      <c r="L131" s="273" t="str">
        <f t="shared" si="5"/>
        <v/>
      </c>
      <c r="M131" s="12"/>
    </row>
    <row r="132" spans="1:13" x14ac:dyDescent="0.25">
      <c r="A132" s="3"/>
      <c r="B132" s="764"/>
      <c r="C132" s="765"/>
      <c r="D132" s="765"/>
      <c r="E132" s="765"/>
      <c r="F132" s="765"/>
      <c r="G132" s="765"/>
      <c r="H132" s="765"/>
      <c r="I132" s="766"/>
      <c r="J132" s="272"/>
      <c r="K132" s="272"/>
      <c r="L132" s="273" t="str">
        <f t="shared" si="5"/>
        <v/>
      </c>
      <c r="M132" s="12"/>
    </row>
    <row r="133" spans="1:13" x14ac:dyDescent="0.25">
      <c r="A133" s="3"/>
      <c r="B133" s="764"/>
      <c r="C133" s="765"/>
      <c r="D133" s="765"/>
      <c r="E133" s="765"/>
      <c r="F133" s="765"/>
      <c r="G133" s="765"/>
      <c r="H133" s="765"/>
      <c r="I133" s="766"/>
      <c r="J133" s="272"/>
      <c r="K133" s="272"/>
      <c r="L133" s="273" t="str">
        <f t="shared" si="5"/>
        <v/>
      </c>
      <c r="M133" s="12"/>
    </row>
    <row r="134" spans="1:13" x14ac:dyDescent="0.25">
      <c r="A134" s="3"/>
      <c r="B134" s="764"/>
      <c r="C134" s="765"/>
      <c r="D134" s="765"/>
      <c r="E134" s="765"/>
      <c r="F134" s="765"/>
      <c r="G134" s="765"/>
      <c r="H134" s="765"/>
      <c r="I134" s="766"/>
      <c r="J134" s="272"/>
      <c r="K134" s="272"/>
      <c r="L134" s="273" t="str">
        <f t="shared" si="5"/>
        <v/>
      </c>
      <c r="M134" s="12"/>
    </row>
    <row r="135" spans="1:13" x14ac:dyDescent="0.25">
      <c r="A135" s="3"/>
      <c r="B135" s="764"/>
      <c r="C135" s="765"/>
      <c r="D135" s="765"/>
      <c r="E135" s="765"/>
      <c r="F135" s="765"/>
      <c r="G135" s="765"/>
      <c r="H135" s="765"/>
      <c r="I135" s="766"/>
      <c r="J135" s="272"/>
      <c r="K135" s="272"/>
      <c r="L135" s="273" t="str">
        <f t="shared" si="5"/>
        <v/>
      </c>
      <c r="M135" s="12"/>
    </row>
    <row r="136" spans="1:13" x14ac:dyDescent="0.25">
      <c r="A136" s="3"/>
      <c r="B136" s="764"/>
      <c r="C136" s="765"/>
      <c r="D136" s="765"/>
      <c r="E136" s="765"/>
      <c r="F136" s="765"/>
      <c r="G136" s="765"/>
      <c r="H136" s="765"/>
      <c r="I136" s="766"/>
      <c r="J136" s="272"/>
      <c r="K136" s="272"/>
      <c r="L136" s="273" t="str">
        <f t="shared" si="5"/>
        <v/>
      </c>
      <c r="M136" s="12"/>
    </row>
    <row r="137" spans="1:13" x14ac:dyDescent="0.25">
      <c r="A137" s="3"/>
      <c r="B137" s="52"/>
      <c r="C137" s="52"/>
      <c r="D137" s="68"/>
      <c r="E137" s="68"/>
      <c r="F137" s="247"/>
      <c r="G137" s="68"/>
      <c r="H137" s="68"/>
      <c r="I137" s="68"/>
      <c r="J137" s="249"/>
      <c r="K137" s="249" t="s">
        <v>541</v>
      </c>
      <c r="L137" s="248">
        <f>SUM(L129:L136)</f>
        <v>0</v>
      </c>
      <c r="M137" s="12"/>
    </row>
    <row r="138" spans="1:13" x14ac:dyDescent="0.25">
      <c r="A138" s="3"/>
      <c r="B138" s="52"/>
      <c r="C138" s="52"/>
      <c r="D138" s="68"/>
      <c r="E138" s="68"/>
      <c r="F138" s="247"/>
      <c r="G138" s="68"/>
      <c r="H138" s="68"/>
      <c r="I138" s="68"/>
      <c r="J138" s="68"/>
      <c r="K138" s="270"/>
      <c r="L138" s="249"/>
      <c r="M138" s="274"/>
    </row>
    <row r="139" spans="1:13" x14ac:dyDescent="0.25">
      <c r="A139" s="3"/>
      <c r="B139" s="68"/>
      <c r="C139" s="68"/>
      <c r="D139" s="68"/>
      <c r="E139" s="68"/>
      <c r="F139" s="247"/>
      <c r="G139" s="68"/>
      <c r="H139" s="68"/>
      <c r="I139" s="68"/>
      <c r="J139" s="68"/>
      <c r="K139" s="270"/>
      <c r="L139" s="249"/>
      <c r="M139" s="274"/>
    </row>
    <row r="140" spans="1:13" x14ac:dyDescent="0.25">
      <c r="A140" s="3"/>
      <c r="B140" s="68"/>
      <c r="C140" s="68"/>
      <c r="D140" s="68"/>
      <c r="E140" s="68"/>
      <c r="F140" s="245"/>
      <c r="G140" s="245" t="s">
        <v>550</v>
      </c>
      <c r="H140" s="247"/>
      <c r="I140" s="68"/>
      <c r="J140" s="270"/>
      <c r="K140" s="767">
        <f>S2_Ordinary_Rates_Sub_Total+S2_Special_Rates_Sub_Total+S2_Annual_Charges_Sub_Total</f>
        <v>49802820.971116126</v>
      </c>
      <c r="L140" s="768"/>
      <c r="M140" s="12"/>
    </row>
    <row r="141" spans="1:13" x14ac:dyDescent="0.25">
      <c r="A141" s="3"/>
      <c r="B141" s="52"/>
      <c r="C141" s="52"/>
      <c r="D141" s="68"/>
      <c r="E141" s="68"/>
      <c r="F141" s="247"/>
      <c r="G141" s="68"/>
      <c r="H141" s="68"/>
      <c r="I141" s="68"/>
      <c r="J141" s="68"/>
      <c r="K141" s="270"/>
      <c r="L141" s="249"/>
      <c r="M141" s="274"/>
    </row>
    <row r="142" spans="1:13" x14ac:dyDescent="0.25">
      <c r="A142" s="3"/>
      <c r="B142" s="245" t="s">
        <v>551</v>
      </c>
      <c r="C142" s="245"/>
      <c r="D142" s="68"/>
      <c r="E142" s="68"/>
      <c r="F142" s="247"/>
      <c r="G142" s="68"/>
      <c r="H142" s="68"/>
      <c r="I142" s="68"/>
      <c r="J142" s="68"/>
      <c r="K142" s="270"/>
      <c r="L142" s="249"/>
      <c r="M142" s="274"/>
    </row>
    <row r="143" spans="1:13" x14ac:dyDescent="0.25">
      <c r="A143" s="112"/>
      <c r="B143" s="113"/>
      <c r="C143" s="113"/>
      <c r="D143" s="113"/>
      <c r="E143" s="113"/>
      <c r="F143" s="113"/>
      <c r="G143" s="113"/>
      <c r="H143" s="113"/>
      <c r="I143" s="113"/>
      <c r="J143" s="113"/>
      <c r="K143" s="275"/>
      <c r="L143" s="275"/>
      <c r="M143" s="65"/>
    </row>
    <row r="144" spans="1:13" x14ac:dyDescent="0.25">
      <c r="A144" s="276"/>
      <c r="B144" s="276"/>
    </row>
    <row r="145" spans="1:2" x14ac:dyDescent="0.25">
      <c r="A145" s="276"/>
      <c r="B145" s="276"/>
    </row>
    <row r="146" spans="1:2" x14ac:dyDescent="0.25">
      <c r="A146" s="276"/>
      <c r="B146" s="276"/>
    </row>
    <row r="147" spans="1:2" x14ac:dyDescent="0.25">
      <c r="A147" s="276"/>
      <c r="B147" s="276"/>
    </row>
    <row r="148" spans="1:2" x14ac:dyDescent="0.25">
      <c r="A148" s="276"/>
      <c r="B148" s="276"/>
    </row>
    <row r="149" spans="1:2" x14ac:dyDescent="0.25">
      <c r="A149" s="276"/>
      <c r="B149" s="276"/>
    </row>
  </sheetData>
  <mergeCells count="21">
    <mergeCell ref="B128:I128"/>
    <mergeCell ref="B2:F2"/>
    <mergeCell ref="B4:L4"/>
    <mergeCell ref="B6:L6"/>
    <mergeCell ref="B7:L7"/>
    <mergeCell ref="B8:L8"/>
    <mergeCell ref="B9:L9"/>
    <mergeCell ref="C11:K11"/>
    <mergeCell ref="B78:F78"/>
    <mergeCell ref="C79:K79"/>
    <mergeCell ref="B124:F124"/>
    <mergeCell ref="C125:K125"/>
    <mergeCell ref="B135:I135"/>
    <mergeCell ref="B136:I136"/>
    <mergeCell ref="K140:L140"/>
    <mergeCell ref="B129:I129"/>
    <mergeCell ref="B130:I130"/>
    <mergeCell ref="B131:I131"/>
    <mergeCell ref="B132:I132"/>
    <mergeCell ref="B133:I133"/>
    <mergeCell ref="B134:I134"/>
  </mergeCells>
  <dataValidations count="8">
    <dataValidation type="list" allowBlank="1" showInputMessage="1" showErrorMessage="1" errorTitle="Data Entry Error" error="Please select one of the available options from the drop-down list." promptTitle="Note:" prompt="Select one of the available rating categories from the drop-down list." sqref="B74 IX74 ST74 ACP74 AML74 AWH74 BGD74 BPZ74 BZV74 CJR74 CTN74 DDJ74 DNF74 DXB74 EGX74 EQT74 FAP74 FKL74 FUH74 GED74 GNZ74 GXV74 HHR74 HRN74 IBJ74 ILF74 IVB74 JEX74 JOT74 JYP74 KIL74 KSH74 LCD74 LLZ74 LVV74 MFR74 MPN74 MZJ74 NJF74 NTB74 OCX74 OMT74 OWP74 PGL74 PQH74 QAD74 QJZ74 QTV74 RDR74 RNN74 RXJ74 SHF74 SRB74 TAX74 TKT74 TUP74 UEL74 UOH74 UYD74 VHZ74 VRV74 WBR74 WLN74 WVJ74 B65610 IX65610 ST65610 ACP65610 AML65610 AWH65610 BGD65610 BPZ65610 BZV65610 CJR65610 CTN65610 DDJ65610 DNF65610 DXB65610 EGX65610 EQT65610 FAP65610 FKL65610 FUH65610 GED65610 GNZ65610 GXV65610 HHR65610 HRN65610 IBJ65610 ILF65610 IVB65610 JEX65610 JOT65610 JYP65610 KIL65610 KSH65610 LCD65610 LLZ65610 LVV65610 MFR65610 MPN65610 MZJ65610 NJF65610 NTB65610 OCX65610 OMT65610 OWP65610 PGL65610 PQH65610 QAD65610 QJZ65610 QTV65610 RDR65610 RNN65610 RXJ65610 SHF65610 SRB65610 TAX65610 TKT65610 TUP65610 UEL65610 UOH65610 UYD65610 VHZ65610 VRV65610 WBR65610 WLN65610 WVJ65610 B131146 IX131146 ST131146 ACP131146 AML131146 AWH131146 BGD131146 BPZ131146 BZV131146 CJR131146 CTN131146 DDJ131146 DNF131146 DXB131146 EGX131146 EQT131146 FAP131146 FKL131146 FUH131146 GED131146 GNZ131146 GXV131146 HHR131146 HRN131146 IBJ131146 ILF131146 IVB131146 JEX131146 JOT131146 JYP131146 KIL131146 KSH131146 LCD131146 LLZ131146 LVV131146 MFR131146 MPN131146 MZJ131146 NJF131146 NTB131146 OCX131146 OMT131146 OWP131146 PGL131146 PQH131146 QAD131146 QJZ131146 QTV131146 RDR131146 RNN131146 RXJ131146 SHF131146 SRB131146 TAX131146 TKT131146 TUP131146 UEL131146 UOH131146 UYD131146 VHZ131146 VRV131146 WBR131146 WLN131146 WVJ131146 B196682 IX196682 ST196682 ACP196682 AML196682 AWH196682 BGD196682 BPZ196682 BZV196682 CJR196682 CTN196682 DDJ196682 DNF196682 DXB196682 EGX196682 EQT196682 FAP196682 FKL196682 FUH196682 GED196682 GNZ196682 GXV196682 HHR196682 HRN196682 IBJ196682 ILF196682 IVB196682 JEX196682 JOT196682 JYP196682 KIL196682 KSH196682 LCD196682 LLZ196682 LVV196682 MFR196682 MPN196682 MZJ196682 NJF196682 NTB196682 OCX196682 OMT196682 OWP196682 PGL196682 PQH196682 QAD196682 QJZ196682 QTV196682 RDR196682 RNN196682 RXJ196682 SHF196682 SRB196682 TAX196682 TKT196682 TUP196682 UEL196682 UOH196682 UYD196682 VHZ196682 VRV196682 WBR196682 WLN196682 WVJ196682 B262218 IX262218 ST262218 ACP262218 AML262218 AWH262218 BGD262218 BPZ262218 BZV262218 CJR262218 CTN262218 DDJ262218 DNF262218 DXB262218 EGX262218 EQT262218 FAP262218 FKL262218 FUH262218 GED262218 GNZ262218 GXV262218 HHR262218 HRN262218 IBJ262218 ILF262218 IVB262218 JEX262218 JOT262218 JYP262218 KIL262218 KSH262218 LCD262218 LLZ262218 LVV262218 MFR262218 MPN262218 MZJ262218 NJF262218 NTB262218 OCX262218 OMT262218 OWP262218 PGL262218 PQH262218 QAD262218 QJZ262218 QTV262218 RDR262218 RNN262218 RXJ262218 SHF262218 SRB262218 TAX262218 TKT262218 TUP262218 UEL262218 UOH262218 UYD262218 VHZ262218 VRV262218 WBR262218 WLN262218 WVJ262218 B327754 IX327754 ST327754 ACP327754 AML327754 AWH327754 BGD327754 BPZ327754 BZV327754 CJR327754 CTN327754 DDJ327754 DNF327754 DXB327754 EGX327754 EQT327754 FAP327754 FKL327754 FUH327754 GED327754 GNZ327754 GXV327754 HHR327754 HRN327754 IBJ327754 ILF327754 IVB327754 JEX327754 JOT327754 JYP327754 KIL327754 KSH327754 LCD327754 LLZ327754 LVV327754 MFR327754 MPN327754 MZJ327754 NJF327754 NTB327754 OCX327754 OMT327754 OWP327754 PGL327754 PQH327754 QAD327754 QJZ327754 QTV327754 RDR327754 RNN327754 RXJ327754 SHF327754 SRB327754 TAX327754 TKT327754 TUP327754 UEL327754 UOH327754 UYD327754 VHZ327754 VRV327754 WBR327754 WLN327754 WVJ327754 B393290 IX393290 ST393290 ACP393290 AML393290 AWH393290 BGD393290 BPZ393290 BZV393290 CJR393290 CTN393290 DDJ393290 DNF393290 DXB393290 EGX393290 EQT393290 FAP393290 FKL393290 FUH393290 GED393290 GNZ393290 GXV393290 HHR393290 HRN393290 IBJ393290 ILF393290 IVB393290 JEX393290 JOT393290 JYP393290 KIL393290 KSH393290 LCD393290 LLZ393290 LVV393290 MFR393290 MPN393290 MZJ393290 NJF393290 NTB393290 OCX393290 OMT393290 OWP393290 PGL393290 PQH393290 QAD393290 QJZ393290 QTV393290 RDR393290 RNN393290 RXJ393290 SHF393290 SRB393290 TAX393290 TKT393290 TUP393290 UEL393290 UOH393290 UYD393290 VHZ393290 VRV393290 WBR393290 WLN393290 WVJ393290 B458826 IX458826 ST458826 ACP458826 AML458826 AWH458826 BGD458826 BPZ458826 BZV458826 CJR458826 CTN458826 DDJ458826 DNF458826 DXB458826 EGX458826 EQT458826 FAP458826 FKL458826 FUH458826 GED458826 GNZ458826 GXV458826 HHR458826 HRN458826 IBJ458826 ILF458826 IVB458826 JEX458826 JOT458826 JYP458826 KIL458826 KSH458826 LCD458826 LLZ458826 LVV458826 MFR458826 MPN458826 MZJ458826 NJF458826 NTB458826 OCX458826 OMT458826 OWP458826 PGL458826 PQH458826 QAD458826 QJZ458826 QTV458826 RDR458826 RNN458826 RXJ458826 SHF458826 SRB458826 TAX458826 TKT458826 TUP458826 UEL458826 UOH458826 UYD458826 VHZ458826 VRV458826 WBR458826 WLN458826 WVJ458826 B524362 IX524362 ST524362 ACP524362 AML524362 AWH524362 BGD524362 BPZ524362 BZV524362 CJR524362 CTN524362 DDJ524362 DNF524362 DXB524362 EGX524362 EQT524362 FAP524362 FKL524362 FUH524362 GED524362 GNZ524362 GXV524362 HHR524362 HRN524362 IBJ524362 ILF524362 IVB524362 JEX524362 JOT524362 JYP524362 KIL524362 KSH524362 LCD524362 LLZ524362 LVV524362 MFR524362 MPN524362 MZJ524362 NJF524362 NTB524362 OCX524362 OMT524362 OWP524362 PGL524362 PQH524362 QAD524362 QJZ524362 QTV524362 RDR524362 RNN524362 RXJ524362 SHF524362 SRB524362 TAX524362 TKT524362 TUP524362 UEL524362 UOH524362 UYD524362 VHZ524362 VRV524362 WBR524362 WLN524362 WVJ524362 B589898 IX589898 ST589898 ACP589898 AML589898 AWH589898 BGD589898 BPZ589898 BZV589898 CJR589898 CTN589898 DDJ589898 DNF589898 DXB589898 EGX589898 EQT589898 FAP589898 FKL589898 FUH589898 GED589898 GNZ589898 GXV589898 HHR589898 HRN589898 IBJ589898 ILF589898 IVB589898 JEX589898 JOT589898 JYP589898 KIL589898 KSH589898 LCD589898 LLZ589898 LVV589898 MFR589898 MPN589898 MZJ589898 NJF589898 NTB589898 OCX589898 OMT589898 OWP589898 PGL589898 PQH589898 QAD589898 QJZ589898 QTV589898 RDR589898 RNN589898 RXJ589898 SHF589898 SRB589898 TAX589898 TKT589898 TUP589898 UEL589898 UOH589898 UYD589898 VHZ589898 VRV589898 WBR589898 WLN589898 WVJ589898 B655434 IX655434 ST655434 ACP655434 AML655434 AWH655434 BGD655434 BPZ655434 BZV655434 CJR655434 CTN655434 DDJ655434 DNF655434 DXB655434 EGX655434 EQT655434 FAP655434 FKL655434 FUH655434 GED655434 GNZ655434 GXV655434 HHR655434 HRN655434 IBJ655434 ILF655434 IVB655434 JEX655434 JOT655434 JYP655434 KIL655434 KSH655434 LCD655434 LLZ655434 LVV655434 MFR655434 MPN655434 MZJ655434 NJF655434 NTB655434 OCX655434 OMT655434 OWP655434 PGL655434 PQH655434 QAD655434 QJZ655434 QTV655434 RDR655434 RNN655434 RXJ655434 SHF655434 SRB655434 TAX655434 TKT655434 TUP655434 UEL655434 UOH655434 UYD655434 VHZ655434 VRV655434 WBR655434 WLN655434 WVJ655434 B720970 IX720970 ST720970 ACP720970 AML720970 AWH720970 BGD720970 BPZ720970 BZV720970 CJR720970 CTN720970 DDJ720970 DNF720970 DXB720970 EGX720970 EQT720970 FAP720970 FKL720970 FUH720970 GED720970 GNZ720970 GXV720970 HHR720970 HRN720970 IBJ720970 ILF720970 IVB720970 JEX720970 JOT720970 JYP720970 KIL720970 KSH720970 LCD720970 LLZ720970 LVV720970 MFR720970 MPN720970 MZJ720970 NJF720970 NTB720970 OCX720970 OMT720970 OWP720970 PGL720970 PQH720970 QAD720970 QJZ720970 QTV720970 RDR720970 RNN720970 RXJ720970 SHF720970 SRB720970 TAX720970 TKT720970 TUP720970 UEL720970 UOH720970 UYD720970 VHZ720970 VRV720970 WBR720970 WLN720970 WVJ720970 B786506 IX786506 ST786506 ACP786506 AML786506 AWH786506 BGD786506 BPZ786506 BZV786506 CJR786506 CTN786506 DDJ786506 DNF786506 DXB786506 EGX786506 EQT786506 FAP786506 FKL786506 FUH786506 GED786506 GNZ786506 GXV786506 HHR786506 HRN786506 IBJ786506 ILF786506 IVB786506 JEX786506 JOT786506 JYP786506 KIL786506 KSH786506 LCD786506 LLZ786506 LVV786506 MFR786506 MPN786506 MZJ786506 NJF786506 NTB786506 OCX786506 OMT786506 OWP786506 PGL786506 PQH786506 QAD786506 QJZ786506 QTV786506 RDR786506 RNN786506 RXJ786506 SHF786506 SRB786506 TAX786506 TKT786506 TUP786506 UEL786506 UOH786506 UYD786506 VHZ786506 VRV786506 WBR786506 WLN786506 WVJ786506 B852042 IX852042 ST852042 ACP852042 AML852042 AWH852042 BGD852042 BPZ852042 BZV852042 CJR852042 CTN852042 DDJ852042 DNF852042 DXB852042 EGX852042 EQT852042 FAP852042 FKL852042 FUH852042 GED852042 GNZ852042 GXV852042 HHR852042 HRN852042 IBJ852042 ILF852042 IVB852042 JEX852042 JOT852042 JYP852042 KIL852042 KSH852042 LCD852042 LLZ852042 LVV852042 MFR852042 MPN852042 MZJ852042 NJF852042 NTB852042 OCX852042 OMT852042 OWP852042 PGL852042 PQH852042 QAD852042 QJZ852042 QTV852042 RDR852042 RNN852042 RXJ852042 SHF852042 SRB852042 TAX852042 TKT852042 TUP852042 UEL852042 UOH852042 UYD852042 VHZ852042 VRV852042 WBR852042 WLN852042 WVJ852042 B917578 IX917578 ST917578 ACP917578 AML917578 AWH917578 BGD917578 BPZ917578 BZV917578 CJR917578 CTN917578 DDJ917578 DNF917578 DXB917578 EGX917578 EQT917578 FAP917578 FKL917578 FUH917578 GED917578 GNZ917578 GXV917578 HHR917578 HRN917578 IBJ917578 ILF917578 IVB917578 JEX917578 JOT917578 JYP917578 KIL917578 KSH917578 LCD917578 LLZ917578 LVV917578 MFR917578 MPN917578 MZJ917578 NJF917578 NTB917578 OCX917578 OMT917578 OWP917578 PGL917578 PQH917578 QAD917578 QJZ917578 QTV917578 RDR917578 RNN917578 RXJ917578 SHF917578 SRB917578 TAX917578 TKT917578 TUP917578 UEL917578 UOH917578 UYD917578 VHZ917578 VRV917578 WBR917578 WLN917578 WVJ917578 B983114 IX983114 ST983114 ACP983114 AML983114 AWH983114 BGD983114 BPZ983114 BZV983114 CJR983114 CTN983114 DDJ983114 DNF983114 DXB983114 EGX983114 EQT983114 FAP983114 FKL983114 FUH983114 GED983114 GNZ983114 GXV983114 HHR983114 HRN983114 IBJ983114 ILF983114 IVB983114 JEX983114 JOT983114 JYP983114 KIL983114 KSH983114 LCD983114 LLZ983114 LVV983114 MFR983114 MPN983114 MZJ983114 NJF983114 NTB983114 OCX983114 OMT983114 OWP983114 PGL983114 PQH983114 QAD983114 QJZ983114 QTV983114 RDR983114 RNN983114 RXJ983114 SHF983114 SRB983114 TAX983114 TKT983114 TUP983114 UEL983114 UOH983114 UYD983114 VHZ983114 VRV983114 WBR983114 WLN983114 WVJ983114">
      <formula1>$A$145:$A$148</formula1>
    </dataValidation>
    <dataValidation type="custom" showDropDown="1" showInputMessage="1" showErrorMessage="1" errorTitle="Data Entry Error" error="You must select a rating category before entering the sub-category." promptTitle="Note:" prompt="Enter the name of the sub-category,  if applicable._x000a__x000a_Please use a meaningful description, ie. Centre of Population, Intensity of Use or Economic Factors, Kind of Mining, Centre of Activity. " sqref="C15:C34 IY15:IY34 SU15:SU34 ACQ15:ACQ34 AMM15:AMM34 AWI15:AWI34 BGE15:BGE34 BQA15:BQA34 BZW15:BZW34 CJS15:CJS34 CTO15:CTO34 DDK15:DDK34 DNG15:DNG34 DXC15:DXC34 EGY15:EGY34 EQU15:EQU34 FAQ15:FAQ34 FKM15:FKM34 FUI15:FUI34 GEE15:GEE34 GOA15:GOA34 GXW15:GXW34 HHS15:HHS34 HRO15:HRO34 IBK15:IBK34 ILG15:ILG34 IVC15:IVC34 JEY15:JEY34 JOU15:JOU34 JYQ15:JYQ34 KIM15:KIM34 KSI15:KSI34 LCE15:LCE34 LMA15:LMA34 LVW15:LVW34 MFS15:MFS34 MPO15:MPO34 MZK15:MZK34 NJG15:NJG34 NTC15:NTC34 OCY15:OCY34 OMU15:OMU34 OWQ15:OWQ34 PGM15:PGM34 PQI15:PQI34 QAE15:QAE34 QKA15:QKA34 QTW15:QTW34 RDS15:RDS34 RNO15:RNO34 RXK15:RXK34 SHG15:SHG34 SRC15:SRC34 TAY15:TAY34 TKU15:TKU34 TUQ15:TUQ34 UEM15:UEM34 UOI15:UOI34 UYE15:UYE34 VIA15:VIA34 VRW15:VRW34 WBS15:WBS34 WLO15:WLO34 WVK15:WVK34 C65551:C65570 IY65551:IY65570 SU65551:SU65570 ACQ65551:ACQ65570 AMM65551:AMM65570 AWI65551:AWI65570 BGE65551:BGE65570 BQA65551:BQA65570 BZW65551:BZW65570 CJS65551:CJS65570 CTO65551:CTO65570 DDK65551:DDK65570 DNG65551:DNG65570 DXC65551:DXC65570 EGY65551:EGY65570 EQU65551:EQU65570 FAQ65551:FAQ65570 FKM65551:FKM65570 FUI65551:FUI65570 GEE65551:GEE65570 GOA65551:GOA65570 GXW65551:GXW65570 HHS65551:HHS65570 HRO65551:HRO65570 IBK65551:IBK65570 ILG65551:ILG65570 IVC65551:IVC65570 JEY65551:JEY65570 JOU65551:JOU65570 JYQ65551:JYQ65570 KIM65551:KIM65570 KSI65551:KSI65570 LCE65551:LCE65570 LMA65551:LMA65570 LVW65551:LVW65570 MFS65551:MFS65570 MPO65551:MPO65570 MZK65551:MZK65570 NJG65551:NJG65570 NTC65551:NTC65570 OCY65551:OCY65570 OMU65551:OMU65570 OWQ65551:OWQ65570 PGM65551:PGM65570 PQI65551:PQI65570 QAE65551:QAE65570 QKA65551:QKA65570 QTW65551:QTW65570 RDS65551:RDS65570 RNO65551:RNO65570 RXK65551:RXK65570 SHG65551:SHG65570 SRC65551:SRC65570 TAY65551:TAY65570 TKU65551:TKU65570 TUQ65551:TUQ65570 UEM65551:UEM65570 UOI65551:UOI65570 UYE65551:UYE65570 VIA65551:VIA65570 VRW65551:VRW65570 WBS65551:WBS65570 WLO65551:WLO65570 WVK65551:WVK65570 C131087:C131106 IY131087:IY131106 SU131087:SU131106 ACQ131087:ACQ131106 AMM131087:AMM131106 AWI131087:AWI131106 BGE131087:BGE131106 BQA131087:BQA131106 BZW131087:BZW131106 CJS131087:CJS131106 CTO131087:CTO131106 DDK131087:DDK131106 DNG131087:DNG131106 DXC131087:DXC131106 EGY131087:EGY131106 EQU131087:EQU131106 FAQ131087:FAQ131106 FKM131087:FKM131106 FUI131087:FUI131106 GEE131087:GEE131106 GOA131087:GOA131106 GXW131087:GXW131106 HHS131087:HHS131106 HRO131087:HRO131106 IBK131087:IBK131106 ILG131087:ILG131106 IVC131087:IVC131106 JEY131087:JEY131106 JOU131087:JOU131106 JYQ131087:JYQ131106 KIM131087:KIM131106 KSI131087:KSI131106 LCE131087:LCE131106 LMA131087:LMA131106 LVW131087:LVW131106 MFS131087:MFS131106 MPO131087:MPO131106 MZK131087:MZK131106 NJG131087:NJG131106 NTC131087:NTC131106 OCY131087:OCY131106 OMU131087:OMU131106 OWQ131087:OWQ131106 PGM131087:PGM131106 PQI131087:PQI131106 QAE131087:QAE131106 QKA131087:QKA131106 QTW131087:QTW131106 RDS131087:RDS131106 RNO131087:RNO131106 RXK131087:RXK131106 SHG131087:SHG131106 SRC131087:SRC131106 TAY131087:TAY131106 TKU131087:TKU131106 TUQ131087:TUQ131106 UEM131087:UEM131106 UOI131087:UOI131106 UYE131087:UYE131106 VIA131087:VIA131106 VRW131087:VRW131106 WBS131087:WBS131106 WLO131087:WLO131106 WVK131087:WVK131106 C196623:C196642 IY196623:IY196642 SU196623:SU196642 ACQ196623:ACQ196642 AMM196623:AMM196642 AWI196623:AWI196642 BGE196623:BGE196642 BQA196623:BQA196642 BZW196623:BZW196642 CJS196623:CJS196642 CTO196623:CTO196642 DDK196623:DDK196642 DNG196623:DNG196642 DXC196623:DXC196642 EGY196623:EGY196642 EQU196623:EQU196642 FAQ196623:FAQ196642 FKM196623:FKM196642 FUI196623:FUI196642 GEE196623:GEE196642 GOA196623:GOA196642 GXW196623:GXW196642 HHS196623:HHS196642 HRO196623:HRO196642 IBK196623:IBK196642 ILG196623:ILG196642 IVC196623:IVC196642 JEY196623:JEY196642 JOU196623:JOU196642 JYQ196623:JYQ196642 KIM196623:KIM196642 KSI196623:KSI196642 LCE196623:LCE196642 LMA196623:LMA196642 LVW196623:LVW196642 MFS196623:MFS196642 MPO196623:MPO196642 MZK196623:MZK196642 NJG196623:NJG196642 NTC196623:NTC196642 OCY196623:OCY196642 OMU196623:OMU196642 OWQ196623:OWQ196642 PGM196623:PGM196642 PQI196623:PQI196642 QAE196623:QAE196642 QKA196623:QKA196642 QTW196623:QTW196642 RDS196623:RDS196642 RNO196623:RNO196642 RXK196623:RXK196642 SHG196623:SHG196642 SRC196623:SRC196642 TAY196623:TAY196642 TKU196623:TKU196642 TUQ196623:TUQ196642 UEM196623:UEM196642 UOI196623:UOI196642 UYE196623:UYE196642 VIA196623:VIA196642 VRW196623:VRW196642 WBS196623:WBS196642 WLO196623:WLO196642 WVK196623:WVK196642 C262159:C262178 IY262159:IY262178 SU262159:SU262178 ACQ262159:ACQ262178 AMM262159:AMM262178 AWI262159:AWI262178 BGE262159:BGE262178 BQA262159:BQA262178 BZW262159:BZW262178 CJS262159:CJS262178 CTO262159:CTO262178 DDK262159:DDK262178 DNG262159:DNG262178 DXC262159:DXC262178 EGY262159:EGY262178 EQU262159:EQU262178 FAQ262159:FAQ262178 FKM262159:FKM262178 FUI262159:FUI262178 GEE262159:GEE262178 GOA262159:GOA262178 GXW262159:GXW262178 HHS262159:HHS262178 HRO262159:HRO262178 IBK262159:IBK262178 ILG262159:ILG262178 IVC262159:IVC262178 JEY262159:JEY262178 JOU262159:JOU262178 JYQ262159:JYQ262178 KIM262159:KIM262178 KSI262159:KSI262178 LCE262159:LCE262178 LMA262159:LMA262178 LVW262159:LVW262178 MFS262159:MFS262178 MPO262159:MPO262178 MZK262159:MZK262178 NJG262159:NJG262178 NTC262159:NTC262178 OCY262159:OCY262178 OMU262159:OMU262178 OWQ262159:OWQ262178 PGM262159:PGM262178 PQI262159:PQI262178 QAE262159:QAE262178 QKA262159:QKA262178 QTW262159:QTW262178 RDS262159:RDS262178 RNO262159:RNO262178 RXK262159:RXK262178 SHG262159:SHG262178 SRC262159:SRC262178 TAY262159:TAY262178 TKU262159:TKU262178 TUQ262159:TUQ262178 UEM262159:UEM262178 UOI262159:UOI262178 UYE262159:UYE262178 VIA262159:VIA262178 VRW262159:VRW262178 WBS262159:WBS262178 WLO262159:WLO262178 WVK262159:WVK262178 C327695:C327714 IY327695:IY327714 SU327695:SU327714 ACQ327695:ACQ327714 AMM327695:AMM327714 AWI327695:AWI327714 BGE327695:BGE327714 BQA327695:BQA327714 BZW327695:BZW327714 CJS327695:CJS327714 CTO327695:CTO327714 DDK327695:DDK327714 DNG327695:DNG327714 DXC327695:DXC327714 EGY327695:EGY327714 EQU327695:EQU327714 FAQ327695:FAQ327714 FKM327695:FKM327714 FUI327695:FUI327714 GEE327695:GEE327714 GOA327695:GOA327714 GXW327695:GXW327714 HHS327695:HHS327714 HRO327695:HRO327714 IBK327695:IBK327714 ILG327695:ILG327714 IVC327695:IVC327714 JEY327695:JEY327714 JOU327695:JOU327714 JYQ327695:JYQ327714 KIM327695:KIM327714 KSI327695:KSI327714 LCE327695:LCE327714 LMA327695:LMA327714 LVW327695:LVW327714 MFS327695:MFS327714 MPO327695:MPO327714 MZK327695:MZK327714 NJG327695:NJG327714 NTC327695:NTC327714 OCY327695:OCY327714 OMU327695:OMU327714 OWQ327695:OWQ327714 PGM327695:PGM327714 PQI327695:PQI327714 QAE327695:QAE327714 QKA327695:QKA327714 QTW327695:QTW327714 RDS327695:RDS327714 RNO327695:RNO327714 RXK327695:RXK327714 SHG327695:SHG327714 SRC327695:SRC327714 TAY327695:TAY327714 TKU327695:TKU327714 TUQ327695:TUQ327714 UEM327695:UEM327714 UOI327695:UOI327714 UYE327695:UYE327714 VIA327695:VIA327714 VRW327695:VRW327714 WBS327695:WBS327714 WLO327695:WLO327714 WVK327695:WVK327714 C393231:C393250 IY393231:IY393250 SU393231:SU393250 ACQ393231:ACQ393250 AMM393231:AMM393250 AWI393231:AWI393250 BGE393231:BGE393250 BQA393231:BQA393250 BZW393231:BZW393250 CJS393231:CJS393250 CTO393231:CTO393250 DDK393231:DDK393250 DNG393231:DNG393250 DXC393231:DXC393250 EGY393231:EGY393250 EQU393231:EQU393250 FAQ393231:FAQ393250 FKM393231:FKM393250 FUI393231:FUI393250 GEE393231:GEE393250 GOA393231:GOA393250 GXW393231:GXW393250 HHS393231:HHS393250 HRO393231:HRO393250 IBK393231:IBK393250 ILG393231:ILG393250 IVC393231:IVC393250 JEY393231:JEY393250 JOU393231:JOU393250 JYQ393231:JYQ393250 KIM393231:KIM393250 KSI393231:KSI393250 LCE393231:LCE393250 LMA393231:LMA393250 LVW393231:LVW393250 MFS393231:MFS393250 MPO393231:MPO393250 MZK393231:MZK393250 NJG393231:NJG393250 NTC393231:NTC393250 OCY393231:OCY393250 OMU393231:OMU393250 OWQ393231:OWQ393250 PGM393231:PGM393250 PQI393231:PQI393250 QAE393231:QAE393250 QKA393231:QKA393250 QTW393231:QTW393250 RDS393231:RDS393250 RNO393231:RNO393250 RXK393231:RXK393250 SHG393231:SHG393250 SRC393231:SRC393250 TAY393231:TAY393250 TKU393231:TKU393250 TUQ393231:TUQ393250 UEM393231:UEM393250 UOI393231:UOI393250 UYE393231:UYE393250 VIA393231:VIA393250 VRW393231:VRW393250 WBS393231:WBS393250 WLO393231:WLO393250 WVK393231:WVK393250 C458767:C458786 IY458767:IY458786 SU458767:SU458786 ACQ458767:ACQ458786 AMM458767:AMM458786 AWI458767:AWI458786 BGE458767:BGE458786 BQA458767:BQA458786 BZW458767:BZW458786 CJS458767:CJS458786 CTO458767:CTO458786 DDK458767:DDK458786 DNG458767:DNG458786 DXC458767:DXC458786 EGY458767:EGY458786 EQU458767:EQU458786 FAQ458767:FAQ458786 FKM458767:FKM458786 FUI458767:FUI458786 GEE458767:GEE458786 GOA458767:GOA458786 GXW458767:GXW458786 HHS458767:HHS458786 HRO458767:HRO458786 IBK458767:IBK458786 ILG458767:ILG458786 IVC458767:IVC458786 JEY458767:JEY458786 JOU458767:JOU458786 JYQ458767:JYQ458786 KIM458767:KIM458786 KSI458767:KSI458786 LCE458767:LCE458786 LMA458767:LMA458786 LVW458767:LVW458786 MFS458767:MFS458786 MPO458767:MPO458786 MZK458767:MZK458786 NJG458767:NJG458786 NTC458767:NTC458786 OCY458767:OCY458786 OMU458767:OMU458786 OWQ458767:OWQ458786 PGM458767:PGM458786 PQI458767:PQI458786 QAE458767:QAE458786 QKA458767:QKA458786 QTW458767:QTW458786 RDS458767:RDS458786 RNO458767:RNO458786 RXK458767:RXK458786 SHG458767:SHG458786 SRC458767:SRC458786 TAY458767:TAY458786 TKU458767:TKU458786 TUQ458767:TUQ458786 UEM458767:UEM458786 UOI458767:UOI458786 UYE458767:UYE458786 VIA458767:VIA458786 VRW458767:VRW458786 WBS458767:WBS458786 WLO458767:WLO458786 WVK458767:WVK458786 C524303:C524322 IY524303:IY524322 SU524303:SU524322 ACQ524303:ACQ524322 AMM524303:AMM524322 AWI524303:AWI524322 BGE524303:BGE524322 BQA524303:BQA524322 BZW524303:BZW524322 CJS524303:CJS524322 CTO524303:CTO524322 DDK524303:DDK524322 DNG524303:DNG524322 DXC524303:DXC524322 EGY524303:EGY524322 EQU524303:EQU524322 FAQ524303:FAQ524322 FKM524303:FKM524322 FUI524303:FUI524322 GEE524303:GEE524322 GOA524303:GOA524322 GXW524303:GXW524322 HHS524303:HHS524322 HRO524303:HRO524322 IBK524303:IBK524322 ILG524303:ILG524322 IVC524303:IVC524322 JEY524303:JEY524322 JOU524303:JOU524322 JYQ524303:JYQ524322 KIM524303:KIM524322 KSI524303:KSI524322 LCE524303:LCE524322 LMA524303:LMA524322 LVW524303:LVW524322 MFS524303:MFS524322 MPO524303:MPO524322 MZK524303:MZK524322 NJG524303:NJG524322 NTC524303:NTC524322 OCY524303:OCY524322 OMU524303:OMU524322 OWQ524303:OWQ524322 PGM524303:PGM524322 PQI524303:PQI524322 QAE524303:QAE524322 QKA524303:QKA524322 QTW524303:QTW524322 RDS524303:RDS524322 RNO524303:RNO524322 RXK524303:RXK524322 SHG524303:SHG524322 SRC524303:SRC524322 TAY524303:TAY524322 TKU524303:TKU524322 TUQ524303:TUQ524322 UEM524303:UEM524322 UOI524303:UOI524322 UYE524303:UYE524322 VIA524303:VIA524322 VRW524303:VRW524322 WBS524303:WBS524322 WLO524303:WLO524322 WVK524303:WVK524322 C589839:C589858 IY589839:IY589858 SU589839:SU589858 ACQ589839:ACQ589858 AMM589839:AMM589858 AWI589839:AWI589858 BGE589839:BGE589858 BQA589839:BQA589858 BZW589839:BZW589858 CJS589839:CJS589858 CTO589839:CTO589858 DDK589839:DDK589858 DNG589839:DNG589858 DXC589839:DXC589858 EGY589839:EGY589858 EQU589839:EQU589858 FAQ589839:FAQ589858 FKM589839:FKM589858 FUI589839:FUI589858 GEE589839:GEE589858 GOA589839:GOA589858 GXW589839:GXW589858 HHS589839:HHS589858 HRO589839:HRO589858 IBK589839:IBK589858 ILG589839:ILG589858 IVC589839:IVC589858 JEY589839:JEY589858 JOU589839:JOU589858 JYQ589839:JYQ589858 KIM589839:KIM589858 KSI589839:KSI589858 LCE589839:LCE589858 LMA589839:LMA589858 LVW589839:LVW589858 MFS589839:MFS589858 MPO589839:MPO589858 MZK589839:MZK589858 NJG589839:NJG589858 NTC589839:NTC589858 OCY589839:OCY589858 OMU589839:OMU589858 OWQ589839:OWQ589858 PGM589839:PGM589858 PQI589839:PQI589858 QAE589839:QAE589858 QKA589839:QKA589858 QTW589839:QTW589858 RDS589839:RDS589858 RNO589839:RNO589858 RXK589839:RXK589858 SHG589839:SHG589858 SRC589839:SRC589858 TAY589839:TAY589858 TKU589839:TKU589858 TUQ589839:TUQ589858 UEM589839:UEM589858 UOI589839:UOI589858 UYE589839:UYE589858 VIA589839:VIA589858 VRW589839:VRW589858 WBS589839:WBS589858 WLO589839:WLO589858 WVK589839:WVK589858 C655375:C655394 IY655375:IY655394 SU655375:SU655394 ACQ655375:ACQ655394 AMM655375:AMM655394 AWI655375:AWI655394 BGE655375:BGE655394 BQA655375:BQA655394 BZW655375:BZW655394 CJS655375:CJS655394 CTO655375:CTO655394 DDK655375:DDK655394 DNG655375:DNG655394 DXC655375:DXC655394 EGY655375:EGY655394 EQU655375:EQU655394 FAQ655375:FAQ655394 FKM655375:FKM655394 FUI655375:FUI655394 GEE655375:GEE655394 GOA655375:GOA655394 GXW655375:GXW655394 HHS655375:HHS655394 HRO655375:HRO655394 IBK655375:IBK655394 ILG655375:ILG655394 IVC655375:IVC655394 JEY655375:JEY655394 JOU655375:JOU655394 JYQ655375:JYQ655394 KIM655375:KIM655394 KSI655375:KSI655394 LCE655375:LCE655394 LMA655375:LMA655394 LVW655375:LVW655394 MFS655375:MFS655394 MPO655375:MPO655394 MZK655375:MZK655394 NJG655375:NJG655394 NTC655375:NTC655394 OCY655375:OCY655394 OMU655375:OMU655394 OWQ655375:OWQ655394 PGM655375:PGM655394 PQI655375:PQI655394 QAE655375:QAE655394 QKA655375:QKA655394 QTW655375:QTW655394 RDS655375:RDS655394 RNO655375:RNO655394 RXK655375:RXK655394 SHG655375:SHG655394 SRC655375:SRC655394 TAY655375:TAY655394 TKU655375:TKU655394 TUQ655375:TUQ655394 UEM655375:UEM655394 UOI655375:UOI655394 UYE655375:UYE655394 VIA655375:VIA655394 VRW655375:VRW655394 WBS655375:WBS655394 WLO655375:WLO655394 WVK655375:WVK655394 C720911:C720930 IY720911:IY720930 SU720911:SU720930 ACQ720911:ACQ720930 AMM720911:AMM720930 AWI720911:AWI720930 BGE720911:BGE720930 BQA720911:BQA720930 BZW720911:BZW720930 CJS720911:CJS720930 CTO720911:CTO720930 DDK720911:DDK720930 DNG720911:DNG720930 DXC720911:DXC720930 EGY720911:EGY720930 EQU720911:EQU720930 FAQ720911:FAQ720930 FKM720911:FKM720930 FUI720911:FUI720930 GEE720911:GEE720930 GOA720911:GOA720930 GXW720911:GXW720930 HHS720911:HHS720930 HRO720911:HRO720930 IBK720911:IBK720930 ILG720911:ILG720930 IVC720911:IVC720930 JEY720911:JEY720930 JOU720911:JOU720930 JYQ720911:JYQ720930 KIM720911:KIM720930 KSI720911:KSI720930 LCE720911:LCE720930 LMA720911:LMA720930 LVW720911:LVW720930 MFS720911:MFS720930 MPO720911:MPO720930 MZK720911:MZK720930 NJG720911:NJG720930 NTC720911:NTC720930 OCY720911:OCY720930 OMU720911:OMU720930 OWQ720911:OWQ720930 PGM720911:PGM720930 PQI720911:PQI720930 QAE720911:QAE720930 QKA720911:QKA720930 QTW720911:QTW720930 RDS720911:RDS720930 RNO720911:RNO720930 RXK720911:RXK720930 SHG720911:SHG720930 SRC720911:SRC720930 TAY720911:TAY720930 TKU720911:TKU720930 TUQ720911:TUQ720930 UEM720911:UEM720930 UOI720911:UOI720930 UYE720911:UYE720930 VIA720911:VIA720930 VRW720911:VRW720930 WBS720911:WBS720930 WLO720911:WLO720930 WVK720911:WVK720930 C786447:C786466 IY786447:IY786466 SU786447:SU786466 ACQ786447:ACQ786466 AMM786447:AMM786466 AWI786447:AWI786466 BGE786447:BGE786466 BQA786447:BQA786466 BZW786447:BZW786466 CJS786447:CJS786466 CTO786447:CTO786466 DDK786447:DDK786466 DNG786447:DNG786466 DXC786447:DXC786466 EGY786447:EGY786466 EQU786447:EQU786466 FAQ786447:FAQ786466 FKM786447:FKM786466 FUI786447:FUI786466 GEE786447:GEE786466 GOA786447:GOA786466 GXW786447:GXW786466 HHS786447:HHS786466 HRO786447:HRO786466 IBK786447:IBK786466 ILG786447:ILG786466 IVC786447:IVC786466 JEY786447:JEY786466 JOU786447:JOU786466 JYQ786447:JYQ786466 KIM786447:KIM786466 KSI786447:KSI786466 LCE786447:LCE786466 LMA786447:LMA786466 LVW786447:LVW786466 MFS786447:MFS786466 MPO786447:MPO786466 MZK786447:MZK786466 NJG786447:NJG786466 NTC786447:NTC786466 OCY786447:OCY786466 OMU786447:OMU786466 OWQ786447:OWQ786466 PGM786447:PGM786466 PQI786447:PQI786466 QAE786447:QAE786466 QKA786447:QKA786466 QTW786447:QTW786466 RDS786447:RDS786466 RNO786447:RNO786466 RXK786447:RXK786466 SHG786447:SHG786466 SRC786447:SRC786466 TAY786447:TAY786466 TKU786447:TKU786466 TUQ786447:TUQ786466 UEM786447:UEM786466 UOI786447:UOI786466 UYE786447:UYE786466 VIA786447:VIA786466 VRW786447:VRW786466 WBS786447:WBS786466 WLO786447:WLO786466 WVK786447:WVK786466 C851983:C852002 IY851983:IY852002 SU851983:SU852002 ACQ851983:ACQ852002 AMM851983:AMM852002 AWI851983:AWI852002 BGE851983:BGE852002 BQA851983:BQA852002 BZW851983:BZW852002 CJS851983:CJS852002 CTO851983:CTO852002 DDK851983:DDK852002 DNG851983:DNG852002 DXC851983:DXC852002 EGY851983:EGY852002 EQU851983:EQU852002 FAQ851983:FAQ852002 FKM851983:FKM852002 FUI851983:FUI852002 GEE851983:GEE852002 GOA851983:GOA852002 GXW851983:GXW852002 HHS851983:HHS852002 HRO851983:HRO852002 IBK851983:IBK852002 ILG851983:ILG852002 IVC851983:IVC852002 JEY851983:JEY852002 JOU851983:JOU852002 JYQ851983:JYQ852002 KIM851983:KIM852002 KSI851983:KSI852002 LCE851983:LCE852002 LMA851983:LMA852002 LVW851983:LVW852002 MFS851983:MFS852002 MPO851983:MPO852002 MZK851983:MZK852002 NJG851983:NJG852002 NTC851983:NTC852002 OCY851983:OCY852002 OMU851983:OMU852002 OWQ851983:OWQ852002 PGM851983:PGM852002 PQI851983:PQI852002 QAE851983:QAE852002 QKA851983:QKA852002 QTW851983:QTW852002 RDS851983:RDS852002 RNO851983:RNO852002 RXK851983:RXK852002 SHG851983:SHG852002 SRC851983:SRC852002 TAY851983:TAY852002 TKU851983:TKU852002 TUQ851983:TUQ852002 UEM851983:UEM852002 UOI851983:UOI852002 UYE851983:UYE852002 VIA851983:VIA852002 VRW851983:VRW852002 WBS851983:WBS852002 WLO851983:WLO852002 WVK851983:WVK852002 C917519:C917538 IY917519:IY917538 SU917519:SU917538 ACQ917519:ACQ917538 AMM917519:AMM917538 AWI917519:AWI917538 BGE917519:BGE917538 BQA917519:BQA917538 BZW917519:BZW917538 CJS917519:CJS917538 CTO917519:CTO917538 DDK917519:DDK917538 DNG917519:DNG917538 DXC917519:DXC917538 EGY917519:EGY917538 EQU917519:EQU917538 FAQ917519:FAQ917538 FKM917519:FKM917538 FUI917519:FUI917538 GEE917519:GEE917538 GOA917519:GOA917538 GXW917519:GXW917538 HHS917519:HHS917538 HRO917519:HRO917538 IBK917519:IBK917538 ILG917519:ILG917538 IVC917519:IVC917538 JEY917519:JEY917538 JOU917519:JOU917538 JYQ917519:JYQ917538 KIM917519:KIM917538 KSI917519:KSI917538 LCE917519:LCE917538 LMA917519:LMA917538 LVW917519:LVW917538 MFS917519:MFS917538 MPO917519:MPO917538 MZK917519:MZK917538 NJG917519:NJG917538 NTC917519:NTC917538 OCY917519:OCY917538 OMU917519:OMU917538 OWQ917519:OWQ917538 PGM917519:PGM917538 PQI917519:PQI917538 QAE917519:QAE917538 QKA917519:QKA917538 QTW917519:QTW917538 RDS917519:RDS917538 RNO917519:RNO917538 RXK917519:RXK917538 SHG917519:SHG917538 SRC917519:SRC917538 TAY917519:TAY917538 TKU917519:TKU917538 TUQ917519:TUQ917538 UEM917519:UEM917538 UOI917519:UOI917538 UYE917519:UYE917538 VIA917519:VIA917538 VRW917519:VRW917538 WBS917519:WBS917538 WLO917519:WLO917538 WVK917519:WVK917538 C983055:C983074 IY983055:IY983074 SU983055:SU983074 ACQ983055:ACQ983074 AMM983055:AMM983074 AWI983055:AWI983074 BGE983055:BGE983074 BQA983055:BQA983074 BZW983055:BZW983074 CJS983055:CJS983074 CTO983055:CTO983074 DDK983055:DDK983074 DNG983055:DNG983074 DXC983055:DXC983074 EGY983055:EGY983074 EQU983055:EQU983074 FAQ983055:FAQ983074 FKM983055:FKM983074 FUI983055:FUI983074 GEE983055:GEE983074 GOA983055:GOA983074 GXW983055:GXW983074 HHS983055:HHS983074 HRO983055:HRO983074 IBK983055:IBK983074 ILG983055:ILG983074 IVC983055:IVC983074 JEY983055:JEY983074 JOU983055:JOU983074 JYQ983055:JYQ983074 KIM983055:KIM983074 KSI983055:KSI983074 LCE983055:LCE983074 LMA983055:LMA983074 LVW983055:LVW983074 MFS983055:MFS983074 MPO983055:MPO983074 MZK983055:MZK983074 NJG983055:NJG983074 NTC983055:NTC983074 OCY983055:OCY983074 OMU983055:OMU983074 OWQ983055:OWQ983074 PGM983055:PGM983074 PQI983055:PQI983074 QAE983055:QAE983074 QKA983055:QKA983074 QTW983055:QTW983074 RDS983055:RDS983074 RNO983055:RNO983074 RXK983055:RXK983074 SHG983055:SHG983074 SRC983055:SRC983074 TAY983055:TAY983074 TKU983055:TKU983074 TUQ983055:TUQ983074 UEM983055:UEM983074 UOI983055:UOI983074 UYE983055:UYE983074 VIA983055:VIA983074 VRW983055:VRW983074 WBS983055:WBS983074 WLO983055:WLO983074 WVK983055:WVK983074 C36:C60 IY36:IY60 SU36:SU60 ACQ36:ACQ60 AMM36:AMM60 AWI36:AWI60 BGE36:BGE60 BQA36:BQA60 BZW36:BZW60 CJS36:CJS60 CTO36:CTO60 DDK36:DDK60 DNG36:DNG60 DXC36:DXC60 EGY36:EGY60 EQU36:EQU60 FAQ36:FAQ60 FKM36:FKM60 FUI36:FUI60 GEE36:GEE60 GOA36:GOA60 GXW36:GXW60 HHS36:HHS60 HRO36:HRO60 IBK36:IBK60 ILG36:ILG60 IVC36:IVC60 JEY36:JEY60 JOU36:JOU60 JYQ36:JYQ60 KIM36:KIM60 KSI36:KSI60 LCE36:LCE60 LMA36:LMA60 LVW36:LVW60 MFS36:MFS60 MPO36:MPO60 MZK36:MZK60 NJG36:NJG60 NTC36:NTC60 OCY36:OCY60 OMU36:OMU60 OWQ36:OWQ60 PGM36:PGM60 PQI36:PQI60 QAE36:QAE60 QKA36:QKA60 QTW36:QTW60 RDS36:RDS60 RNO36:RNO60 RXK36:RXK60 SHG36:SHG60 SRC36:SRC60 TAY36:TAY60 TKU36:TKU60 TUQ36:TUQ60 UEM36:UEM60 UOI36:UOI60 UYE36:UYE60 VIA36:VIA60 VRW36:VRW60 WBS36:WBS60 WLO36:WLO60 WVK36:WVK60 C65572:C65596 IY65572:IY65596 SU65572:SU65596 ACQ65572:ACQ65596 AMM65572:AMM65596 AWI65572:AWI65596 BGE65572:BGE65596 BQA65572:BQA65596 BZW65572:BZW65596 CJS65572:CJS65596 CTO65572:CTO65596 DDK65572:DDK65596 DNG65572:DNG65596 DXC65572:DXC65596 EGY65572:EGY65596 EQU65572:EQU65596 FAQ65572:FAQ65596 FKM65572:FKM65596 FUI65572:FUI65596 GEE65572:GEE65596 GOA65572:GOA65596 GXW65572:GXW65596 HHS65572:HHS65596 HRO65572:HRO65596 IBK65572:IBK65596 ILG65572:ILG65596 IVC65572:IVC65596 JEY65572:JEY65596 JOU65572:JOU65596 JYQ65572:JYQ65596 KIM65572:KIM65596 KSI65572:KSI65596 LCE65572:LCE65596 LMA65572:LMA65596 LVW65572:LVW65596 MFS65572:MFS65596 MPO65572:MPO65596 MZK65572:MZK65596 NJG65572:NJG65596 NTC65572:NTC65596 OCY65572:OCY65596 OMU65572:OMU65596 OWQ65572:OWQ65596 PGM65572:PGM65596 PQI65572:PQI65596 QAE65572:QAE65596 QKA65572:QKA65596 QTW65572:QTW65596 RDS65572:RDS65596 RNO65572:RNO65596 RXK65572:RXK65596 SHG65572:SHG65596 SRC65572:SRC65596 TAY65572:TAY65596 TKU65572:TKU65596 TUQ65572:TUQ65596 UEM65572:UEM65596 UOI65572:UOI65596 UYE65572:UYE65596 VIA65572:VIA65596 VRW65572:VRW65596 WBS65572:WBS65596 WLO65572:WLO65596 WVK65572:WVK65596 C131108:C131132 IY131108:IY131132 SU131108:SU131132 ACQ131108:ACQ131132 AMM131108:AMM131132 AWI131108:AWI131132 BGE131108:BGE131132 BQA131108:BQA131132 BZW131108:BZW131132 CJS131108:CJS131132 CTO131108:CTO131132 DDK131108:DDK131132 DNG131108:DNG131132 DXC131108:DXC131132 EGY131108:EGY131132 EQU131108:EQU131132 FAQ131108:FAQ131132 FKM131108:FKM131132 FUI131108:FUI131132 GEE131108:GEE131132 GOA131108:GOA131132 GXW131108:GXW131132 HHS131108:HHS131132 HRO131108:HRO131132 IBK131108:IBK131132 ILG131108:ILG131132 IVC131108:IVC131132 JEY131108:JEY131132 JOU131108:JOU131132 JYQ131108:JYQ131132 KIM131108:KIM131132 KSI131108:KSI131132 LCE131108:LCE131132 LMA131108:LMA131132 LVW131108:LVW131132 MFS131108:MFS131132 MPO131108:MPO131132 MZK131108:MZK131132 NJG131108:NJG131132 NTC131108:NTC131132 OCY131108:OCY131132 OMU131108:OMU131132 OWQ131108:OWQ131132 PGM131108:PGM131132 PQI131108:PQI131132 QAE131108:QAE131132 QKA131108:QKA131132 QTW131108:QTW131132 RDS131108:RDS131132 RNO131108:RNO131132 RXK131108:RXK131132 SHG131108:SHG131132 SRC131108:SRC131132 TAY131108:TAY131132 TKU131108:TKU131132 TUQ131108:TUQ131132 UEM131108:UEM131132 UOI131108:UOI131132 UYE131108:UYE131132 VIA131108:VIA131132 VRW131108:VRW131132 WBS131108:WBS131132 WLO131108:WLO131132 WVK131108:WVK131132 C196644:C196668 IY196644:IY196668 SU196644:SU196668 ACQ196644:ACQ196668 AMM196644:AMM196668 AWI196644:AWI196668 BGE196644:BGE196668 BQA196644:BQA196668 BZW196644:BZW196668 CJS196644:CJS196668 CTO196644:CTO196668 DDK196644:DDK196668 DNG196644:DNG196668 DXC196644:DXC196668 EGY196644:EGY196668 EQU196644:EQU196668 FAQ196644:FAQ196668 FKM196644:FKM196668 FUI196644:FUI196668 GEE196644:GEE196668 GOA196644:GOA196668 GXW196644:GXW196668 HHS196644:HHS196668 HRO196644:HRO196668 IBK196644:IBK196668 ILG196644:ILG196668 IVC196644:IVC196668 JEY196644:JEY196668 JOU196644:JOU196668 JYQ196644:JYQ196668 KIM196644:KIM196668 KSI196644:KSI196668 LCE196644:LCE196668 LMA196644:LMA196668 LVW196644:LVW196668 MFS196644:MFS196668 MPO196644:MPO196668 MZK196644:MZK196668 NJG196644:NJG196668 NTC196644:NTC196668 OCY196644:OCY196668 OMU196644:OMU196668 OWQ196644:OWQ196668 PGM196644:PGM196668 PQI196644:PQI196668 QAE196644:QAE196668 QKA196644:QKA196668 QTW196644:QTW196668 RDS196644:RDS196668 RNO196644:RNO196668 RXK196644:RXK196668 SHG196644:SHG196668 SRC196644:SRC196668 TAY196644:TAY196668 TKU196644:TKU196668 TUQ196644:TUQ196668 UEM196644:UEM196668 UOI196644:UOI196668 UYE196644:UYE196668 VIA196644:VIA196668 VRW196644:VRW196668 WBS196644:WBS196668 WLO196644:WLO196668 WVK196644:WVK196668 C262180:C262204 IY262180:IY262204 SU262180:SU262204 ACQ262180:ACQ262204 AMM262180:AMM262204 AWI262180:AWI262204 BGE262180:BGE262204 BQA262180:BQA262204 BZW262180:BZW262204 CJS262180:CJS262204 CTO262180:CTO262204 DDK262180:DDK262204 DNG262180:DNG262204 DXC262180:DXC262204 EGY262180:EGY262204 EQU262180:EQU262204 FAQ262180:FAQ262204 FKM262180:FKM262204 FUI262180:FUI262204 GEE262180:GEE262204 GOA262180:GOA262204 GXW262180:GXW262204 HHS262180:HHS262204 HRO262180:HRO262204 IBK262180:IBK262204 ILG262180:ILG262204 IVC262180:IVC262204 JEY262180:JEY262204 JOU262180:JOU262204 JYQ262180:JYQ262204 KIM262180:KIM262204 KSI262180:KSI262204 LCE262180:LCE262204 LMA262180:LMA262204 LVW262180:LVW262204 MFS262180:MFS262204 MPO262180:MPO262204 MZK262180:MZK262204 NJG262180:NJG262204 NTC262180:NTC262204 OCY262180:OCY262204 OMU262180:OMU262204 OWQ262180:OWQ262204 PGM262180:PGM262204 PQI262180:PQI262204 QAE262180:QAE262204 QKA262180:QKA262204 QTW262180:QTW262204 RDS262180:RDS262204 RNO262180:RNO262204 RXK262180:RXK262204 SHG262180:SHG262204 SRC262180:SRC262204 TAY262180:TAY262204 TKU262180:TKU262204 TUQ262180:TUQ262204 UEM262180:UEM262204 UOI262180:UOI262204 UYE262180:UYE262204 VIA262180:VIA262204 VRW262180:VRW262204 WBS262180:WBS262204 WLO262180:WLO262204 WVK262180:WVK262204 C327716:C327740 IY327716:IY327740 SU327716:SU327740 ACQ327716:ACQ327740 AMM327716:AMM327740 AWI327716:AWI327740 BGE327716:BGE327740 BQA327716:BQA327740 BZW327716:BZW327740 CJS327716:CJS327740 CTO327716:CTO327740 DDK327716:DDK327740 DNG327716:DNG327740 DXC327716:DXC327740 EGY327716:EGY327740 EQU327716:EQU327740 FAQ327716:FAQ327740 FKM327716:FKM327740 FUI327716:FUI327740 GEE327716:GEE327740 GOA327716:GOA327740 GXW327716:GXW327740 HHS327716:HHS327740 HRO327716:HRO327740 IBK327716:IBK327740 ILG327716:ILG327740 IVC327716:IVC327740 JEY327716:JEY327740 JOU327716:JOU327740 JYQ327716:JYQ327740 KIM327716:KIM327740 KSI327716:KSI327740 LCE327716:LCE327740 LMA327716:LMA327740 LVW327716:LVW327740 MFS327716:MFS327740 MPO327716:MPO327740 MZK327716:MZK327740 NJG327716:NJG327740 NTC327716:NTC327740 OCY327716:OCY327740 OMU327716:OMU327740 OWQ327716:OWQ327740 PGM327716:PGM327740 PQI327716:PQI327740 QAE327716:QAE327740 QKA327716:QKA327740 QTW327716:QTW327740 RDS327716:RDS327740 RNO327716:RNO327740 RXK327716:RXK327740 SHG327716:SHG327740 SRC327716:SRC327740 TAY327716:TAY327740 TKU327716:TKU327740 TUQ327716:TUQ327740 UEM327716:UEM327740 UOI327716:UOI327740 UYE327716:UYE327740 VIA327716:VIA327740 VRW327716:VRW327740 WBS327716:WBS327740 WLO327716:WLO327740 WVK327716:WVK327740 C393252:C393276 IY393252:IY393276 SU393252:SU393276 ACQ393252:ACQ393276 AMM393252:AMM393276 AWI393252:AWI393276 BGE393252:BGE393276 BQA393252:BQA393276 BZW393252:BZW393276 CJS393252:CJS393276 CTO393252:CTO393276 DDK393252:DDK393276 DNG393252:DNG393276 DXC393252:DXC393276 EGY393252:EGY393276 EQU393252:EQU393276 FAQ393252:FAQ393276 FKM393252:FKM393276 FUI393252:FUI393276 GEE393252:GEE393276 GOA393252:GOA393276 GXW393252:GXW393276 HHS393252:HHS393276 HRO393252:HRO393276 IBK393252:IBK393276 ILG393252:ILG393276 IVC393252:IVC393276 JEY393252:JEY393276 JOU393252:JOU393276 JYQ393252:JYQ393276 KIM393252:KIM393276 KSI393252:KSI393276 LCE393252:LCE393276 LMA393252:LMA393276 LVW393252:LVW393276 MFS393252:MFS393276 MPO393252:MPO393276 MZK393252:MZK393276 NJG393252:NJG393276 NTC393252:NTC393276 OCY393252:OCY393276 OMU393252:OMU393276 OWQ393252:OWQ393276 PGM393252:PGM393276 PQI393252:PQI393276 QAE393252:QAE393276 QKA393252:QKA393276 QTW393252:QTW393276 RDS393252:RDS393276 RNO393252:RNO393276 RXK393252:RXK393276 SHG393252:SHG393276 SRC393252:SRC393276 TAY393252:TAY393276 TKU393252:TKU393276 TUQ393252:TUQ393276 UEM393252:UEM393276 UOI393252:UOI393276 UYE393252:UYE393276 VIA393252:VIA393276 VRW393252:VRW393276 WBS393252:WBS393276 WLO393252:WLO393276 WVK393252:WVK393276 C458788:C458812 IY458788:IY458812 SU458788:SU458812 ACQ458788:ACQ458812 AMM458788:AMM458812 AWI458788:AWI458812 BGE458788:BGE458812 BQA458788:BQA458812 BZW458788:BZW458812 CJS458788:CJS458812 CTO458788:CTO458812 DDK458788:DDK458812 DNG458788:DNG458812 DXC458788:DXC458812 EGY458788:EGY458812 EQU458788:EQU458812 FAQ458788:FAQ458812 FKM458788:FKM458812 FUI458788:FUI458812 GEE458788:GEE458812 GOA458788:GOA458812 GXW458788:GXW458812 HHS458788:HHS458812 HRO458788:HRO458812 IBK458788:IBK458812 ILG458788:ILG458812 IVC458788:IVC458812 JEY458788:JEY458812 JOU458788:JOU458812 JYQ458788:JYQ458812 KIM458788:KIM458812 KSI458788:KSI458812 LCE458788:LCE458812 LMA458788:LMA458812 LVW458788:LVW458812 MFS458788:MFS458812 MPO458788:MPO458812 MZK458788:MZK458812 NJG458788:NJG458812 NTC458788:NTC458812 OCY458788:OCY458812 OMU458788:OMU458812 OWQ458788:OWQ458812 PGM458788:PGM458812 PQI458788:PQI458812 QAE458788:QAE458812 QKA458788:QKA458812 QTW458788:QTW458812 RDS458788:RDS458812 RNO458788:RNO458812 RXK458788:RXK458812 SHG458788:SHG458812 SRC458788:SRC458812 TAY458788:TAY458812 TKU458788:TKU458812 TUQ458788:TUQ458812 UEM458788:UEM458812 UOI458788:UOI458812 UYE458788:UYE458812 VIA458788:VIA458812 VRW458788:VRW458812 WBS458788:WBS458812 WLO458788:WLO458812 WVK458788:WVK458812 C524324:C524348 IY524324:IY524348 SU524324:SU524348 ACQ524324:ACQ524348 AMM524324:AMM524348 AWI524324:AWI524348 BGE524324:BGE524348 BQA524324:BQA524348 BZW524324:BZW524348 CJS524324:CJS524348 CTO524324:CTO524348 DDK524324:DDK524348 DNG524324:DNG524348 DXC524324:DXC524348 EGY524324:EGY524348 EQU524324:EQU524348 FAQ524324:FAQ524348 FKM524324:FKM524348 FUI524324:FUI524348 GEE524324:GEE524348 GOA524324:GOA524348 GXW524324:GXW524348 HHS524324:HHS524348 HRO524324:HRO524348 IBK524324:IBK524348 ILG524324:ILG524348 IVC524324:IVC524348 JEY524324:JEY524348 JOU524324:JOU524348 JYQ524324:JYQ524348 KIM524324:KIM524348 KSI524324:KSI524348 LCE524324:LCE524348 LMA524324:LMA524348 LVW524324:LVW524348 MFS524324:MFS524348 MPO524324:MPO524348 MZK524324:MZK524348 NJG524324:NJG524348 NTC524324:NTC524348 OCY524324:OCY524348 OMU524324:OMU524348 OWQ524324:OWQ524348 PGM524324:PGM524348 PQI524324:PQI524348 QAE524324:QAE524348 QKA524324:QKA524348 QTW524324:QTW524348 RDS524324:RDS524348 RNO524324:RNO524348 RXK524324:RXK524348 SHG524324:SHG524348 SRC524324:SRC524348 TAY524324:TAY524348 TKU524324:TKU524348 TUQ524324:TUQ524348 UEM524324:UEM524348 UOI524324:UOI524348 UYE524324:UYE524348 VIA524324:VIA524348 VRW524324:VRW524348 WBS524324:WBS524348 WLO524324:WLO524348 WVK524324:WVK524348 C589860:C589884 IY589860:IY589884 SU589860:SU589884 ACQ589860:ACQ589884 AMM589860:AMM589884 AWI589860:AWI589884 BGE589860:BGE589884 BQA589860:BQA589884 BZW589860:BZW589884 CJS589860:CJS589884 CTO589860:CTO589884 DDK589860:DDK589884 DNG589860:DNG589884 DXC589860:DXC589884 EGY589860:EGY589884 EQU589860:EQU589884 FAQ589860:FAQ589884 FKM589860:FKM589884 FUI589860:FUI589884 GEE589860:GEE589884 GOA589860:GOA589884 GXW589860:GXW589884 HHS589860:HHS589884 HRO589860:HRO589884 IBK589860:IBK589884 ILG589860:ILG589884 IVC589860:IVC589884 JEY589860:JEY589884 JOU589860:JOU589884 JYQ589860:JYQ589884 KIM589860:KIM589884 KSI589860:KSI589884 LCE589860:LCE589884 LMA589860:LMA589884 LVW589860:LVW589884 MFS589860:MFS589884 MPO589860:MPO589884 MZK589860:MZK589884 NJG589860:NJG589884 NTC589860:NTC589884 OCY589860:OCY589884 OMU589860:OMU589884 OWQ589860:OWQ589884 PGM589860:PGM589884 PQI589860:PQI589884 QAE589860:QAE589884 QKA589860:QKA589884 QTW589860:QTW589884 RDS589860:RDS589884 RNO589860:RNO589884 RXK589860:RXK589884 SHG589860:SHG589884 SRC589860:SRC589884 TAY589860:TAY589884 TKU589860:TKU589884 TUQ589860:TUQ589884 UEM589860:UEM589884 UOI589860:UOI589884 UYE589860:UYE589884 VIA589860:VIA589884 VRW589860:VRW589884 WBS589860:WBS589884 WLO589860:WLO589884 WVK589860:WVK589884 C655396:C655420 IY655396:IY655420 SU655396:SU655420 ACQ655396:ACQ655420 AMM655396:AMM655420 AWI655396:AWI655420 BGE655396:BGE655420 BQA655396:BQA655420 BZW655396:BZW655420 CJS655396:CJS655420 CTO655396:CTO655420 DDK655396:DDK655420 DNG655396:DNG655420 DXC655396:DXC655420 EGY655396:EGY655420 EQU655396:EQU655420 FAQ655396:FAQ655420 FKM655396:FKM655420 FUI655396:FUI655420 GEE655396:GEE655420 GOA655396:GOA655420 GXW655396:GXW655420 HHS655396:HHS655420 HRO655396:HRO655420 IBK655396:IBK655420 ILG655396:ILG655420 IVC655396:IVC655420 JEY655396:JEY655420 JOU655396:JOU655420 JYQ655396:JYQ655420 KIM655396:KIM655420 KSI655396:KSI655420 LCE655396:LCE655420 LMA655396:LMA655420 LVW655396:LVW655420 MFS655396:MFS655420 MPO655396:MPO655420 MZK655396:MZK655420 NJG655396:NJG655420 NTC655396:NTC655420 OCY655396:OCY655420 OMU655396:OMU655420 OWQ655396:OWQ655420 PGM655396:PGM655420 PQI655396:PQI655420 QAE655396:QAE655420 QKA655396:QKA655420 QTW655396:QTW655420 RDS655396:RDS655420 RNO655396:RNO655420 RXK655396:RXK655420 SHG655396:SHG655420 SRC655396:SRC655420 TAY655396:TAY655420 TKU655396:TKU655420 TUQ655396:TUQ655420 UEM655396:UEM655420 UOI655396:UOI655420 UYE655396:UYE655420 VIA655396:VIA655420 VRW655396:VRW655420 WBS655396:WBS655420 WLO655396:WLO655420 WVK655396:WVK655420 C720932:C720956 IY720932:IY720956 SU720932:SU720956 ACQ720932:ACQ720956 AMM720932:AMM720956 AWI720932:AWI720956 BGE720932:BGE720956 BQA720932:BQA720956 BZW720932:BZW720956 CJS720932:CJS720956 CTO720932:CTO720956 DDK720932:DDK720956 DNG720932:DNG720956 DXC720932:DXC720956 EGY720932:EGY720956 EQU720932:EQU720956 FAQ720932:FAQ720956 FKM720932:FKM720956 FUI720932:FUI720956 GEE720932:GEE720956 GOA720932:GOA720956 GXW720932:GXW720956 HHS720932:HHS720956 HRO720932:HRO720956 IBK720932:IBK720956 ILG720932:ILG720956 IVC720932:IVC720956 JEY720932:JEY720956 JOU720932:JOU720956 JYQ720932:JYQ720956 KIM720932:KIM720956 KSI720932:KSI720956 LCE720932:LCE720956 LMA720932:LMA720956 LVW720932:LVW720956 MFS720932:MFS720956 MPO720932:MPO720956 MZK720932:MZK720956 NJG720932:NJG720956 NTC720932:NTC720956 OCY720932:OCY720956 OMU720932:OMU720956 OWQ720932:OWQ720956 PGM720932:PGM720956 PQI720932:PQI720956 QAE720932:QAE720956 QKA720932:QKA720956 QTW720932:QTW720956 RDS720932:RDS720956 RNO720932:RNO720956 RXK720932:RXK720956 SHG720932:SHG720956 SRC720932:SRC720956 TAY720932:TAY720956 TKU720932:TKU720956 TUQ720932:TUQ720956 UEM720932:UEM720956 UOI720932:UOI720956 UYE720932:UYE720956 VIA720932:VIA720956 VRW720932:VRW720956 WBS720932:WBS720956 WLO720932:WLO720956 WVK720932:WVK720956 C786468:C786492 IY786468:IY786492 SU786468:SU786492 ACQ786468:ACQ786492 AMM786468:AMM786492 AWI786468:AWI786492 BGE786468:BGE786492 BQA786468:BQA786492 BZW786468:BZW786492 CJS786468:CJS786492 CTO786468:CTO786492 DDK786468:DDK786492 DNG786468:DNG786492 DXC786468:DXC786492 EGY786468:EGY786492 EQU786468:EQU786492 FAQ786468:FAQ786492 FKM786468:FKM786492 FUI786468:FUI786492 GEE786468:GEE786492 GOA786468:GOA786492 GXW786468:GXW786492 HHS786468:HHS786492 HRO786468:HRO786492 IBK786468:IBK786492 ILG786468:ILG786492 IVC786468:IVC786492 JEY786468:JEY786492 JOU786468:JOU786492 JYQ786468:JYQ786492 KIM786468:KIM786492 KSI786468:KSI786492 LCE786468:LCE786492 LMA786468:LMA786492 LVW786468:LVW786492 MFS786468:MFS786492 MPO786468:MPO786492 MZK786468:MZK786492 NJG786468:NJG786492 NTC786468:NTC786492 OCY786468:OCY786492 OMU786468:OMU786492 OWQ786468:OWQ786492 PGM786468:PGM786492 PQI786468:PQI786492 QAE786468:QAE786492 QKA786468:QKA786492 QTW786468:QTW786492 RDS786468:RDS786492 RNO786468:RNO786492 RXK786468:RXK786492 SHG786468:SHG786492 SRC786468:SRC786492 TAY786468:TAY786492 TKU786468:TKU786492 TUQ786468:TUQ786492 UEM786468:UEM786492 UOI786468:UOI786492 UYE786468:UYE786492 VIA786468:VIA786492 VRW786468:VRW786492 WBS786468:WBS786492 WLO786468:WLO786492 WVK786468:WVK786492 C852004:C852028 IY852004:IY852028 SU852004:SU852028 ACQ852004:ACQ852028 AMM852004:AMM852028 AWI852004:AWI852028 BGE852004:BGE852028 BQA852004:BQA852028 BZW852004:BZW852028 CJS852004:CJS852028 CTO852004:CTO852028 DDK852004:DDK852028 DNG852004:DNG852028 DXC852004:DXC852028 EGY852004:EGY852028 EQU852004:EQU852028 FAQ852004:FAQ852028 FKM852004:FKM852028 FUI852004:FUI852028 GEE852004:GEE852028 GOA852004:GOA852028 GXW852004:GXW852028 HHS852004:HHS852028 HRO852004:HRO852028 IBK852004:IBK852028 ILG852004:ILG852028 IVC852004:IVC852028 JEY852004:JEY852028 JOU852004:JOU852028 JYQ852004:JYQ852028 KIM852004:KIM852028 KSI852004:KSI852028 LCE852004:LCE852028 LMA852004:LMA852028 LVW852004:LVW852028 MFS852004:MFS852028 MPO852004:MPO852028 MZK852004:MZK852028 NJG852004:NJG852028 NTC852004:NTC852028 OCY852004:OCY852028 OMU852004:OMU852028 OWQ852004:OWQ852028 PGM852004:PGM852028 PQI852004:PQI852028 QAE852004:QAE852028 QKA852004:QKA852028 QTW852004:QTW852028 RDS852004:RDS852028 RNO852004:RNO852028 RXK852004:RXK852028 SHG852004:SHG852028 SRC852004:SRC852028 TAY852004:TAY852028 TKU852004:TKU852028 TUQ852004:TUQ852028 UEM852004:UEM852028 UOI852004:UOI852028 UYE852004:UYE852028 VIA852004:VIA852028 VRW852004:VRW852028 WBS852004:WBS852028 WLO852004:WLO852028 WVK852004:WVK852028 C917540:C917564 IY917540:IY917564 SU917540:SU917564 ACQ917540:ACQ917564 AMM917540:AMM917564 AWI917540:AWI917564 BGE917540:BGE917564 BQA917540:BQA917564 BZW917540:BZW917564 CJS917540:CJS917564 CTO917540:CTO917564 DDK917540:DDK917564 DNG917540:DNG917564 DXC917540:DXC917564 EGY917540:EGY917564 EQU917540:EQU917564 FAQ917540:FAQ917564 FKM917540:FKM917564 FUI917540:FUI917564 GEE917540:GEE917564 GOA917540:GOA917564 GXW917540:GXW917564 HHS917540:HHS917564 HRO917540:HRO917564 IBK917540:IBK917564 ILG917540:ILG917564 IVC917540:IVC917564 JEY917540:JEY917564 JOU917540:JOU917564 JYQ917540:JYQ917564 KIM917540:KIM917564 KSI917540:KSI917564 LCE917540:LCE917564 LMA917540:LMA917564 LVW917540:LVW917564 MFS917540:MFS917564 MPO917540:MPO917564 MZK917540:MZK917564 NJG917540:NJG917564 NTC917540:NTC917564 OCY917540:OCY917564 OMU917540:OMU917564 OWQ917540:OWQ917564 PGM917540:PGM917564 PQI917540:PQI917564 QAE917540:QAE917564 QKA917540:QKA917564 QTW917540:QTW917564 RDS917540:RDS917564 RNO917540:RNO917564 RXK917540:RXK917564 SHG917540:SHG917564 SRC917540:SRC917564 TAY917540:TAY917564 TKU917540:TKU917564 TUQ917540:TUQ917564 UEM917540:UEM917564 UOI917540:UOI917564 UYE917540:UYE917564 VIA917540:VIA917564 VRW917540:VRW917564 WBS917540:WBS917564 WLO917540:WLO917564 WVK917540:WVK917564 C983076:C983100 IY983076:IY983100 SU983076:SU983100 ACQ983076:ACQ983100 AMM983076:AMM983100 AWI983076:AWI983100 BGE983076:BGE983100 BQA983076:BQA983100 BZW983076:BZW983100 CJS983076:CJS983100 CTO983076:CTO983100 DDK983076:DDK983100 DNG983076:DNG983100 DXC983076:DXC983100 EGY983076:EGY983100 EQU983076:EQU983100 FAQ983076:FAQ983100 FKM983076:FKM983100 FUI983076:FUI983100 GEE983076:GEE983100 GOA983076:GOA983100 GXW983076:GXW983100 HHS983076:HHS983100 HRO983076:HRO983100 IBK983076:IBK983100 ILG983076:ILG983100 IVC983076:IVC983100 JEY983076:JEY983100 JOU983076:JOU983100 JYQ983076:JYQ983100 KIM983076:KIM983100 KSI983076:KSI983100 LCE983076:LCE983100 LMA983076:LMA983100 LVW983076:LVW983100 MFS983076:MFS983100 MPO983076:MPO983100 MZK983076:MZK983100 NJG983076:NJG983100 NTC983076:NTC983100 OCY983076:OCY983100 OMU983076:OMU983100 OWQ983076:OWQ983100 PGM983076:PGM983100 PQI983076:PQI983100 QAE983076:QAE983100 QKA983076:QKA983100 QTW983076:QTW983100 RDS983076:RDS983100 RNO983076:RNO983100 RXK983076:RXK983100 SHG983076:SHG983100 SRC983076:SRC983100 TAY983076:TAY983100 TKU983076:TKU983100 TUQ983076:TUQ983100 UEM983076:UEM983100 UOI983076:UOI983100 UYE983076:UYE983100 VIA983076:VIA983100 VRW983076:VRW983100 WBS983076:WBS983100 WLO983076:WLO983100 WVK983076:WVK983100 C62:C66 IY62:IY66 SU62:SU66 ACQ62:ACQ66 AMM62:AMM66 AWI62:AWI66 BGE62:BGE66 BQA62:BQA66 BZW62:BZW66 CJS62:CJS66 CTO62:CTO66 DDK62:DDK66 DNG62:DNG66 DXC62:DXC66 EGY62:EGY66 EQU62:EQU66 FAQ62:FAQ66 FKM62:FKM66 FUI62:FUI66 GEE62:GEE66 GOA62:GOA66 GXW62:GXW66 HHS62:HHS66 HRO62:HRO66 IBK62:IBK66 ILG62:ILG66 IVC62:IVC66 JEY62:JEY66 JOU62:JOU66 JYQ62:JYQ66 KIM62:KIM66 KSI62:KSI66 LCE62:LCE66 LMA62:LMA66 LVW62:LVW66 MFS62:MFS66 MPO62:MPO66 MZK62:MZK66 NJG62:NJG66 NTC62:NTC66 OCY62:OCY66 OMU62:OMU66 OWQ62:OWQ66 PGM62:PGM66 PQI62:PQI66 QAE62:QAE66 QKA62:QKA66 QTW62:QTW66 RDS62:RDS66 RNO62:RNO66 RXK62:RXK66 SHG62:SHG66 SRC62:SRC66 TAY62:TAY66 TKU62:TKU66 TUQ62:TUQ66 UEM62:UEM66 UOI62:UOI66 UYE62:UYE66 VIA62:VIA66 VRW62:VRW66 WBS62:WBS66 WLO62:WLO66 WVK62:WVK66 C65598:C65602 IY65598:IY65602 SU65598:SU65602 ACQ65598:ACQ65602 AMM65598:AMM65602 AWI65598:AWI65602 BGE65598:BGE65602 BQA65598:BQA65602 BZW65598:BZW65602 CJS65598:CJS65602 CTO65598:CTO65602 DDK65598:DDK65602 DNG65598:DNG65602 DXC65598:DXC65602 EGY65598:EGY65602 EQU65598:EQU65602 FAQ65598:FAQ65602 FKM65598:FKM65602 FUI65598:FUI65602 GEE65598:GEE65602 GOA65598:GOA65602 GXW65598:GXW65602 HHS65598:HHS65602 HRO65598:HRO65602 IBK65598:IBK65602 ILG65598:ILG65602 IVC65598:IVC65602 JEY65598:JEY65602 JOU65598:JOU65602 JYQ65598:JYQ65602 KIM65598:KIM65602 KSI65598:KSI65602 LCE65598:LCE65602 LMA65598:LMA65602 LVW65598:LVW65602 MFS65598:MFS65602 MPO65598:MPO65602 MZK65598:MZK65602 NJG65598:NJG65602 NTC65598:NTC65602 OCY65598:OCY65602 OMU65598:OMU65602 OWQ65598:OWQ65602 PGM65598:PGM65602 PQI65598:PQI65602 QAE65598:QAE65602 QKA65598:QKA65602 QTW65598:QTW65602 RDS65598:RDS65602 RNO65598:RNO65602 RXK65598:RXK65602 SHG65598:SHG65602 SRC65598:SRC65602 TAY65598:TAY65602 TKU65598:TKU65602 TUQ65598:TUQ65602 UEM65598:UEM65602 UOI65598:UOI65602 UYE65598:UYE65602 VIA65598:VIA65602 VRW65598:VRW65602 WBS65598:WBS65602 WLO65598:WLO65602 WVK65598:WVK65602 C131134:C131138 IY131134:IY131138 SU131134:SU131138 ACQ131134:ACQ131138 AMM131134:AMM131138 AWI131134:AWI131138 BGE131134:BGE131138 BQA131134:BQA131138 BZW131134:BZW131138 CJS131134:CJS131138 CTO131134:CTO131138 DDK131134:DDK131138 DNG131134:DNG131138 DXC131134:DXC131138 EGY131134:EGY131138 EQU131134:EQU131138 FAQ131134:FAQ131138 FKM131134:FKM131138 FUI131134:FUI131138 GEE131134:GEE131138 GOA131134:GOA131138 GXW131134:GXW131138 HHS131134:HHS131138 HRO131134:HRO131138 IBK131134:IBK131138 ILG131134:ILG131138 IVC131134:IVC131138 JEY131134:JEY131138 JOU131134:JOU131138 JYQ131134:JYQ131138 KIM131134:KIM131138 KSI131134:KSI131138 LCE131134:LCE131138 LMA131134:LMA131138 LVW131134:LVW131138 MFS131134:MFS131138 MPO131134:MPO131138 MZK131134:MZK131138 NJG131134:NJG131138 NTC131134:NTC131138 OCY131134:OCY131138 OMU131134:OMU131138 OWQ131134:OWQ131138 PGM131134:PGM131138 PQI131134:PQI131138 QAE131134:QAE131138 QKA131134:QKA131138 QTW131134:QTW131138 RDS131134:RDS131138 RNO131134:RNO131138 RXK131134:RXK131138 SHG131134:SHG131138 SRC131134:SRC131138 TAY131134:TAY131138 TKU131134:TKU131138 TUQ131134:TUQ131138 UEM131134:UEM131138 UOI131134:UOI131138 UYE131134:UYE131138 VIA131134:VIA131138 VRW131134:VRW131138 WBS131134:WBS131138 WLO131134:WLO131138 WVK131134:WVK131138 C196670:C196674 IY196670:IY196674 SU196670:SU196674 ACQ196670:ACQ196674 AMM196670:AMM196674 AWI196670:AWI196674 BGE196670:BGE196674 BQA196670:BQA196674 BZW196670:BZW196674 CJS196670:CJS196674 CTO196670:CTO196674 DDK196670:DDK196674 DNG196670:DNG196674 DXC196670:DXC196674 EGY196670:EGY196674 EQU196670:EQU196674 FAQ196670:FAQ196674 FKM196670:FKM196674 FUI196670:FUI196674 GEE196670:GEE196674 GOA196670:GOA196674 GXW196670:GXW196674 HHS196670:HHS196674 HRO196670:HRO196674 IBK196670:IBK196674 ILG196670:ILG196674 IVC196670:IVC196674 JEY196670:JEY196674 JOU196670:JOU196674 JYQ196670:JYQ196674 KIM196670:KIM196674 KSI196670:KSI196674 LCE196670:LCE196674 LMA196670:LMA196674 LVW196670:LVW196674 MFS196670:MFS196674 MPO196670:MPO196674 MZK196670:MZK196674 NJG196670:NJG196674 NTC196670:NTC196674 OCY196670:OCY196674 OMU196670:OMU196674 OWQ196670:OWQ196674 PGM196670:PGM196674 PQI196670:PQI196674 QAE196670:QAE196674 QKA196670:QKA196674 QTW196670:QTW196674 RDS196670:RDS196674 RNO196670:RNO196674 RXK196670:RXK196674 SHG196670:SHG196674 SRC196670:SRC196674 TAY196670:TAY196674 TKU196670:TKU196674 TUQ196670:TUQ196674 UEM196670:UEM196674 UOI196670:UOI196674 UYE196670:UYE196674 VIA196670:VIA196674 VRW196670:VRW196674 WBS196670:WBS196674 WLO196670:WLO196674 WVK196670:WVK196674 C262206:C262210 IY262206:IY262210 SU262206:SU262210 ACQ262206:ACQ262210 AMM262206:AMM262210 AWI262206:AWI262210 BGE262206:BGE262210 BQA262206:BQA262210 BZW262206:BZW262210 CJS262206:CJS262210 CTO262206:CTO262210 DDK262206:DDK262210 DNG262206:DNG262210 DXC262206:DXC262210 EGY262206:EGY262210 EQU262206:EQU262210 FAQ262206:FAQ262210 FKM262206:FKM262210 FUI262206:FUI262210 GEE262206:GEE262210 GOA262206:GOA262210 GXW262206:GXW262210 HHS262206:HHS262210 HRO262206:HRO262210 IBK262206:IBK262210 ILG262206:ILG262210 IVC262206:IVC262210 JEY262206:JEY262210 JOU262206:JOU262210 JYQ262206:JYQ262210 KIM262206:KIM262210 KSI262206:KSI262210 LCE262206:LCE262210 LMA262206:LMA262210 LVW262206:LVW262210 MFS262206:MFS262210 MPO262206:MPO262210 MZK262206:MZK262210 NJG262206:NJG262210 NTC262206:NTC262210 OCY262206:OCY262210 OMU262206:OMU262210 OWQ262206:OWQ262210 PGM262206:PGM262210 PQI262206:PQI262210 QAE262206:QAE262210 QKA262206:QKA262210 QTW262206:QTW262210 RDS262206:RDS262210 RNO262206:RNO262210 RXK262206:RXK262210 SHG262206:SHG262210 SRC262206:SRC262210 TAY262206:TAY262210 TKU262206:TKU262210 TUQ262206:TUQ262210 UEM262206:UEM262210 UOI262206:UOI262210 UYE262206:UYE262210 VIA262206:VIA262210 VRW262206:VRW262210 WBS262206:WBS262210 WLO262206:WLO262210 WVK262206:WVK262210 C327742:C327746 IY327742:IY327746 SU327742:SU327746 ACQ327742:ACQ327746 AMM327742:AMM327746 AWI327742:AWI327746 BGE327742:BGE327746 BQA327742:BQA327746 BZW327742:BZW327746 CJS327742:CJS327746 CTO327742:CTO327746 DDK327742:DDK327746 DNG327742:DNG327746 DXC327742:DXC327746 EGY327742:EGY327746 EQU327742:EQU327746 FAQ327742:FAQ327746 FKM327742:FKM327746 FUI327742:FUI327746 GEE327742:GEE327746 GOA327742:GOA327746 GXW327742:GXW327746 HHS327742:HHS327746 HRO327742:HRO327746 IBK327742:IBK327746 ILG327742:ILG327746 IVC327742:IVC327746 JEY327742:JEY327746 JOU327742:JOU327746 JYQ327742:JYQ327746 KIM327742:KIM327746 KSI327742:KSI327746 LCE327742:LCE327746 LMA327742:LMA327746 LVW327742:LVW327746 MFS327742:MFS327746 MPO327742:MPO327746 MZK327742:MZK327746 NJG327742:NJG327746 NTC327742:NTC327746 OCY327742:OCY327746 OMU327742:OMU327746 OWQ327742:OWQ327746 PGM327742:PGM327746 PQI327742:PQI327746 QAE327742:QAE327746 QKA327742:QKA327746 QTW327742:QTW327746 RDS327742:RDS327746 RNO327742:RNO327746 RXK327742:RXK327746 SHG327742:SHG327746 SRC327742:SRC327746 TAY327742:TAY327746 TKU327742:TKU327746 TUQ327742:TUQ327746 UEM327742:UEM327746 UOI327742:UOI327746 UYE327742:UYE327746 VIA327742:VIA327746 VRW327742:VRW327746 WBS327742:WBS327746 WLO327742:WLO327746 WVK327742:WVK327746 C393278:C393282 IY393278:IY393282 SU393278:SU393282 ACQ393278:ACQ393282 AMM393278:AMM393282 AWI393278:AWI393282 BGE393278:BGE393282 BQA393278:BQA393282 BZW393278:BZW393282 CJS393278:CJS393282 CTO393278:CTO393282 DDK393278:DDK393282 DNG393278:DNG393282 DXC393278:DXC393282 EGY393278:EGY393282 EQU393278:EQU393282 FAQ393278:FAQ393282 FKM393278:FKM393282 FUI393278:FUI393282 GEE393278:GEE393282 GOA393278:GOA393282 GXW393278:GXW393282 HHS393278:HHS393282 HRO393278:HRO393282 IBK393278:IBK393282 ILG393278:ILG393282 IVC393278:IVC393282 JEY393278:JEY393282 JOU393278:JOU393282 JYQ393278:JYQ393282 KIM393278:KIM393282 KSI393278:KSI393282 LCE393278:LCE393282 LMA393278:LMA393282 LVW393278:LVW393282 MFS393278:MFS393282 MPO393278:MPO393282 MZK393278:MZK393282 NJG393278:NJG393282 NTC393278:NTC393282 OCY393278:OCY393282 OMU393278:OMU393282 OWQ393278:OWQ393282 PGM393278:PGM393282 PQI393278:PQI393282 QAE393278:QAE393282 QKA393278:QKA393282 QTW393278:QTW393282 RDS393278:RDS393282 RNO393278:RNO393282 RXK393278:RXK393282 SHG393278:SHG393282 SRC393278:SRC393282 TAY393278:TAY393282 TKU393278:TKU393282 TUQ393278:TUQ393282 UEM393278:UEM393282 UOI393278:UOI393282 UYE393278:UYE393282 VIA393278:VIA393282 VRW393278:VRW393282 WBS393278:WBS393282 WLO393278:WLO393282 WVK393278:WVK393282 C458814:C458818 IY458814:IY458818 SU458814:SU458818 ACQ458814:ACQ458818 AMM458814:AMM458818 AWI458814:AWI458818 BGE458814:BGE458818 BQA458814:BQA458818 BZW458814:BZW458818 CJS458814:CJS458818 CTO458814:CTO458818 DDK458814:DDK458818 DNG458814:DNG458818 DXC458814:DXC458818 EGY458814:EGY458818 EQU458814:EQU458818 FAQ458814:FAQ458818 FKM458814:FKM458818 FUI458814:FUI458818 GEE458814:GEE458818 GOA458814:GOA458818 GXW458814:GXW458818 HHS458814:HHS458818 HRO458814:HRO458818 IBK458814:IBK458818 ILG458814:ILG458818 IVC458814:IVC458818 JEY458814:JEY458818 JOU458814:JOU458818 JYQ458814:JYQ458818 KIM458814:KIM458818 KSI458814:KSI458818 LCE458814:LCE458818 LMA458814:LMA458818 LVW458814:LVW458818 MFS458814:MFS458818 MPO458814:MPO458818 MZK458814:MZK458818 NJG458814:NJG458818 NTC458814:NTC458818 OCY458814:OCY458818 OMU458814:OMU458818 OWQ458814:OWQ458818 PGM458814:PGM458818 PQI458814:PQI458818 QAE458814:QAE458818 QKA458814:QKA458818 QTW458814:QTW458818 RDS458814:RDS458818 RNO458814:RNO458818 RXK458814:RXK458818 SHG458814:SHG458818 SRC458814:SRC458818 TAY458814:TAY458818 TKU458814:TKU458818 TUQ458814:TUQ458818 UEM458814:UEM458818 UOI458814:UOI458818 UYE458814:UYE458818 VIA458814:VIA458818 VRW458814:VRW458818 WBS458814:WBS458818 WLO458814:WLO458818 WVK458814:WVK458818 C524350:C524354 IY524350:IY524354 SU524350:SU524354 ACQ524350:ACQ524354 AMM524350:AMM524354 AWI524350:AWI524354 BGE524350:BGE524354 BQA524350:BQA524354 BZW524350:BZW524354 CJS524350:CJS524354 CTO524350:CTO524354 DDK524350:DDK524354 DNG524350:DNG524354 DXC524350:DXC524354 EGY524350:EGY524354 EQU524350:EQU524354 FAQ524350:FAQ524354 FKM524350:FKM524354 FUI524350:FUI524354 GEE524350:GEE524354 GOA524350:GOA524354 GXW524350:GXW524354 HHS524350:HHS524354 HRO524350:HRO524354 IBK524350:IBK524354 ILG524350:ILG524354 IVC524350:IVC524354 JEY524350:JEY524354 JOU524350:JOU524354 JYQ524350:JYQ524354 KIM524350:KIM524354 KSI524350:KSI524354 LCE524350:LCE524354 LMA524350:LMA524354 LVW524350:LVW524354 MFS524350:MFS524354 MPO524350:MPO524354 MZK524350:MZK524354 NJG524350:NJG524354 NTC524350:NTC524354 OCY524350:OCY524354 OMU524350:OMU524354 OWQ524350:OWQ524354 PGM524350:PGM524354 PQI524350:PQI524354 QAE524350:QAE524354 QKA524350:QKA524354 QTW524350:QTW524354 RDS524350:RDS524354 RNO524350:RNO524354 RXK524350:RXK524354 SHG524350:SHG524354 SRC524350:SRC524354 TAY524350:TAY524354 TKU524350:TKU524354 TUQ524350:TUQ524354 UEM524350:UEM524354 UOI524350:UOI524354 UYE524350:UYE524354 VIA524350:VIA524354 VRW524350:VRW524354 WBS524350:WBS524354 WLO524350:WLO524354 WVK524350:WVK524354 C589886:C589890 IY589886:IY589890 SU589886:SU589890 ACQ589886:ACQ589890 AMM589886:AMM589890 AWI589886:AWI589890 BGE589886:BGE589890 BQA589886:BQA589890 BZW589886:BZW589890 CJS589886:CJS589890 CTO589886:CTO589890 DDK589886:DDK589890 DNG589886:DNG589890 DXC589886:DXC589890 EGY589886:EGY589890 EQU589886:EQU589890 FAQ589886:FAQ589890 FKM589886:FKM589890 FUI589886:FUI589890 GEE589886:GEE589890 GOA589886:GOA589890 GXW589886:GXW589890 HHS589886:HHS589890 HRO589886:HRO589890 IBK589886:IBK589890 ILG589886:ILG589890 IVC589886:IVC589890 JEY589886:JEY589890 JOU589886:JOU589890 JYQ589886:JYQ589890 KIM589886:KIM589890 KSI589886:KSI589890 LCE589886:LCE589890 LMA589886:LMA589890 LVW589886:LVW589890 MFS589886:MFS589890 MPO589886:MPO589890 MZK589886:MZK589890 NJG589886:NJG589890 NTC589886:NTC589890 OCY589886:OCY589890 OMU589886:OMU589890 OWQ589886:OWQ589890 PGM589886:PGM589890 PQI589886:PQI589890 QAE589886:QAE589890 QKA589886:QKA589890 QTW589886:QTW589890 RDS589886:RDS589890 RNO589886:RNO589890 RXK589886:RXK589890 SHG589886:SHG589890 SRC589886:SRC589890 TAY589886:TAY589890 TKU589886:TKU589890 TUQ589886:TUQ589890 UEM589886:UEM589890 UOI589886:UOI589890 UYE589886:UYE589890 VIA589886:VIA589890 VRW589886:VRW589890 WBS589886:WBS589890 WLO589886:WLO589890 WVK589886:WVK589890 C655422:C655426 IY655422:IY655426 SU655422:SU655426 ACQ655422:ACQ655426 AMM655422:AMM655426 AWI655422:AWI655426 BGE655422:BGE655426 BQA655422:BQA655426 BZW655422:BZW655426 CJS655422:CJS655426 CTO655422:CTO655426 DDK655422:DDK655426 DNG655422:DNG655426 DXC655422:DXC655426 EGY655422:EGY655426 EQU655422:EQU655426 FAQ655422:FAQ655426 FKM655422:FKM655426 FUI655422:FUI655426 GEE655422:GEE655426 GOA655422:GOA655426 GXW655422:GXW655426 HHS655422:HHS655426 HRO655422:HRO655426 IBK655422:IBK655426 ILG655422:ILG655426 IVC655422:IVC655426 JEY655422:JEY655426 JOU655422:JOU655426 JYQ655422:JYQ655426 KIM655422:KIM655426 KSI655422:KSI655426 LCE655422:LCE655426 LMA655422:LMA655426 LVW655422:LVW655426 MFS655422:MFS655426 MPO655422:MPO655426 MZK655422:MZK655426 NJG655422:NJG655426 NTC655422:NTC655426 OCY655422:OCY655426 OMU655422:OMU655426 OWQ655422:OWQ655426 PGM655422:PGM655426 PQI655422:PQI655426 QAE655422:QAE655426 QKA655422:QKA655426 QTW655422:QTW655426 RDS655422:RDS655426 RNO655422:RNO655426 RXK655422:RXK655426 SHG655422:SHG655426 SRC655422:SRC655426 TAY655422:TAY655426 TKU655422:TKU655426 TUQ655422:TUQ655426 UEM655422:UEM655426 UOI655422:UOI655426 UYE655422:UYE655426 VIA655422:VIA655426 VRW655422:VRW655426 WBS655422:WBS655426 WLO655422:WLO655426 WVK655422:WVK655426 C720958:C720962 IY720958:IY720962 SU720958:SU720962 ACQ720958:ACQ720962 AMM720958:AMM720962 AWI720958:AWI720962 BGE720958:BGE720962 BQA720958:BQA720962 BZW720958:BZW720962 CJS720958:CJS720962 CTO720958:CTO720962 DDK720958:DDK720962 DNG720958:DNG720962 DXC720958:DXC720962 EGY720958:EGY720962 EQU720958:EQU720962 FAQ720958:FAQ720962 FKM720958:FKM720962 FUI720958:FUI720962 GEE720958:GEE720962 GOA720958:GOA720962 GXW720958:GXW720962 HHS720958:HHS720962 HRO720958:HRO720962 IBK720958:IBK720962 ILG720958:ILG720962 IVC720958:IVC720962 JEY720958:JEY720962 JOU720958:JOU720962 JYQ720958:JYQ720962 KIM720958:KIM720962 KSI720958:KSI720962 LCE720958:LCE720962 LMA720958:LMA720962 LVW720958:LVW720962 MFS720958:MFS720962 MPO720958:MPO720962 MZK720958:MZK720962 NJG720958:NJG720962 NTC720958:NTC720962 OCY720958:OCY720962 OMU720958:OMU720962 OWQ720958:OWQ720962 PGM720958:PGM720962 PQI720958:PQI720962 QAE720958:QAE720962 QKA720958:QKA720962 QTW720958:QTW720962 RDS720958:RDS720962 RNO720958:RNO720962 RXK720958:RXK720962 SHG720958:SHG720962 SRC720958:SRC720962 TAY720958:TAY720962 TKU720958:TKU720962 TUQ720958:TUQ720962 UEM720958:UEM720962 UOI720958:UOI720962 UYE720958:UYE720962 VIA720958:VIA720962 VRW720958:VRW720962 WBS720958:WBS720962 WLO720958:WLO720962 WVK720958:WVK720962 C786494:C786498 IY786494:IY786498 SU786494:SU786498 ACQ786494:ACQ786498 AMM786494:AMM786498 AWI786494:AWI786498 BGE786494:BGE786498 BQA786494:BQA786498 BZW786494:BZW786498 CJS786494:CJS786498 CTO786494:CTO786498 DDK786494:DDK786498 DNG786494:DNG786498 DXC786494:DXC786498 EGY786494:EGY786498 EQU786494:EQU786498 FAQ786494:FAQ786498 FKM786494:FKM786498 FUI786494:FUI786498 GEE786494:GEE786498 GOA786494:GOA786498 GXW786494:GXW786498 HHS786494:HHS786498 HRO786494:HRO786498 IBK786494:IBK786498 ILG786494:ILG786498 IVC786494:IVC786498 JEY786494:JEY786498 JOU786494:JOU786498 JYQ786494:JYQ786498 KIM786494:KIM786498 KSI786494:KSI786498 LCE786494:LCE786498 LMA786494:LMA786498 LVW786494:LVW786498 MFS786494:MFS786498 MPO786494:MPO786498 MZK786494:MZK786498 NJG786494:NJG786498 NTC786494:NTC786498 OCY786494:OCY786498 OMU786494:OMU786498 OWQ786494:OWQ786498 PGM786494:PGM786498 PQI786494:PQI786498 QAE786494:QAE786498 QKA786494:QKA786498 QTW786494:QTW786498 RDS786494:RDS786498 RNO786494:RNO786498 RXK786494:RXK786498 SHG786494:SHG786498 SRC786494:SRC786498 TAY786494:TAY786498 TKU786494:TKU786498 TUQ786494:TUQ786498 UEM786494:UEM786498 UOI786494:UOI786498 UYE786494:UYE786498 VIA786494:VIA786498 VRW786494:VRW786498 WBS786494:WBS786498 WLO786494:WLO786498 WVK786494:WVK786498 C852030:C852034 IY852030:IY852034 SU852030:SU852034 ACQ852030:ACQ852034 AMM852030:AMM852034 AWI852030:AWI852034 BGE852030:BGE852034 BQA852030:BQA852034 BZW852030:BZW852034 CJS852030:CJS852034 CTO852030:CTO852034 DDK852030:DDK852034 DNG852030:DNG852034 DXC852030:DXC852034 EGY852030:EGY852034 EQU852030:EQU852034 FAQ852030:FAQ852034 FKM852030:FKM852034 FUI852030:FUI852034 GEE852030:GEE852034 GOA852030:GOA852034 GXW852030:GXW852034 HHS852030:HHS852034 HRO852030:HRO852034 IBK852030:IBK852034 ILG852030:ILG852034 IVC852030:IVC852034 JEY852030:JEY852034 JOU852030:JOU852034 JYQ852030:JYQ852034 KIM852030:KIM852034 KSI852030:KSI852034 LCE852030:LCE852034 LMA852030:LMA852034 LVW852030:LVW852034 MFS852030:MFS852034 MPO852030:MPO852034 MZK852030:MZK852034 NJG852030:NJG852034 NTC852030:NTC852034 OCY852030:OCY852034 OMU852030:OMU852034 OWQ852030:OWQ852034 PGM852030:PGM852034 PQI852030:PQI852034 QAE852030:QAE852034 QKA852030:QKA852034 QTW852030:QTW852034 RDS852030:RDS852034 RNO852030:RNO852034 RXK852030:RXK852034 SHG852030:SHG852034 SRC852030:SRC852034 TAY852030:TAY852034 TKU852030:TKU852034 TUQ852030:TUQ852034 UEM852030:UEM852034 UOI852030:UOI852034 UYE852030:UYE852034 VIA852030:VIA852034 VRW852030:VRW852034 WBS852030:WBS852034 WLO852030:WLO852034 WVK852030:WVK852034 C917566:C917570 IY917566:IY917570 SU917566:SU917570 ACQ917566:ACQ917570 AMM917566:AMM917570 AWI917566:AWI917570 BGE917566:BGE917570 BQA917566:BQA917570 BZW917566:BZW917570 CJS917566:CJS917570 CTO917566:CTO917570 DDK917566:DDK917570 DNG917566:DNG917570 DXC917566:DXC917570 EGY917566:EGY917570 EQU917566:EQU917570 FAQ917566:FAQ917570 FKM917566:FKM917570 FUI917566:FUI917570 GEE917566:GEE917570 GOA917566:GOA917570 GXW917566:GXW917570 HHS917566:HHS917570 HRO917566:HRO917570 IBK917566:IBK917570 ILG917566:ILG917570 IVC917566:IVC917570 JEY917566:JEY917570 JOU917566:JOU917570 JYQ917566:JYQ917570 KIM917566:KIM917570 KSI917566:KSI917570 LCE917566:LCE917570 LMA917566:LMA917570 LVW917566:LVW917570 MFS917566:MFS917570 MPO917566:MPO917570 MZK917566:MZK917570 NJG917566:NJG917570 NTC917566:NTC917570 OCY917566:OCY917570 OMU917566:OMU917570 OWQ917566:OWQ917570 PGM917566:PGM917570 PQI917566:PQI917570 QAE917566:QAE917570 QKA917566:QKA917570 QTW917566:QTW917570 RDS917566:RDS917570 RNO917566:RNO917570 RXK917566:RXK917570 SHG917566:SHG917570 SRC917566:SRC917570 TAY917566:TAY917570 TKU917566:TKU917570 TUQ917566:TUQ917570 UEM917566:UEM917570 UOI917566:UOI917570 UYE917566:UYE917570 VIA917566:VIA917570 VRW917566:VRW917570 WBS917566:WBS917570 WLO917566:WLO917570 WVK917566:WVK917570 C983102:C983106 IY983102:IY983106 SU983102:SU983106 ACQ983102:ACQ983106 AMM983102:AMM983106 AWI983102:AWI983106 BGE983102:BGE983106 BQA983102:BQA983106 BZW983102:BZW983106 CJS983102:CJS983106 CTO983102:CTO983106 DDK983102:DDK983106 DNG983102:DNG983106 DXC983102:DXC983106 EGY983102:EGY983106 EQU983102:EQU983106 FAQ983102:FAQ983106 FKM983102:FKM983106 FUI983102:FUI983106 GEE983102:GEE983106 GOA983102:GOA983106 GXW983102:GXW983106 HHS983102:HHS983106 HRO983102:HRO983106 IBK983102:IBK983106 ILG983102:ILG983106 IVC983102:IVC983106 JEY983102:JEY983106 JOU983102:JOU983106 JYQ983102:JYQ983106 KIM983102:KIM983106 KSI983102:KSI983106 LCE983102:LCE983106 LMA983102:LMA983106 LVW983102:LVW983106 MFS983102:MFS983106 MPO983102:MPO983106 MZK983102:MZK983106 NJG983102:NJG983106 NTC983102:NTC983106 OCY983102:OCY983106 OMU983102:OMU983106 OWQ983102:OWQ983106 PGM983102:PGM983106 PQI983102:PQI983106 QAE983102:QAE983106 QKA983102:QKA983106 QTW983102:QTW983106 RDS983102:RDS983106 RNO983102:RNO983106 RXK983102:RXK983106 SHG983102:SHG983106 SRC983102:SRC983106 TAY983102:TAY983106 TKU983102:TKU983106 TUQ983102:TUQ983106 UEM983102:UEM983106 UOI983102:UOI983106 UYE983102:UYE983106 VIA983102:VIA983106 VRW983102:VRW983106 WBS983102:WBS983106 WLO983102:WLO983106 WVK983102:WVK983106 C68:C72 IY68:IY72 SU68:SU72 ACQ68:ACQ72 AMM68:AMM72 AWI68:AWI72 BGE68:BGE72 BQA68:BQA72 BZW68:BZW72 CJS68:CJS72 CTO68:CTO72 DDK68:DDK72 DNG68:DNG72 DXC68:DXC72 EGY68:EGY72 EQU68:EQU72 FAQ68:FAQ72 FKM68:FKM72 FUI68:FUI72 GEE68:GEE72 GOA68:GOA72 GXW68:GXW72 HHS68:HHS72 HRO68:HRO72 IBK68:IBK72 ILG68:ILG72 IVC68:IVC72 JEY68:JEY72 JOU68:JOU72 JYQ68:JYQ72 KIM68:KIM72 KSI68:KSI72 LCE68:LCE72 LMA68:LMA72 LVW68:LVW72 MFS68:MFS72 MPO68:MPO72 MZK68:MZK72 NJG68:NJG72 NTC68:NTC72 OCY68:OCY72 OMU68:OMU72 OWQ68:OWQ72 PGM68:PGM72 PQI68:PQI72 QAE68:QAE72 QKA68:QKA72 QTW68:QTW72 RDS68:RDS72 RNO68:RNO72 RXK68:RXK72 SHG68:SHG72 SRC68:SRC72 TAY68:TAY72 TKU68:TKU72 TUQ68:TUQ72 UEM68:UEM72 UOI68:UOI72 UYE68:UYE72 VIA68:VIA72 VRW68:VRW72 WBS68:WBS72 WLO68:WLO72 WVK68:WVK72 C65604:C65608 IY65604:IY65608 SU65604:SU65608 ACQ65604:ACQ65608 AMM65604:AMM65608 AWI65604:AWI65608 BGE65604:BGE65608 BQA65604:BQA65608 BZW65604:BZW65608 CJS65604:CJS65608 CTO65604:CTO65608 DDK65604:DDK65608 DNG65604:DNG65608 DXC65604:DXC65608 EGY65604:EGY65608 EQU65604:EQU65608 FAQ65604:FAQ65608 FKM65604:FKM65608 FUI65604:FUI65608 GEE65604:GEE65608 GOA65604:GOA65608 GXW65604:GXW65608 HHS65604:HHS65608 HRO65604:HRO65608 IBK65604:IBK65608 ILG65604:ILG65608 IVC65604:IVC65608 JEY65604:JEY65608 JOU65604:JOU65608 JYQ65604:JYQ65608 KIM65604:KIM65608 KSI65604:KSI65608 LCE65604:LCE65608 LMA65604:LMA65608 LVW65604:LVW65608 MFS65604:MFS65608 MPO65604:MPO65608 MZK65604:MZK65608 NJG65604:NJG65608 NTC65604:NTC65608 OCY65604:OCY65608 OMU65604:OMU65608 OWQ65604:OWQ65608 PGM65604:PGM65608 PQI65604:PQI65608 QAE65604:QAE65608 QKA65604:QKA65608 QTW65604:QTW65608 RDS65604:RDS65608 RNO65604:RNO65608 RXK65604:RXK65608 SHG65604:SHG65608 SRC65604:SRC65608 TAY65604:TAY65608 TKU65604:TKU65608 TUQ65604:TUQ65608 UEM65604:UEM65608 UOI65604:UOI65608 UYE65604:UYE65608 VIA65604:VIA65608 VRW65604:VRW65608 WBS65604:WBS65608 WLO65604:WLO65608 WVK65604:WVK65608 C131140:C131144 IY131140:IY131144 SU131140:SU131144 ACQ131140:ACQ131144 AMM131140:AMM131144 AWI131140:AWI131144 BGE131140:BGE131144 BQA131140:BQA131144 BZW131140:BZW131144 CJS131140:CJS131144 CTO131140:CTO131144 DDK131140:DDK131144 DNG131140:DNG131144 DXC131140:DXC131144 EGY131140:EGY131144 EQU131140:EQU131144 FAQ131140:FAQ131144 FKM131140:FKM131144 FUI131140:FUI131144 GEE131140:GEE131144 GOA131140:GOA131144 GXW131140:GXW131144 HHS131140:HHS131144 HRO131140:HRO131144 IBK131140:IBK131144 ILG131140:ILG131144 IVC131140:IVC131144 JEY131140:JEY131144 JOU131140:JOU131144 JYQ131140:JYQ131144 KIM131140:KIM131144 KSI131140:KSI131144 LCE131140:LCE131144 LMA131140:LMA131144 LVW131140:LVW131144 MFS131140:MFS131144 MPO131140:MPO131144 MZK131140:MZK131144 NJG131140:NJG131144 NTC131140:NTC131144 OCY131140:OCY131144 OMU131140:OMU131144 OWQ131140:OWQ131144 PGM131140:PGM131144 PQI131140:PQI131144 QAE131140:QAE131144 QKA131140:QKA131144 QTW131140:QTW131144 RDS131140:RDS131144 RNO131140:RNO131144 RXK131140:RXK131144 SHG131140:SHG131144 SRC131140:SRC131144 TAY131140:TAY131144 TKU131140:TKU131144 TUQ131140:TUQ131144 UEM131140:UEM131144 UOI131140:UOI131144 UYE131140:UYE131144 VIA131140:VIA131144 VRW131140:VRW131144 WBS131140:WBS131144 WLO131140:WLO131144 WVK131140:WVK131144 C196676:C196680 IY196676:IY196680 SU196676:SU196680 ACQ196676:ACQ196680 AMM196676:AMM196680 AWI196676:AWI196680 BGE196676:BGE196680 BQA196676:BQA196680 BZW196676:BZW196680 CJS196676:CJS196680 CTO196676:CTO196680 DDK196676:DDK196680 DNG196676:DNG196680 DXC196676:DXC196680 EGY196676:EGY196680 EQU196676:EQU196680 FAQ196676:FAQ196680 FKM196676:FKM196680 FUI196676:FUI196680 GEE196676:GEE196680 GOA196676:GOA196680 GXW196676:GXW196680 HHS196676:HHS196680 HRO196676:HRO196680 IBK196676:IBK196680 ILG196676:ILG196680 IVC196676:IVC196680 JEY196676:JEY196680 JOU196676:JOU196680 JYQ196676:JYQ196680 KIM196676:KIM196680 KSI196676:KSI196680 LCE196676:LCE196680 LMA196676:LMA196680 LVW196676:LVW196680 MFS196676:MFS196680 MPO196676:MPO196680 MZK196676:MZK196680 NJG196676:NJG196680 NTC196676:NTC196680 OCY196676:OCY196680 OMU196676:OMU196680 OWQ196676:OWQ196680 PGM196676:PGM196680 PQI196676:PQI196680 QAE196676:QAE196680 QKA196676:QKA196680 QTW196676:QTW196680 RDS196676:RDS196680 RNO196676:RNO196680 RXK196676:RXK196680 SHG196676:SHG196680 SRC196676:SRC196680 TAY196676:TAY196680 TKU196676:TKU196680 TUQ196676:TUQ196680 UEM196676:UEM196680 UOI196676:UOI196680 UYE196676:UYE196680 VIA196676:VIA196680 VRW196676:VRW196680 WBS196676:WBS196680 WLO196676:WLO196680 WVK196676:WVK196680 C262212:C262216 IY262212:IY262216 SU262212:SU262216 ACQ262212:ACQ262216 AMM262212:AMM262216 AWI262212:AWI262216 BGE262212:BGE262216 BQA262212:BQA262216 BZW262212:BZW262216 CJS262212:CJS262216 CTO262212:CTO262216 DDK262212:DDK262216 DNG262212:DNG262216 DXC262212:DXC262216 EGY262212:EGY262216 EQU262212:EQU262216 FAQ262212:FAQ262216 FKM262212:FKM262216 FUI262212:FUI262216 GEE262212:GEE262216 GOA262212:GOA262216 GXW262212:GXW262216 HHS262212:HHS262216 HRO262212:HRO262216 IBK262212:IBK262216 ILG262212:ILG262216 IVC262212:IVC262216 JEY262212:JEY262216 JOU262212:JOU262216 JYQ262212:JYQ262216 KIM262212:KIM262216 KSI262212:KSI262216 LCE262212:LCE262216 LMA262212:LMA262216 LVW262212:LVW262216 MFS262212:MFS262216 MPO262212:MPO262216 MZK262212:MZK262216 NJG262212:NJG262216 NTC262212:NTC262216 OCY262212:OCY262216 OMU262212:OMU262216 OWQ262212:OWQ262216 PGM262212:PGM262216 PQI262212:PQI262216 QAE262212:QAE262216 QKA262212:QKA262216 QTW262212:QTW262216 RDS262212:RDS262216 RNO262212:RNO262216 RXK262212:RXK262216 SHG262212:SHG262216 SRC262212:SRC262216 TAY262212:TAY262216 TKU262212:TKU262216 TUQ262212:TUQ262216 UEM262212:UEM262216 UOI262212:UOI262216 UYE262212:UYE262216 VIA262212:VIA262216 VRW262212:VRW262216 WBS262212:WBS262216 WLO262212:WLO262216 WVK262212:WVK262216 C327748:C327752 IY327748:IY327752 SU327748:SU327752 ACQ327748:ACQ327752 AMM327748:AMM327752 AWI327748:AWI327752 BGE327748:BGE327752 BQA327748:BQA327752 BZW327748:BZW327752 CJS327748:CJS327752 CTO327748:CTO327752 DDK327748:DDK327752 DNG327748:DNG327752 DXC327748:DXC327752 EGY327748:EGY327752 EQU327748:EQU327752 FAQ327748:FAQ327752 FKM327748:FKM327752 FUI327748:FUI327752 GEE327748:GEE327752 GOA327748:GOA327752 GXW327748:GXW327752 HHS327748:HHS327752 HRO327748:HRO327752 IBK327748:IBK327752 ILG327748:ILG327752 IVC327748:IVC327752 JEY327748:JEY327752 JOU327748:JOU327752 JYQ327748:JYQ327752 KIM327748:KIM327752 KSI327748:KSI327752 LCE327748:LCE327752 LMA327748:LMA327752 LVW327748:LVW327752 MFS327748:MFS327752 MPO327748:MPO327752 MZK327748:MZK327752 NJG327748:NJG327752 NTC327748:NTC327752 OCY327748:OCY327752 OMU327748:OMU327752 OWQ327748:OWQ327752 PGM327748:PGM327752 PQI327748:PQI327752 QAE327748:QAE327752 QKA327748:QKA327752 QTW327748:QTW327752 RDS327748:RDS327752 RNO327748:RNO327752 RXK327748:RXK327752 SHG327748:SHG327752 SRC327748:SRC327752 TAY327748:TAY327752 TKU327748:TKU327752 TUQ327748:TUQ327752 UEM327748:UEM327752 UOI327748:UOI327752 UYE327748:UYE327752 VIA327748:VIA327752 VRW327748:VRW327752 WBS327748:WBS327752 WLO327748:WLO327752 WVK327748:WVK327752 C393284:C393288 IY393284:IY393288 SU393284:SU393288 ACQ393284:ACQ393288 AMM393284:AMM393288 AWI393284:AWI393288 BGE393284:BGE393288 BQA393284:BQA393288 BZW393284:BZW393288 CJS393284:CJS393288 CTO393284:CTO393288 DDK393284:DDK393288 DNG393284:DNG393288 DXC393284:DXC393288 EGY393284:EGY393288 EQU393284:EQU393288 FAQ393284:FAQ393288 FKM393284:FKM393288 FUI393284:FUI393288 GEE393284:GEE393288 GOA393284:GOA393288 GXW393284:GXW393288 HHS393284:HHS393288 HRO393284:HRO393288 IBK393284:IBK393288 ILG393284:ILG393288 IVC393284:IVC393288 JEY393284:JEY393288 JOU393284:JOU393288 JYQ393284:JYQ393288 KIM393284:KIM393288 KSI393284:KSI393288 LCE393284:LCE393288 LMA393284:LMA393288 LVW393284:LVW393288 MFS393284:MFS393288 MPO393284:MPO393288 MZK393284:MZK393288 NJG393284:NJG393288 NTC393284:NTC393288 OCY393284:OCY393288 OMU393284:OMU393288 OWQ393284:OWQ393288 PGM393284:PGM393288 PQI393284:PQI393288 QAE393284:QAE393288 QKA393284:QKA393288 QTW393284:QTW393288 RDS393284:RDS393288 RNO393284:RNO393288 RXK393284:RXK393288 SHG393284:SHG393288 SRC393284:SRC393288 TAY393284:TAY393288 TKU393284:TKU393288 TUQ393284:TUQ393288 UEM393284:UEM393288 UOI393284:UOI393288 UYE393284:UYE393288 VIA393284:VIA393288 VRW393284:VRW393288 WBS393284:WBS393288 WLO393284:WLO393288 WVK393284:WVK393288 C458820:C458824 IY458820:IY458824 SU458820:SU458824 ACQ458820:ACQ458824 AMM458820:AMM458824 AWI458820:AWI458824 BGE458820:BGE458824 BQA458820:BQA458824 BZW458820:BZW458824 CJS458820:CJS458824 CTO458820:CTO458824 DDK458820:DDK458824 DNG458820:DNG458824 DXC458820:DXC458824 EGY458820:EGY458824 EQU458820:EQU458824 FAQ458820:FAQ458824 FKM458820:FKM458824 FUI458820:FUI458824 GEE458820:GEE458824 GOA458820:GOA458824 GXW458820:GXW458824 HHS458820:HHS458824 HRO458820:HRO458824 IBK458820:IBK458824 ILG458820:ILG458824 IVC458820:IVC458824 JEY458820:JEY458824 JOU458820:JOU458824 JYQ458820:JYQ458824 KIM458820:KIM458824 KSI458820:KSI458824 LCE458820:LCE458824 LMA458820:LMA458824 LVW458820:LVW458824 MFS458820:MFS458824 MPO458820:MPO458824 MZK458820:MZK458824 NJG458820:NJG458824 NTC458820:NTC458824 OCY458820:OCY458824 OMU458820:OMU458824 OWQ458820:OWQ458824 PGM458820:PGM458824 PQI458820:PQI458824 QAE458820:QAE458824 QKA458820:QKA458824 QTW458820:QTW458824 RDS458820:RDS458824 RNO458820:RNO458824 RXK458820:RXK458824 SHG458820:SHG458824 SRC458820:SRC458824 TAY458820:TAY458824 TKU458820:TKU458824 TUQ458820:TUQ458824 UEM458820:UEM458824 UOI458820:UOI458824 UYE458820:UYE458824 VIA458820:VIA458824 VRW458820:VRW458824 WBS458820:WBS458824 WLO458820:WLO458824 WVK458820:WVK458824 C524356:C524360 IY524356:IY524360 SU524356:SU524360 ACQ524356:ACQ524360 AMM524356:AMM524360 AWI524356:AWI524360 BGE524356:BGE524360 BQA524356:BQA524360 BZW524356:BZW524360 CJS524356:CJS524360 CTO524356:CTO524360 DDK524356:DDK524360 DNG524356:DNG524360 DXC524356:DXC524360 EGY524356:EGY524360 EQU524356:EQU524360 FAQ524356:FAQ524360 FKM524356:FKM524360 FUI524356:FUI524360 GEE524356:GEE524360 GOA524356:GOA524360 GXW524356:GXW524360 HHS524356:HHS524360 HRO524356:HRO524360 IBK524356:IBK524360 ILG524356:ILG524360 IVC524356:IVC524360 JEY524356:JEY524360 JOU524356:JOU524360 JYQ524356:JYQ524360 KIM524356:KIM524360 KSI524356:KSI524360 LCE524356:LCE524360 LMA524356:LMA524360 LVW524356:LVW524360 MFS524356:MFS524360 MPO524356:MPO524360 MZK524356:MZK524360 NJG524356:NJG524360 NTC524356:NTC524360 OCY524356:OCY524360 OMU524356:OMU524360 OWQ524356:OWQ524360 PGM524356:PGM524360 PQI524356:PQI524360 QAE524356:QAE524360 QKA524356:QKA524360 QTW524356:QTW524360 RDS524356:RDS524360 RNO524356:RNO524360 RXK524356:RXK524360 SHG524356:SHG524360 SRC524356:SRC524360 TAY524356:TAY524360 TKU524356:TKU524360 TUQ524356:TUQ524360 UEM524356:UEM524360 UOI524356:UOI524360 UYE524356:UYE524360 VIA524356:VIA524360 VRW524356:VRW524360 WBS524356:WBS524360 WLO524356:WLO524360 WVK524356:WVK524360 C589892:C589896 IY589892:IY589896 SU589892:SU589896 ACQ589892:ACQ589896 AMM589892:AMM589896 AWI589892:AWI589896 BGE589892:BGE589896 BQA589892:BQA589896 BZW589892:BZW589896 CJS589892:CJS589896 CTO589892:CTO589896 DDK589892:DDK589896 DNG589892:DNG589896 DXC589892:DXC589896 EGY589892:EGY589896 EQU589892:EQU589896 FAQ589892:FAQ589896 FKM589892:FKM589896 FUI589892:FUI589896 GEE589892:GEE589896 GOA589892:GOA589896 GXW589892:GXW589896 HHS589892:HHS589896 HRO589892:HRO589896 IBK589892:IBK589896 ILG589892:ILG589896 IVC589892:IVC589896 JEY589892:JEY589896 JOU589892:JOU589896 JYQ589892:JYQ589896 KIM589892:KIM589896 KSI589892:KSI589896 LCE589892:LCE589896 LMA589892:LMA589896 LVW589892:LVW589896 MFS589892:MFS589896 MPO589892:MPO589896 MZK589892:MZK589896 NJG589892:NJG589896 NTC589892:NTC589896 OCY589892:OCY589896 OMU589892:OMU589896 OWQ589892:OWQ589896 PGM589892:PGM589896 PQI589892:PQI589896 QAE589892:QAE589896 QKA589892:QKA589896 QTW589892:QTW589896 RDS589892:RDS589896 RNO589892:RNO589896 RXK589892:RXK589896 SHG589892:SHG589896 SRC589892:SRC589896 TAY589892:TAY589896 TKU589892:TKU589896 TUQ589892:TUQ589896 UEM589892:UEM589896 UOI589892:UOI589896 UYE589892:UYE589896 VIA589892:VIA589896 VRW589892:VRW589896 WBS589892:WBS589896 WLO589892:WLO589896 WVK589892:WVK589896 C655428:C655432 IY655428:IY655432 SU655428:SU655432 ACQ655428:ACQ655432 AMM655428:AMM655432 AWI655428:AWI655432 BGE655428:BGE655432 BQA655428:BQA655432 BZW655428:BZW655432 CJS655428:CJS655432 CTO655428:CTO655432 DDK655428:DDK655432 DNG655428:DNG655432 DXC655428:DXC655432 EGY655428:EGY655432 EQU655428:EQU655432 FAQ655428:FAQ655432 FKM655428:FKM655432 FUI655428:FUI655432 GEE655428:GEE655432 GOA655428:GOA655432 GXW655428:GXW655432 HHS655428:HHS655432 HRO655428:HRO655432 IBK655428:IBK655432 ILG655428:ILG655432 IVC655428:IVC655432 JEY655428:JEY655432 JOU655428:JOU655432 JYQ655428:JYQ655432 KIM655428:KIM655432 KSI655428:KSI655432 LCE655428:LCE655432 LMA655428:LMA655432 LVW655428:LVW655432 MFS655428:MFS655432 MPO655428:MPO655432 MZK655428:MZK655432 NJG655428:NJG655432 NTC655428:NTC655432 OCY655428:OCY655432 OMU655428:OMU655432 OWQ655428:OWQ655432 PGM655428:PGM655432 PQI655428:PQI655432 QAE655428:QAE655432 QKA655428:QKA655432 QTW655428:QTW655432 RDS655428:RDS655432 RNO655428:RNO655432 RXK655428:RXK655432 SHG655428:SHG655432 SRC655428:SRC655432 TAY655428:TAY655432 TKU655428:TKU655432 TUQ655428:TUQ655432 UEM655428:UEM655432 UOI655428:UOI655432 UYE655428:UYE655432 VIA655428:VIA655432 VRW655428:VRW655432 WBS655428:WBS655432 WLO655428:WLO655432 WVK655428:WVK655432 C720964:C720968 IY720964:IY720968 SU720964:SU720968 ACQ720964:ACQ720968 AMM720964:AMM720968 AWI720964:AWI720968 BGE720964:BGE720968 BQA720964:BQA720968 BZW720964:BZW720968 CJS720964:CJS720968 CTO720964:CTO720968 DDK720964:DDK720968 DNG720964:DNG720968 DXC720964:DXC720968 EGY720964:EGY720968 EQU720964:EQU720968 FAQ720964:FAQ720968 FKM720964:FKM720968 FUI720964:FUI720968 GEE720964:GEE720968 GOA720964:GOA720968 GXW720964:GXW720968 HHS720964:HHS720968 HRO720964:HRO720968 IBK720964:IBK720968 ILG720964:ILG720968 IVC720964:IVC720968 JEY720964:JEY720968 JOU720964:JOU720968 JYQ720964:JYQ720968 KIM720964:KIM720968 KSI720964:KSI720968 LCE720964:LCE720968 LMA720964:LMA720968 LVW720964:LVW720968 MFS720964:MFS720968 MPO720964:MPO720968 MZK720964:MZK720968 NJG720964:NJG720968 NTC720964:NTC720968 OCY720964:OCY720968 OMU720964:OMU720968 OWQ720964:OWQ720968 PGM720964:PGM720968 PQI720964:PQI720968 QAE720964:QAE720968 QKA720964:QKA720968 QTW720964:QTW720968 RDS720964:RDS720968 RNO720964:RNO720968 RXK720964:RXK720968 SHG720964:SHG720968 SRC720964:SRC720968 TAY720964:TAY720968 TKU720964:TKU720968 TUQ720964:TUQ720968 UEM720964:UEM720968 UOI720964:UOI720968 UYE720964:UYE720968 VIA720964:VIA720968 VRW720964:VRW720968 WBS720964:WBS720968 WLO720964:WLO720968 WVK720964:WVK720968 C786500:C786504 IY786500:IY786504 SU786500:SU786504 ACQ786500:ACQ786504 AMM786500:AMM786504 AWI786500:AWI786504 BGE786500:BGE786504 BQA786500:BQA786504 BZW786500:BZW786504 CJS786500:CJS786504 CTO786500:CTO786504 DDK786500:DDK786504 DNG786500:DNG786504 DXC786500:DXC786504 EGY786500:EGY786504 EQU786500:EQU786504 FAQ786500:FAQ786504 FKM786500:FKM786504 FUI786500:FUI786504 GEE786500:GEE786504 GOA786500:GOA786504 GXW786500:GXW786504 HHS786500:HHS786504 HRO786500:HRO786504 IBK786500:IBK786504 ILG786500:ILG786504 IVC786500:IVC786504 JEY786500:JEY786504 JOU786500:JOU786504 JYQ786500:JYQ786504 KIM786500:KIM786504 KSI786500:KSI786504 LCE786500:LCE786504 LMA786500:LMA786504 LVW786500:LVW786504 MFS786500:MFS786504 MPO786500:MPO786504 MZK786500:MZK786504 NJG786500:NJG786504 NTC786500:NTC786504 OCY786500:OCY786504 OMU786500:OMU786504 OWQ786500:OWQ786504 PGM786500:PGM786504 PQI786500:PQI786504 QAE786500:QAE786504 QKA786500:QKA786504 QTW786500:QTW786504 RDS786500:RDS786504 RNO786500:RNO786504 RXK786500:RXK786504 SHG786500:SHG786504 SRC786500:SRC786504 TAY786500:TAY786504 TKU786500:TKU786504 TUQ786500:TUQ786504 UEM786500:UEM786504 UOI786500:UOI786504 UYE786500:UYE786504 VIA786500:VIA786504 VRW786500:VRW786504 WBS786500:WBS786504 WLO786500:WLO786504 WVK786500:WVK786504 C852036:C852040 IY852036:IY852040 SU852036:SU852040 ACQ852036:ACQ852040 AMM852036:AMM852040 AWI852036:AWI852040 BGE852036:BGE852040 BQA852036:BQA852040 BZW852036:BZW852040 CJS852036:CJS852040 CTO852036:CTO852040 DDK852036:DDK852040 DNG852036:DNG852040 DXC852036:DXC852040 EGY852036:EGY852040 EQU852036:EQU852040 FAQ852036:FAQ852040 FKM852036:FKM852040 FUI852036:FUI852040 GEE852036:GEE852040 GOA852036:GOA852040 GXW852036:GXW852040 HHS852036:HHS852040 HRO852036:HRO852040 IBK852036:IBK852040 ILG852036:ILG852040 IVC852036:IVC852040 JEY852036:JEY852040 JOU852036:JOU852040 JYQ852036:JYQ852040 KIM852036:KIM852040 KSI852036:KSI852040 LCE852036:LCE852040 LMA852036:LMA852040 LVW852036:LVW852040 MFS852036:MFS852040 MPO852036:MPO852040 MZK852036:MZK852040 NJG852036:NJG852040 NTC852036:NTC852040 OCY852036:OCY852040 OMU852036:OMU852040 OWQ852036:OWQ852040 PGM852036:PGM852040 PQI852036:PQI852040 QAE852036:QAE852040 QKA852036:QKA852040 QTW852036:QTW852040 RDS852036:RDS852040 RNO852036:RNO852040 RXK852036:RXK852040 SHG852036:SHG852040 SRC852036:SRC852040 TAY852036:TAY852040 TKU852036:TKU852040 TUQ852036:TUQ852040 UEM852036:UEM852040 UOI852036:UOI852040 UYE852036:UYE852040 VIA852036:VIA852040 VRW852036:VRW852040 WBS852036:WBS852040 WLO852036:WLO852040 WVK852036:WVK852040 C917572:C917576 IY917572:IY917576 SU917572:SU917576 ACQ917572:ACQ917576 AMM917572:AMM917576 AWI917572:AWI917576 BGE917572:BGE917576 BQA917572:BQA917576 BZW917572:BZW917576 CJS917572:CJS917576 CTO917572:CTO917576 DDK917572:DDK917576 DNG917572:DNG917576 DXC917572:DXC917576 EGY917572:EGY917576 EQU917572:EQU917576 FAQ917572:FAQ917576 FKM917572:FKM917576 FUI917572:FUI917576 GEE917572:GEE917576 GOA917572:GOA917576 GXW917572:GXW917576 HHS917572:HHS917576 HRO917572:HRO917576 IBK917572:IBK917576 ILG917572:ILG917576 IVC917572:IVC917576 JEY917572:JEY917576 JOU917572:JOU917576 JYQ917572:JYQ917576 KIM917572:KIM917576 KSI917572:KSI917576 LCE917572:LCE917576 LMA917572:LMA917576 LVW917572:LVW917576 MFS917572:MFS917576 MPO917572:MPO917576 MZK917572:MZK917576 NJG917572:NJG917576 NTC917572:NTC917576 OCY917572:OCY917576 OMU917572:OMU917576 OWQ917572:OWQ917576 PGM917572:PGM917576 PQI917572:PQI917576 QAE917572:QAE917576 QKA917572:QKA917576 QTW917572:QTW917576 RDS917572:RDS917576 RNO917572:RNO917576 RXK917572:RXK917576 SHG917572:SHG917576 SRC917572:SRC917576 TAY917572:TAY917576 TKU917572:TKU917576 TUQ917572:TUQ917576 UEM917572:UEM917576 UOI917572:UOI917576 UYE917572:UYE917576 VIA917572:VIA917576 VRW917572:VRW917576 WBS917572:WBS917576 WLO917572:WLO917576 WVK917572:WVK917576 C983108:C983112 IY983108:IY983112 SU983108:SU983112 ACQ983108:ACQ983112 AMM983108:AMM983112 AWI983108:AWI983112 BGE983108:BGE983112 BQA983108:BQA983112 BZW983108:BZW983112 CJS983108:CJS983112 CTO983108:CTO983112 DDK983108:DDK983112 DNG983108:DNG983112 DXC983108:DXC983112 EGY983108:EGY983112 EQU983108:EQU983112 FAQ983108:FAQ983112 FKM983108:FKM983112 FUI983108:FUI983112 GEE983108:GEE983112 GOA983108:GOA983112 GXW983108:GXW983112 HHS983108:HHS983112 HRO983108:HRO983112 IBK983108:IBK983112 ILG983108:ILG983112 IVC983108:IVC983112 JEY983108:JEY983112 JOU983108:JOU983112 JYQ983108:JYQ983112 KIM983108:KIM983112 KSI983108:KSI983112 LCE983108:LCE983112 LMA983108:LMA983112 LVW983108:LVW983112 MFS983108:MFS983112 MPO983108:MPO983112 MZK983108:MZK983112 NJG983108:NJG983112 NTC983108:NTC983112 OCY983108:OCY983112 OMU983108:OMU983112 OWQ983108:OWQ983112 PGM983108:PGM983112 PQI983108:PQI983112 QAE983108:QAE983112 QKA983108:QKA983112 QTW983108:QTW983112 RDS983108:RDS983112 RNO983108:RNO983112 RXK983108:RXK983112 SHG983108:SHG983112 SRC983108:SRC983112 TAY983108:TAY983112 TKU983108:TKU983112 TUQ983108:TUQ983112 UEM983108:UEM983112 UOI983108:UOI983112 UYE983108:UYE983112 VIA983108:VIA983112 VRW983108:VRW983112 WBS983108:WBS983112 WLO983108:WLO983112 WVK983108:WVK983112 C74 IY74 SU74 ACQ74 AMM74 AWI74 BGE74 BQA74 BZW74 CJS74 CTO74 DDK74 DNG74 DXC74 EGY74 EQU74 FAQ74 FKM74 FUI74 GEE74 GOA74 GXW74 HHS74 HRO74 IBK74 ILG74 IVC74 JEY74 JOU74 JYQ74 KIM74 KSI74 LCE74 LMA74 LVW74 MFS74 MPO74 MZK74 NJG74 NTC74 OCY74 OMU74 OWQ74 PGM74 PQI74 QAE74 QKA74 QTW74 RDS74 RNO74 RXK74 SHG74 SRC74 TAY74 TKU74 TUQ74 UEM74 UOI74 UYE74 VIA74 VRW74 WBS74 WLO74 WVK74 C65610 IY65610 SU65610 ACQ65610 AMM65610 AWI65610 BGE65610 BQA65610 BZW65610 CJS65610 CTO65610 DDK65610 DNG65610 DXC65610 EGY65610 EQU65610 FAQ65610 FKM65610 FUI65610 GEE65610 GOA65610 GXW65610 HHS65610 HRO65610 IBK65610 ILG65610 IVC65610 JEY65610 JOU65610 JYQ65610 KIM65610 KSI65610 LCE65610 LMA65610 LVW65610 MFS65610 MPO65610 MZK65610 NJG65610 NTC65610 OCY65610 OMU65610 OWQ65610 PGM65610 PQI65610 QAE65610 QKA65610 QTW65610 RDS65610 RNO65610 RXK65610 SHG65610 SRC65610 TAY65610 TKU65610 TUQ65610 UEM65610 UOI65610 UYE65610 VIA65610 VRW65610 WBS65610 WLO65610 WVK65610 C131146 IY131146 SU131146 ACQ131146 AMM131146 AWI131146 BGE131146 BQA131146 BZW131146 CJS131146 CTO131146 DDK131146 DNG131146 DXC131146 EGY131146 EQU131146 FAQ131146 FKM131146 FUI131146 GEE131146 GOA131146 GXW131146 HHS131146 HRO131146 IBK131146 ILG131146 IVC131146 JEY131146 JOU131146 JYQ131146 KIM131146 KSI131146 LCE131146 LMA131146 LVW131146 MFS131146 MPO131146 MZK131146 NJG131146 NTC131146 OCY131146 OMU131146 OWQ131146 PGM131146 PQI131146 QAE131146 QKA131146 QTW131146 RDS131146 RNO131146 RXK131146 SHG131146 SRC131146 TAY131146 TKU131146 TUQ131146 UEM131146 UOI131146 UYE131146 VIA131146 VRW131146 WBS131146 WLO131146 WVK131146 C196682 IY196682 SU196682 ACQ196682 AMM196682 AWI196682 BGE196682 BQA196682 BZW196682 CJS196682 CTO196682 DDK196682 DNG196682 DXC196682 EGY196682 EQU196682 FAQ196682 FKM196682 FUI196682 GEE196682 GOA196682 GXW196682 HHS196682 HRO196682 IBK196682 ILG196682 IVC196682 JEY196682 JOU196682 JYQ196682 KIM196682 KSI196682 LCE196682 LMA196682 LVW196682 MFS196682 MPO196682 MZK196682 NJG196682 NTC196682 OCY196682 OMU196682 OWQ196682 PGM196682 PQI196682 QAE196682 QKA196682 QTW196682 RDS196682 RNO196682 RXK196682 SHG196682 SRC196682 TAY196682 TKU196682 TUQ196682 UEM196682 UOI196682 UYE196682 VIA196682 VRW196682 WBS196682 WLO196682 WVK196682 C262218 IY262218 SU262218 ACQ262218 AMM262218 AWI262218 BGE262218 BQA262218 BZW262218 CJS262218 CTO262218 DDK262218 DNG262218 DXC262218 EGY262218 EQU262218 FAQ262218 FKM262218 FUI262218 GEE262218 GOA262218 GXW262218 HHS262218 HRO262218 IBK262218 ILG262218 IVC262218 JEY262218 JOU262218 JYQ262218 KIM262218 KSI262218 LCE262218 LMA262218 LVW262218 MFS262218 MPO262218 MZK262218 NJG262218 NTC262218 OCY262218 OMU262218 OWQ262218 PGM262218 PQI262218 QAE262218 QKA262218 QTW262218 RDS262218 RNO262218 RXK262218 SHG262218 SRC262218 TAY262218 TKU262218 TUQ262218 UEM262218 UOI262218 UYE262218 VIA262218 VRW262218 WBS262218 WLO262218 WVK262218 C327754 IY327754 SU327754 ACQ327754 AMM327754 AWI327754 BGE327754 BQA327754 BZW327754 CJS327754 CTO327754 DDK327754 DNG327754 DXC327754 EGY327754 EQU327754 FAQ327754 FKM327754 FUI327754 GEE327754 GOA327754 GXW327754 HHS327754 HRO327754 IBK327754 ILG327754 IVC327754 JEY327754 JOU327754 JYQ327754 KIM327754 KSI327754 LCE327754 LMA327754 LVW327754 MFS327754 MPO327754 MZK327754 NJG327754 NTC327754 OCY327754 OMU327754 OWQ327754 PGM327754 PQI327754 QAE327754 QKA327754 QTW327754 RDS327754 RNO327754 RXK327754 SHG327754 SRC327754 TAY327754 TKU327754 TUQ327754 UEM327754 UOI327754 UYE327754 VIA327754 VRW327754 WBS327754 WLO327754 WVK327754 C393290 IY393290 SU393290 ACQ393290 AMM393290 AWI393290 BGE393290 BQA393290 BZW393290 CJS393290 CTO393290 DDK393290 DNG393290 DXC393290 EGY393290 EQU393290 FAQ393290 FKM393290 FUI393290 GEE393290 GOA393290 GXW393290 HHS393290 HRO393290 IBK393290 ILG393290 IVC393290 JEY393290 JOU393290 JYQ393290 KIM393290 KSI393290 LCE393290 LMA393290 LVW393290 MFS393290 MPO393290 MZK393290 NJG393290 NTC393290 OCY393290 OMU393290 OWQ393290 PGM393290 PQI393290 QAE393290 QKA393290 QTW393290 RDS393290 RNO393290 RXK393290 SHG393290 SRC393290 TAY393290 TKU393290 TUQ393290 UEM393290 UOI393290 UYE393290 VIA393290 VRW393290 WBS393290 WLO393290 WVK393290 C458826 IY458826 SU458826 ACQ458826 AMM458826 AWI458826 BGE458826 BQA458826 BZW458826 CJS458826 CTO458826 DDK458826 DNG458826 DXC458826 EGY458826 EQU458826 FAQ458826 FKM458826 FUI458826 GEE458826 GOA458826 GXW458826 HHS458826 HRO458826 IBK458826 ILG458826 IVC458826 JEY458826 JOU458826 JYQ458826 KIM458826 KSI458826 LCE458826 LMA458826 LVW458826 MFS458826 MPO458826 MZK458826 NJG458826 NTC458826 OCY458826 OMU458826 OWQ458826 PGM458826 PQI458826 QAE458826 QKA458826 QTW458826 RDS458826 RNO458826 RXK458826 SHG458826 SRC458826 TAY458826 TKU458826 TUQ458826 UEM458826 UOI458826 UYE458826 VIA458826 VRW458826 WBS458826 WLO458826 WVK458826 C524362 IY524362 SU524362 ACQ524362 AMM524362 AWI524362 BGE524362 BQA524362 BZW524362 CJS524362 CTO524362 DDK524362 DNG524362 DXC524362 EGY524362 EQU524362 FAQ524362 FKM524362 FUI524362 GEE524362 GOA524362 GXW524362 HHS524362 HRO524362 IBK524362 ILG524362 IVC524362 JEY524362 JOU524362 JYQ524362 KIM524362 KSI524362 LCE524362 LMA524362 LVW524362 MFS524362 MPO524362 MZK524362 NJG524362 NTC524362 OCY524362 OMU524362 OWQ524362 PGM524362 PQI524362 QAE524362 QKA524362 QTW524362 RDS524362 RNO524362 RXK524362 SHG524362 SRC524362 TAY524362 TKU524362 TUQ524362 UEM524362 UOI524362 UYE524362 VIA524362 VRW524362 WBS524362 WLO524362 WVK524362 C589898 IY589898 SU589898 ACQ589898 AMM589898 AWI589898 BGE589898 BQA589898 BZW589898 CJS589898 CTO589898 DDK589898 DNG589898 DXC589898 EGY589898 EQU589898 FAQ589898 FKM589898 FUI589898 GEE589898 GOA589898 GXW589898 HHS589898 HRO589898 IBK589898 ILG589898 IVC589898 JEY589898 JOU589898 JYQ589898 KIM589898 KSI589898 LCE589898 LMA589898 LVW589898 MFS589898 MPO589898 MZK589898 NJG589898 NTC589898 OCY589898 OMU589898 OWQ589898 PGM589898 PQI589898 QAE589898 QKA589898 QTW589898 RDS589898 RNO589898 RXK589898 SHG589898 SRC589898 TAY589898 TKU589898 TUQ589898 UEM589898 UOI589898 UYE589898 VIA589898 VRW589898 WBS589898 WLO589898 WVK589898 C655434 IY655434 SU655434 ACQ655434 AMM655434 AWI655434 BGE655434 BQA655434 BZW655434 CJS655434 CTO655434 DDK655434 DNG655434 DXC655434 EGY655434 EQU655434 FAQ655434 FKM655434 FUI655434 GEE655434 GOA655434 GXW655434 HHS655434 HRO655434 IBK655434 ILG655434 IVC655434 JEY655434 JOU655434 JYQ655434 KIM655434 KSI655434 LCE655434 LMA655434 LVW655434 MFS655434 MPO655434 MZK655434 NJG655434 NTC655434 OCY655434 OMU655434 OWQ655434 PGM655434 PQI655434 QAE655434 QKA655434 QTW655434 RDS655434 RNO655434 RXK655434 SHG655434 SRC655434 TAY655434 TKU655434 TUQ655434 UEM655434 UOI655434 UYE655434 VIA655434 VRW655434 WBS655434 WLO655434 WVK655434 C720970 IY720970 SU720970 ACQ720970 AMM720970 AWI720970 BGE720970 BQA720970 BZW720970 CJS720970 CTO720970 DDK720970 DNG720970 DXC720970 EGY720970 EQU720970 FAQ720970 FKM720970 FUI720970 GEE720970 GOA720970 GXW720970 HHS720970 HRO720970 IBK720970 ILG720970 IVC720970 JEY720970 JOU720970 JYQ720970 KIM720970 KSI720970 LCE720970 LMA720970 LVW720970 MFS720970 MPO720970 MZK720970 NJG720970 NTC720970 OCY720970 OMU720970 OWQ720970 PGM720970 PQI720970 QAE720970 QKA720970 QTW720970 RDS720970 RNO720970 RXK720970 SHG720970 SRC720970 TAY720970 TKU720970 TUQ720970 UEM720970 UOI720970 UYE720970 VIA720970 VRW720970 WBS720970 WLO720970 WVK720970 C786506 IY786506 SU786506 ACQ786506 AMM786506 AWI786506 BGE786506 BQA786506 BZW786506 CJS786506 CTO786506 DDK786506 DNG786506 DXC786506 EGY786506 EQU786506 FAQ786506 FKM786506 FUI786506 GEE786506 GOA786506 GXW786506 HHS786506 HRO786506 IBK786506 ILG786506 IVC786506 JEY786506 JOU786506 JYQ786506 KIM786506 KSI786506 LCE786506 LMA786506 LVW786506 MFS786506 MPO786506 MZK786506 NJG786506 NTC786506 OCY786506 OMU786506 OWQ786506 PGM786506 PQI786506 QAE786506 QKA786506 QTW786506 RDS786506 RNO786506 RXK786506 SHG786506 SRC786506 TAY786506 TKU786506 TUQ786506 UEM786506 UOI786506 UYE786506 VIA786506 VRW786506 WBS786506 WLO786506 WVK786506 C852042 IY852042 SU852042 ACQ852042 AMM852042 AWI852042 BGE852042 BQA852042 BZW852042 CJS852042 CTO852042 DDK852042 DNG852042 DXC852042 EGY852042 EQU852042 FAQ852042 FKM852042 FUI852042 GEE852042 GOA852042 GXW852042 HHS852042 HRO852042 IBK852042 ILG852042 IVC852042 JEY852042 JOU852042 JYQ852042 KIM852042 KSI852042 LCE852042 LMA852042 LVW852042 MFS852042 MPO852042 MZK852042 NJG852042 NTC852042 OCY852042 OMU852042 OWQ852042 PGM852042 PQI852042 QAE852042 QKA852042 QTW852042 RDS852042 RNO852042 RXK852042 SHG852042 SRC852042 TAY852042 TKU852042 TUQ852042 UEM852042 UOI852042 UYE852042 VIA852042 VRW852042 WBS852042 WLO852042 WVK852042 C917578 IY917578 SU917578 ACQ917578 AMM917578 AWI917578 BGE917578 BQA917578 BZW917578 CJS917578 CTO917578 DDK917578 DNG917578 DXC917578 EGY917578 EQU917578 FAQ917578 FKM917578 FUI917578 GEE917578 GOA917578 GXW917578 HHS917578 HRO917578 IBK917578 ILG917578 IVC917578 JEY917578 JOU917578 JYQ917578 KIM917578 KSI917578 LCE917578 LMA917578 LVW917578 MFS917578 MPO917578 MZK917578 NJG917578 NTC917578 OCY917578 OMU917578 OWQ917578 PGM917578 PQI917578 QAE917578 QKA917578 QTW917578 RDS917578 RNO917578 RXK917578 SHG917578 SRC917578 TAY917578 TKU917578 TUQ917578 UEM917578 UOI917578 UYE917578 VIA917578 VRW917578 WBS917578 WLO917578 WVK917578 C983114 IY983114 SU983114 ACQ983114 AMM983114 AWI983114 BGE983114 BQA983114 BZW983114 CJS983114 CTO983114 DDK983114 DNG983114 DXC983114 EGY983114 EQU983114 FAQ983114 FKM983114 FUI983114 GEE983114 GOA983114 GXW983114 HHS983114 HRO983114 IBK983114 ILG983114 IVC983114 JEY983114 JOU983114 JYQ983114 KIM983114 KSI983114 LCE983114 LMA983114 LVW983114 MFS983114 MPO983114 MZK983114 NJG983114 NTC983114 OCY983114 OMU983114 OWQ983114 PGM983114 PQI983114 QAE983114 QKA983114 QTW983114 RDS983114 RNO983114 RXK983114 SHG983114 SRC983114 TAY983114 TKU983114 TUQ983114 UEM983114 UOI983114 UYE983114 VIA983114 VRW983114 WBS983114 WLO983114 WVK983114">
      <formula1>NOT(ISBLANK(B15))</formula1>
    </dataValidation>
    <dataValidation allowBlank="1" showInputMessage="1" showErrorMessage="1" promptTitle="Annual Charges" prompt="Enter in the name of the annual charge and the group of ratepayers the charge is levied on." sqref="B129:I136 IX129:JE136 ST129:TA136 ACP129:ACW136 AML129:AMS136 AWH129:AWO136 BGD129:BGK136 BPZ129:BQG136 BZV129:CAC136 CJR129:CJY136 CTN129:CTU136 DDJ129:DDQ136 DNF129:DNM136 DXB129:DXI136 EGX129:EHE136 EQT129:ERA136 FAP129:FAW136 FKL129:FKS136 FUH129:FUO136 GED129:GEK136 GNZ129:GOG136 GXV129:GYC136 HHR129:HHY136 HRN129:HRU136 IBJ129:IBQ136 ILF129:ILM136 IVB129:IVI136 JEX129:JFE136 JOT129:JPA136 JYP129:JYW136 KIL129:KIS136 KSH129:KSO136 LCD129:LCK136 LLZ129:LMG136 LVV129:LWC136 MFR129:MFY136 MPN129:MPU136 MZJ129:MZQ136 NJF129:NJM136 NTB129:NTI136 OCX129:ODE136 OMT129:ONA136 OWP129:OWW136 PGL129:PGS136 PQH129:PQO136 QAD129:QAK136 QJZ129:QKG136 QTV129:QUC136 RDR129:RDY136 RNN129:RNU136 RXJ129:RXQ136 SHF129:SHM136 SRB129:SRI136 TAX129:TBE136 TKT129:TLA136 TUP129:TUW136 UEL129:UES136 UOH129:UOO136 UYD129:UYK136 VHZ129:VIG136 VRV129:VSC136 WBR129:WBY136 WLN129:WLU136 WVJ129:WVQ136 B65665:I65672 IX65665:JE65672 ST65665:TA65672 ACP65665:ACW65672 AML65665:AMS65672 AWH65665:AWO65672 BGD65665:BGK65672 BPZ65665:BQG65672 BZV65665:CAC65672 CJR65665:CJY65672 CTN65665:CTU65672 DDJ65665:DDQ65672 DNF65665:DNM65672 DXB65665:DXI65672 EGX65665:EHE65672 EQT65665:ERA65672 FAP65665:FAW65672 FKL65665:FKS65672 FUH65665:FUO65672 GED65665:GEK65672 GNZ65665:GOG65672 GXV65665:GYC65672 HHR65665:HHY65672 HRN65665:HRU65672 IBJ65665:IBQ65672 ILF65665:ILM65672 IVB65665:IVI65672 JEX65665:JFE65672 JOT65665:JPA65672 JYP65665:JYW65672 KIL65665:KIS65672 KSH65665:KSO65672 LCD65665:LCK65672 LLZ65665:LMG65672 LVV65665:LWC65672 MFR65665:MFY65672 MPN65665:MPU65672 MZJ65665:MZQ65672 NJF65665:NJM65672 NTB65665:NTI65672 OCX65665:ODE65672 OMT65665:ONA65672 OWP65665:OWW65672 PGL65665:PGS65672 PQH65665:PQO65672 QAD65665:QAK65672 QJZ65665:QKG65672 QTV65665:QUC65672 RDR65665:RDY65672 RNN65665:RNU65672 RXJ65665:RXQ65672 SHF65665:SHM65672 SRB65665:SRI65672 TAX65665:TBE65672 TKT65665:TLA65672 TUP65665:TUW65672 UEL65665:UES65672 UOH65665:UOO65672 UYD65665:UYK65672 VHZ65665:VIG65672 VRV65665:VSC65672 WBR65665:WBY65672 WLN65665:WLU65672 WVJ65665:WVQ65672 B131201:I131208 IX131201:JE131208 ST131201:TA131208 ACP131201:ACW131208 AML131201:AMS131208 AWH131201:AWO131208 BGD131201:BGK131208 BPZ131201:BQG131208 BZV131201:CAC131208 CJR131201:CJY131208 CTN131201:CTU131208 DDJ131201:DDQ131208 DNF131201:DNM131208 DXB131201:DXI131208 EGX131201:EHE131208 EQT131201:ERA131208 FAP131201:FAW131208 FKL131201:FKS131208 FUH131201:FUO131208 GED131201:GEK131208 GNZ131201:GOG131208 GXV131201:GYC131208 HHR131201:HHY131208 HRN131201:HRU131208 IBJ131201:IBQ131208 ILF131201:ILM131208 IVB131201:IVI131208 JEX131201:JFE131208 JOT131201:JPA131208 JYP131201:JYW131208 KIL131201:KIS131208 KSH131201:KSO131208 LCD131201:LCK131208 LLZ131201:LMG131208 LVV131201:LWC131208 MFR131201:MFY131208 MPN131201:MPU131208 MZJ131201:MZQ131208 NJF131201:NJM131208 NTB131201:NTI131208 OCX131201:ODE131208 OMT131201:ONA131208 OWP131201:OWW131208 PGL131201:PGS131208 PQH131201:PQO131208 QAD131201:QAK131208 QJZ131201:QKG131208 QTV131201:QUC131208 RDR131201:RDY131208 RNN131201:RNU131208 RXJ131201:RXQ131208 SHF131201:SHM131208 SRB131201:SRI131208 TAX131201:TBE131208 TKT131201:TLA131208 TUP131201:TUW131208 UEL131201:UES131208 UOH131201:UOO131208 UYD131201:UYK131208 VHZ131201:VIG131208 VRV131201:VSC131208 WBR131201:WBY131208 WLN131201:WLU131208 WVJ131201:WVQ131208 B196737:I196744 IX196737:JE196744 ST196737:TA196744 ACP196737:ACW196744 AML196737:AMS196744 AWH196737:AWO196744 BGD196737:BGK196744 BPZ196737:BQG196744 BZV196737:CAC196744 CJR196737:CJY196744 CTN196737:CTU196744 DDJ196737:DDQ196744 DNF196737:DNM196744 DXB196737:DXI196744 EGX196737:EHE196744 EQT196737:ERA196744 FAP196737:FAW196744 FKL196737:FKS196744 FUH196737:FUO196744 GED196737:GEK196744 GNZ196737:GOG196744 GXV196737:GYC196744 HHR196737:HHY196744 HRN196737:HRU196744 IBJ196737:IBQ196744 ILF196737:ILM196744 IVB196737:IVI196744 JEX196737:JFE196744 JOT196737:JPA196744 JYP196737:JYW196744 KIL196737:KIS196744 KSH196737:KSO196744 LCD196737:LCK196744 LLZ196737:LMG196744 LVV196737:LWC196744 MFR196737:MFY196744 MPN196737:MPU196744 MZJ196737:MZQ196744 NJF196737:NJM196744 NTB196737:NTI196744 OCX196737:ODE196744 OMT196737:ONA196744 OWP196737:OWW196744 PGL196737:PGS196744 PQH196737:PQO196744 QAD196737:QAK196744 QJZ196737:QKG196744 QTV196737:QUC196744 RDR196737:RDY196744 RNN196737:RNU196744 RXJ196737:RXQ196744 SHF196737:SHM196744 SRB196737:SRI196744 TAX196737:TBE196744 TKT196737:TLA196744 TUP196737:TUW196744 UEL196737:UES196744 UOH196737:UOO196744 UYD196737:UYK196744 VHZ196737:VIG196744 VRV196737:VSC196744 WBR196737:WBY196744 WLN196737:WLU196744 WVJ196737:WVQ196744 B262273:I262280 IX262273:JE262280 ST262273:TA262280 ACP262273:ACW262280 AML262273:AMS262280 AWH262273:AWO262280 BGD262273:BGK262280 BPZ262273:BQG262280 BZV262273:CAC262280 CJR262273:CJY262280 CTN262273:CTU262280 DDJ262273:DDQ262280 DNF262273:DNM262280 DXB262273:DXI262280 EGX262273:EHE262280 EQT262273:ERA262280 FAP262273:FAW262280 FKL262273:FKS262280 FUH262273:FUO262280 GED262273:GEK262280 GNZ262273:GOG262280 GXV262273:GYC262280 HHR262273:HHY262280 HRN262273:HRU262280 IBJ262273:IBQ262280 ILF262273:ILM262280 IVB262273:IVI262280 JEX262273:JFE262280 JOT262273:JPA262280 JYP262273:JYW262280 KIL262273:KIS262280 KSH262273:KSO262280 LCD262273:LCK262280 LLZ262273:LMG262280 LVV262273:LWC262280 MFR262273:MFY262280 MPN262273:MPU262280 MZJ262273:MZQ262280 NJF262273:NJM262280 NTB262273:NTI262280 OCX262273:ODE262280 OMT262273:ONA262280 OWP262273:OWW262280 PGL262273:PGS262280 PQH262273:PQO262280 QAD262273:QAK262280 QJZ262273:QKG262280 QTV262273:QUC262280 RDR262273:RDY262280 RNN262273:RNU262280 RXJ262273:RXQ262280 SHF262273:SHM262280 SRB262273:SRI262280 TAX262273:TBE262280 TKT262273:TLA262280 TUP262273:TUW262280 UEL262273:UES262280 UOH262273:UOO262280 UYD262273:UYK262280 VHZ262273:VIG262280 VRV262273:VSC262280 WBR262273:WBY262280 WLN262273:WLU262280 WVJ262273:WVQ262280 B327809:I327816 IX327809:JE327816 ST327809:TA327816 ACP327809:ACW327816 AML327809:AMS327816 AWH327809:AWO327816 BGD327809:BGK327816 BPZ327809:BQG327816 BZV327809:CAC327816 CJR327809:CJY327816 CTN327809:CTU327816 DDJ327809:DDQ327816 DNF327809:DNM327816 DXB327809:DXI327816 EGX327809:EHE327816 EQT327809:ERA327816 FAP327809:FAW327816 FKL327809:FKS327816 FUH327809:FUO327816 GED327809:GEK327816 GNZ327809:GOG327816 GXV327809:GYC327816 HHR327809:HHY327816 HRN327809:HRU327816 IBJ327809:IBQ327816 ILF327809:ILM327816 IVB327809:IVI327816 JEX327809:JFE327816 JOT327809:JPA327816 JYP327809:JYW327816 KIL327809:KIS327816 KSH327809:KSO327816 LCD327809:LCK327816 LLZ327809:LMG327816 LVV327809:LWC327816 MFR327809:MFY327816 MPN327809:MPU327816 MZJ327809:MZQ327816 NJF327809:NJM327816 NTB327809:NTI327816 OCX327809:ODE327816 OMT327809:ONA327816 OWP327809:OWW327816 PGL327809:PGS327816 PQH327809:PQO327816 QAD327809:QAK327816 QJZ327809:QKG327816 QTV327809:QUC327816 RDR327809:RDY327816 RNN327809:RNU327816 RXJ327809:RXQ327816 SHF327809:SHM327816 SRB327809:SRI327816 TAX327809:TBE327816 TKT327809:TLA327816 TUP327809:TUW327816 UEL327809:UES327816 UOH327809:UOO327816 UYD327809:UYK327816 VHZ327809:VIG327816 VRV327809:VSC327816 WBR327809:WBY327816 WLN327809:WLU327816 WVJ327809:WVQ327816 B393345:I393352 IX393345:JE393352 ST393345:TA393352 ACP393345:ACW393352 AML393345:AMS393352 AWH393345:AWO393352 BGD393345:BGK393352 BPZ393345:BQG393352 BZV393345:CAC393352 CJR393345:CJY393352 CTN393345:CTU393352 DDJ393345:DDQ393352 DNF393345:DNM393352 DXB393345:DXI393352 EGX393345:EHE393352 EQT393345:ERA393352 FAP393345:FAW393352 FKL393345:FKS393352 FUH393345:FUO393352 GED393345:GEK393352 GNZ393345:GOG393352 GXV393345:GYC393352 HHR393345:HHY393352 HRN393345:HRU393352 IBJ393345:IBQ393352 ILF393345:ILM393352 IVB393345:IVI393352 JEX393345:JFE393352 JOT393345:JPA393352 JYP393345:JYW393352 KIL393345:KIS393352 KSH393345:KSO393352 LCD393345:LCK393352 LLZ393345:LMG393352 LVV393345:LWC393352 MFR393345:MFY393352 MPN393345:MPU393352 MZJ393345:MZQ393352 NJF393345:NJM393352 NTB393345:NTI393352 OCX393345:ODE393352 OMT393345:ONA393352 OWP393345:OWW393352 PGL393345:PGS393352 PQH393345:PQO393352 QAD393345:QAK393352 QJZ393345:QKG393352 QTV393345:QUC393352 RDR393345:RDY393352 RNN393345:RNU393352 RXJ393345:RXQ393352 SHF393345:SHM393352 SRB393345:SRI393352 TAX393345:TBE393352 TKT393345:TLA393352 TUP393345:TUW393352 UEL393345:UES393352 UOH393345:UOO393352 UYD393345:UYK393352 VHZ393345:VIG393352 VRV393345:VSC393352 WBR393345:WBY393352 WLN393345:WLU393352 WVJ393345:WVQ393352 B458881:I458888 IX458881:JE458888 ST458881:TA458888 ACP458881:ACW458888 AML458881:AMS458888 AWH458881:AWO458888 BGD458881:BGK458888 BPZ458881:BQG458888 BZV458881:CAC458888 CJR458881:CJY458888 CTN458881:CTU458888 DDJ458881:DDQ458888 DNF458881:DNM458888 DXB458881:DXI458888 EGX458881:EHE458888 EQT458881:ERA458888 FAP458881:FAW458888 FKL458881:FKS458888 FUH458881:FUO458888 GED458881:GEK458888 GNZ458881:GOG458888 GXV458881:GYC458888 HHR458881:HHY458888 HRN458881:HRU458888 IBJ458881:IBQ458888 ILF458881:ILM458888 IVB458881:IVI458888 JEX458881:JFE458888 JOT458881:JPA458888 JYP458881:JYW458888 KIL458881:KIS458888 KSH458881:KSO458888 LCD458881:LCK458888 LLZ458881:LMG458888 LVV458881:LWC458888 MFR458881:MFY458888 MPN458881:MPU458888 MZJ458881:MZQ458888 NJF458881:NJM458888 NTB458881:NTI458888 OCX458881:ODE458888 OMT458881:ONA458888 OWP458881:OWW458888 PGL458881:PGS458888 PQH458881:PQO458888 QAD458881:QAK458888 QJZ458881:QKG458888 QTV458881:QUC458888 RDR458881:RDY458888 RNN458881:RNU458888 RXJ458881:RXQ458888 SHF458881:SHM458888 SRB458881:SRI458888 TAX458881:TBE458888 TKT458881:TLA458888 TUP458881:TUW458888 UEL458881:UES458888 UOH458881:UOO458888 UYD458881:UYK458888 VHZ458881:VIG458888 VRV458881:VSC458888 WBR458881:WBY458888 WLN458881:WLU458888 WVJ458881:WVQ458888 B524417:I524424 IX524417:JE524424 ST524417:TA524424 ACP524417:ACW524424 AML524417:AMS524424 AWH524417:AWO524424 BGD524417:BGK524424 BPZ524417:BQG524424 BZV524417:CAC524424 CJR524417:CJY524424 CTN524417:CTU524424 DDJ524417:DDQ524424 DNF524417:DNM524424 DXB524417:DXI524424 EGX524417:EHE524424 EQT524417:ERA524424 FAP524417:FAW524424 FKL524417:FKS524424 FUH524417:FUO524424 GED524417:GEK524424 GNZ524417:GOG524424 GXV524417:GYC524424 HHR524417:HHY524424 HRN524417:HRU524424 IBJ524417:IBQ524424 ILF524417:ILM524424 IVB524417:IVI524424 JEX524417:JFE524424 JOT524417:JPA524424 JYP524417:JYW524424 KIL524417:KIS524424 KSH524417:KSO524424 LCD524417:LCK524424 LLZ524417:LMG524424 LVV524417:LWC524424 MFR524417:MFY524424 MPN524417:MPU524424 MZJ524417:MZQ524424 NJF524417:NJM524424 NTB524417:NTI524424 OCX524417:ODE524424 OMT524417:ONA524424 OWP524417:OWW524424 PGL524417:PGS524424 PQH524417:PQO524424 QAD524417:QAK524424 QJZ524417:QKG524424 QTV524417:QUC524424 RDR524417:RDY524424 RNN524417:RNU524424 RXJ524417:RXQ524424 SHF524417:SHM524424 SRB524417:SRI524424 TAX524417:TBE524424 TKT524417:TLA524424 TUP524417:TUW524424 UEL524417:UES524424 UOH524417:UOO524424 UYD524417:UYK524424 VHZ524417:VIG524424 VRV524417:VSC524424 WBR524417:WBY524424 WLN524417:WLU524424 WVJ524417:WVQ524424 B589953:I589960 IX589953:JE589960 ST589953:TA589960 ACP589953:ACW589960 AML589953:AMS589960 AWH589953:AWO589960 BGD589953:BGK589960 BPZ589953:BQG589960 BZV589953:CAC589960 CJR589953:CJY589960 CTN589953:CTU589960 DDJ589953:DDQ589960 DNF589953:DNM589960 DXB589953:DXI589960 EGX589953:EHE589960 EQT589953:ERA589960 FAP589953:FAW589960 FKL589953:FKS589960 FUH589953:FUO589960 GED589953:GEK589960 GNZ589953:GOG589960 GXV589953:GYC589960 HHR589953:HHY589960 HRN589953:HRU589960 IBJ589953:IBQ589960 ILF589953:ILM589960 IVB589953:IVI589960 JEX589953:JFE589960 JOT589953:JPA589960 JYP589953:JYW589960 KIL589953:KIS589960 KSH589953:KSO589960 LCD589953:LCK589960 LLZ589953:LMG589960 LVV589953:LWC589960 MFR589953:MFY589960 MPN589953:MPU589960 MZJ589953:MZQ589960 NJF589953:NJM589960 NTB589953:NTI589960 OCX589953:ODE589960 OMT589953:ONA589960 OWP589953:OWW589960 PGL589953:PGS589960 PQH589953:PQO589960 QAD589953:QAK589960 QJZ589953:QKG589960 QTV589953:QUC589960 RDR589953:RDY589960 RNN589953:RNU589960 RXJ589953:RXQ589960 SHF589953:SHM589960 SRB589953:SRI589960 TAX589953:TBE589960 TKT589953:TLA589960 TUP589953:TUW589960 UEL589953:UES589960 UOH589953:UOO589960 UYD589953:UYK589960 VHZ589953:VIG589960 VRV589953:VSC589960 WBR589953:WBY589960 WLN589953:WLU589960 WVJ589953:WVQ589960 B655489:I655496 IX655489:JE655496 ST655489:TA655496 ACP655489:ACW655496 AML655489:AMS655496 AWH655489:AWO655496 BGD655489:BGK655496 BPZ655489:BQG655496 BZV655489:CAC655496 CJR655489:CJY655496 CTN655489:CTU655496 DDJ655489:DDQ655496 DNF655489:DNM655496 DXB655489:DXI655496 EGX655489:EHE655496 EQT655489:ERA655496 FAP655489:FAW655496 FKL655489:FKS655496 FUH655489:FUO655496 GED655489:GEK655496 GNZ655489:GOG655496 GXV655489:GYC655496 HHR655489:HHY655496 HRN655489:HRU655496 IBJ655489:IBQ655496 ILF655489:ILM655496 IVB655489:IVI655496 JEX655489:JFE655496 JOT655489:JPA655496 JYP655489:JYW655496 KIL655489:KIS655496 KSH655489:KSO655496 LCD655489:LCK655496 LLZ655489:LMG655496 LVV655489:LWC655496 MFR655489:MFY655496 MPN655489:MPU655496 MZJ655489:MZQ655496 NJF655489:NJM655496 NTB655489:NTI655496 OCX655489:ODE655496 OMT655489:ONA655496 OWP655489:OWW655496 PGL655489:PGS655496 PQH655489:PQO655496 QAD655489:QAK655496 QJZ655489:QKG655496 QTV655489:QUC655496 RDR655489:RDY655496 RNN655489:RNU655496 RXJ655489:RXQ655496 SHF655489:SHM655496 SRB655489:SRI655496 TAX655489:TBE655496 TKT655489:TLA655496 TUP655489:TUW655496 UEL655489:UES655496 UOH655489:UOO655496 UYD655489:UYK655496 VHZ655489:VIG655496 VRV655489:VSC655496 WBR655489:WBY655496 WLN655489:WLU655496 WVJ655489:WVQ655496 B721025:I721032 IX721025:JE721032 ST721025:TA721032 ACP721025:ACW721032 AML721025:AMS721032 AWH721025:AWO721032 BGD721025:BGK721032 BPZ721025:BQG721032 BZV721025:CAC721032 CJR721025:CJY721032 CTN721025:CTU721032 DDJ721025:DDQ721032 DNF721025:DNM721032 DXB721025:DXI721032 EGX721025:EHE721032 EQT721025:ERA721032 FAP721025:FAW721032 FKL721025:FKS721032 FUH721025:FUO721032 GED721025:GEK721032 GNZ721025:GOG721032 GXV721025:GYC721032 HHR721025:HHY721032 HRN721025:HRU721032 IBJ721025:IBQ721032 ILF721025:ILM721032 IVB721025:IVI721032 JEX721025:JFE721032 JOT721025:JPA721032 JYP721025:JYW721032 KIL721025:KIS721032 KSH721025:KSO721032 LCD721025:LCK721032 LLZ721025:LMG721032 LVV721025:LWC721032 MFR721025:MFY721032 MPN721025:MPU721032 MZJ721025:MZQ721032 NJF721025:NJM721032 NTB721025:NTI721032 OCX721025:ODE721032 OMT721025:ONA721032 OWP721025:OWW721032 PGL721025:PGS721032 PQH721025:PQO721032 QAD721025:QAK721032 QJZ721025:QKG721032 QTV721025:QUC721032 RDR721025:RDY721032 RNN721025:RNU721032 RXJ721025:RXQ721032 SHF721025:SHM721032 SRB721025:SRI721032 TAX721025:TBE721032 TKT721025:TLA721032 TUP721025:TUW721032 UEL721025:UES721032 UOH721025:UOO721032 UYD721025:UYK721032 VHZ721025:VIG721032 VRV721025:VSC721032 WBR721025:WBY721032 WLN721025:WLU721032 WVJ721025:WVQ721032 B786561:I786568 IX786561:JE786568 ST786561:TA786568 ACP786561:ACW786568 AML786561:AMS786568 AWH786561:AWO786568 BGD786561:BGK786568 BPZ786561:BQG786568 BZV786561:CAC786568 CJR786561:CJY786568 CTN786561:CTU786568 DDJ786561:DDQ786568 DNF786561:DNM786568 DXB786561:DXI786568 EGX786561:EHE786568 EQT786561:ERA786568 FAP786561:FAW786568 FKL786561:FKS786568 FUH786561:FUO786568 GED786561:GEK786568 GNZ786561:GOG786568 GXV786561:GYC786568 HHR786561:HHY786568 HRN786561:HRU786568 IBJ786561:IBQ786568 ILF786561:ILM786568 IVB786561:IVI786568 JEX786561:JFE786568 JOT786561:JPA786568 JYP786561:JYW786568 KIL786561:KIS786568 KSH786561:KSO786568 LCD786561:LCK786568 LLZ786561:LMG786568 LVV786561:LWC786568 MFR786561:MFY786568 MPN786561:MPU786568 MZJ786561:MZQ786568 NJF786561:NJM786568 NTB786561:NTI786568 OCX786561:ODE786568 OMT786561:ONA786568 OWP786561:OWW786568 PGL786561:PGS786568 PQH786561:PQO786568 QAD786561:QAK786568 QJZ786561:QKG786568 QTV786561:QUC786568 RDR786561:RDY786568 RNN786561:RNU786568 RXJ786561:RXQ786568 SHF786561:SHM786568 SRB786561:SRI786568 TAX786561:TBE786568 TKT786561:TLA786568 TUP786561:TUW786568 UEL786561:UES786568 UOH786561:UOO786568 UYD786561:UYK786568 VHZ786561:VIG786568 VRV786561:VSC786568 WBR786561:WBY786568 WLN786561:WLU786568 WVJ786561:WVQ786568 B852097:I852104 IX852097:JE852104 ST852097:TA852104 ACP852097:ACW852104 AML852097:AMS852104 AWH852097:AWO852104 BGD852097:BGK852104 BPZ852097:BQG852104 BZV852097:CAC852104 CJR852097:CJY852104 CTN852097:CTU852104 DDJ852097:DDQ852104 DNF852097:DNM852104 DXB852097:DXI852104 EGX852097:EHE852104 EQT852097:ERA852104 FAP852097:FAW852104 FKL852097:FKS852104 FUH852097:FUO852104 GED852097:GEK852104 GNZ852097:GOG852104 GXV852097:GYC852104 HHR852097:HHY852104 HRN852097:HRU852104 IBJ852097:IBQ852104 ILF852097:ILM852104 IVB852097:IVI852104 JEX852097:JFE852104 JOT852097:JPA852104 JYP852097:JYW852104 KIL852097:KIS852104 KSH852097:KSO852104 LCD852097:LCK852104 LLZ852097:LMG852104 LVV852097:LWC852104 MFR852097:MFY852104 MPN852097:MPU852104 MZJ852097:MZQ852104 NJF852097:NJM852104 NTB852097:NTI852104 OCX852097:ODE852104 OMT852097:ONA852104 OWP852097:OWW852104 PGL852097:PGS852104 PQH852097:PQO852104 QAD852097:QAK852104 QJZ852097:QKG852104 QTV852097:QUC852104 RDR852097:RDY852104 RNN852097:RNU852104 RXJ852097:RXQ852104 SHF852097:SHM852104 SRB852097:SRI852104 TAX852097:TBE852104 TKT852097:TLA852104 TUP852097:TUW852104 UEL852097:UES852104 UOH852097:UOO852104 UYD852097:UYK852104 VHZ852097:VIG852104 VRV852097:VSC852104 WBR852097:WBY852104 WLN852097:WLU852104 WVJ852097:WVQ852104 B917633:I917640 IX917633:JE917640 ST917633:TA917640 ACP917633:ACW917640 AML917633:AMS917640 AWH917633:AWO917640 BGD917633:BGK917640 BPZ917633:BQG917640 BZV917633:CAC917640 CJR917633:CJY917640 CTN917633:CTU917640 DDJ917633:DDQ917640 DNF917633:DNM917640 DXB917633:DXI917640 EGX917633:EHE917640 EQT917633:ERA917640 FAP917633:FAW917640 FKL917633:FKS917640 FUH917633:FUO917640 GED917633:GEK917640 GNZ917633:GOG917640 GXV917633:GYC917640 HHR917633:HHY917640 HRN917633:HRU917640 IBJ917633:IBQ917640 ILF917633:ILM917640 IVB917633:IVI917640 JEX917633:JFE917640 JOT917633:JPA917640 JYP917633:JYW917640 KIL917633:KIS917640 KSH917633:KSO917640 LCD917633:LCK917640 LLZ917633:LMG917640 LVV917633:LWC917640 MFR917633:MFY917640 MPN917633:MPU917640 MZJ917633:MZQ917640 NJF917633:NJM917640 NTB917633:NTI917640 OCX917633:ODE917640 OMT917633:ONA917640 OWP917633:OWW917640 PGL917633:PGS917640 PQH917633:PQO917640 QAD917633:QAK917640 QJZ917633:QKG917640 QTV917633:QUC917640 RDR917633:RDY917640 RNN917633:RNU917640 RXJ917633:RXQ917640 SHF917633:SHM917640 SRB917633:SRI917640 TAX917633:TBE917640 TKT917633:TLA917640 TUP917633:TUW917640 UEL917633:UES917640 UOH917633:UOO917640 UYD917633:UYK917640 VHZ917633:VIG917640 VRV917633:VSC917640 WBR917633:WBY917640 WLN917633:WLU917640 WVJ917633:WVQ917640 B983169:I983176 IX983169:JE983176 ST983169:TA983176 ACP983169:ACW983176 AML983169:AMS983176 AWH983169:AWO983176 BGD983169:BGK983176 BPZ983169:BQG983176 BZV983169:CAC983176 CJR983169:CJY983176 CTN983169:CTU983176 DDJ983169:DDQ983176 DNF983169:DNM983176 DXB983169:DXI983176 EGX983169:EHE983176 EQT983169:ERA983176 FAP983169:FAW983176 FKL983169:FKS983176 FUH983169:FUO983176 GED983169:GEK983176 GNZ983169:GOG983176 GXV983169:GYC983176 HHR983169:HHY983176 HRN983169:HRU983176 IBJ983169:IBQ983176 ILF983169:ILM983176 IVB983169:IVI983176 JEX983169:JFE983176 JOT983169:JPA983176 JYP983169:JYW983176 KIL983169:KIS983176 KSH983169:KSO983176 LCD983169:LCK983176 LLZ983169:LMG983176 LVV983169:LWC983176 MFR983169:MFY983176 MPN983169:MPU983176 MZJ983169:MZQ983176 NJF983169:NJM983176 NTB983169:NTI983176 OCX983169:ODE983176 OMT983169:ONA983176 OWP983169:OWW983176 PGL983169:PGS983176 PQH983169:PQO983176 QAD983169:QAK983176 QJZ983169:QKG983176 QTV983169:QUC983176 RDR983169:RDY983176 RNN983169:RNU983176 RXJ983169:RXQ983176 SHF983169:SHM983176 SRB983169:SRI983176 TAX983169:TBE983176 TKT983169:TLA983176 TUP983169:TUW983176 UEL983169:UES983176 UOH983169:UOO983176 UYD983169:UYK983176 VHZ983169:VIG983176 VRV983169:VSC983176 WBR983169:WBY983176 WLN983169:WLU983176 WVJ983169:WVQ983176"/>
    <dataValidation allowBlank="1" showInputMessage="1" showErrorMessage="1" promptTitle="Note:" prompt="Please enter Minimum, Ad Valorem Rate and Base Amount for this rating category/sub-category on the same row." sqref="WVP983114 JD83:JD119 SZ83:SZ119 ACV83:ACV119 AMR83:AMR119 AWN83:AWN119 BGJ83:BGJ119 BQF83:BQF119 CAB83:CAB119 CJX83:CJX119 CTT83:CTT119 DDP83:DDP119 DNL83:DNL119 DXH83:DXH119 EHD83:EHD119 EQZ83:EQZ119 FAV83:FAV119 FKR83:FKR119 FUN83:FUN119 GEJ83:GEJ119 GOF83:GOF119 GYB83:GYB119 HHX83:HHX119 HRT83:HRT119 IBP83:IBP119 ILL83:ILL119 IVH83:IVH119 JFD83:JFD119 JOZ83:JOZ119 JYV83:JYV119 KIR83:KIR119 KSN83:KSN119 LCJ83:LCJ119 LMF83:LMF119 LWB83:LWB119 MFX83:MFX119 MPT83:MPT119 MZP83:MZP119 NJL83:NJL119 NTH83:NTH119 ODD83:ODD119 OMZ83:OMZ119 OWV83:OWV119 PGR83:PGR119 PQN83:PQN119 QAJ83:QAJ119 QKF83:QKF119 QUB83:QUB119 RDX83:RDX119 RNT83:RNT119 RXP83:RXP119 SHL83:SHL119 SRH83:SRH119 TBD83:TBD119 TKZ83:TKZ119 TUV83:TUV119 UER83:UER119 UON83:UON119 UYJ83:UYJ119 VIF83:VIF119 VSB83:VSB119 WBX83:WBX119 WLT83:WLT119 WVP83:WVP119 H65619:H65655 JD65619:JD65655 SZ65619:SZ65655 ACV65619:ACV65655 AMR65619:AMR65655 AWN65619:AWN65655 BGJ65619:BGJ65655 BQF65619:BQF65655 CAB65619:CAB65655 CJX65619:CJX65655 CTT65619:CTT65655 DDP65619:DDP65655 DNL65619:DNL65655 DXH65619:DXH65655 EHD65619:EHD65655 EQZ65619:EQZ65655 FAV65619:FAV65655 FKR65619:FKR65655 FUN65619:FUN65655 GEJ65619:GEJ65655 GOF65619:GOF65655 GYB65619:GYB65655 HHX65619:HHX65655 HRT65619:HRT65655 IBP65619:IBP65655 ILL65619:ILL65655 IVH65619:IVH65655 JFD65619:JFD65655 JOZ65619:JOZ65655 JYV65619:JYV65655 KIR65619:KIR65655 KSN65619:KSN65655 LCJ65619:LCJ65655 LMF65619:LMF65655 LWB65619:LWB65655 MFX65619:MFX65655 MPT65619:MPT65655 MZP65619:MZP65655 NJL65619:NJL65655 NTH65619:NTH65655 ODD65619:ODD65655 OMZ65619:OMZ65655 OWV65619:OWV65655 PGR65619:PGR65655 PQN65619:PQN65655 QAJ65619:QAJ65655 QKF65619:QKF65655 QUB65619:QUB65655 RDX65619:RDX65655 RNT65619:RNT65655 RXP65619:RXP65655 SHL65619:SHL65655 SRH65619:SRH65655 TBD65619:TBD65655 TKZ65619:TKZ65655 TUV65619:TUV65655 UER65619:UER65655 UON65619:UON65655 UYJ65619:UYJ65655 VIF65619:VIF65655 VSB65619:VSB65655 WBX65619:WBX65655 WLT65619:WLT65655 WVP65619:WVP65655 H131155:H131191 JD131155:JD131191 SZ131155:SZ131191 ACV131155:ACV131191 AMR131155:AMR131191 AWN131155:AWN131191 BGJ131155:BGJ131191 BQF131155:BQF131191 CAB131155:CAB131191 CJX131155:CJX131191 CTT131155:CTT131191 DDP131155:DDP131191 DNL131155:DNL131191 DXH131155:DXH131191 EHD131155:EHD131191 EQZ131155:EQZ131191 FAV131155:FAV131191 FKR131155:FKR131191 FUN131155:FUN131191 GEJ131155:GEJ131191 GOF131155:GOF131191 GYB131155:GYB131191 HHX131155:HHX131191 HRT131155:HRT131191 IBP131155:IBP131191 ILL131155:ILL131191 IVH131155:IVH131191 JFD131155:JFD131191 JOZ131155:JOZ131191 JYV131155:JYV131191 KIR131155:KIR131191 KSN131155:KSN131191 LCJ131155:LCJ131191 LMF131155:LMF131191 LWB131155:LWB131191 MFX131155:MFX131191 MPT131155:MPT131191 MZP131155:MZP131191 NJL131155:NJL131191 NTH131155:NTH131191 ODD131155:ODD131191 OMZ131155:OMZ131191 OWV131155:OWV131191 PGR131155:PGR131191 PQN131155:PQN131191 QAJ131155:QAJ131191 QKF131155:QKF131191 QUB131155:QUB131191 RDX131155:RDX131191 RNT131155:RNT131191 RXP131155:RXP131191 SHL131155:SHL131191 SRH131155:SRH131191 TBD131155:TBD131191 TKZ131155:TKZ131191 TUV131155:TUV131191 UER131155:UER131191 UON131155:UON131191 UYJ131155:UYJ131191 VIF131155:VIF131191 VSB131155:VSB131191 WBX131155:WBX131191 WLT131155:WLT131191 WVP131155:WVP131191 H196691:H196727 JD196691:JD196727 SZ196691:SZ196727 ACV196691:ACV196727 AMR196691:AMR196727 AWN196691:AWN196727 BGJ196691:BGJ196727 BQF196691:BQF196727 CAB196691:CAB196727 CJX196691:CJX196727 CTT196691:CTT196727 DDP196691:DDP196727 DNL196691:DNL196727 DXH196691:DXH196727 EHD196691:EHD196727 EQZ196691:EQZ196727 FAV196691:FAV196727 FKR196691:FKR196727 FUN196691:FUN196727 GEJ196691:GEJ196727 GOF196691:GOF196727 GYB196691:GYB196727 HHX196691:HHX196727 HRT196691:HRT196727 IBP196691:IBP196727 ILL196691:ILL196727 IVH196691:IVH196727 JFD196691:JFD196727 JOZ196691:JOZ196727 JYV196691:JYV196727 KIR196691:KIR196727 KSN196691:KSN196727 LCJ196691:LCJ196727 LMF196691:LMF196727 LWB196691:LWB196727 MFX196691:MFX196727 MPT196691:MPT196727 MZP196691:MZP196727 NJL196691:NJL196727 NTH196691:NTH196727 ODD196691:ODD196727 OMZ196691:OMZ196727 OWV196691:OWV196727 PGR196691:PGR196727 PQN196691:PQN196727 QAJ196691:QAJ196727 QKF196691:QKF196727 QUB196691:QUB196727 RDX196691:RDX196727 RNT196691:RNT196727 RXP196691:RXP196727 SHL196691:SHL196727 SRH196691:SRH196727 TBD196691:TBD196727 TKZ196691:TKZ196727 TUV196691:TUV196727 UER196691:UER196727 UON196691:UON196727 UYJ196691:UYJ196727 VIF196691:VIF196727 VSB196691:VSB196727 WBX196691:WBX196727 WLT196691:WLT196727 WVP196691:WVP196727 H262227:H262263 JD262227:JD262263 SZ262227:SZ262263 ACV262227:ACV262263 AMR262227:AMR262263 AWN262227:AWN262263 BGJ262227:BGJ262263 BQF262227:BQF262263 CAB262227:CAB262263 CJX262227:CJX262263 CTT262227:CTT262263 DDP262227:DDP262263 DNL262227:DNL262263 DXH262227:DXH262263 EHD262227:EHD262263 EQZ262227:EQZ262263 FAV262227:FAV262263 FKR262227:FKR262263 FUN262227:FUN262263 GEJ262227:GEJ262263 GOF262227:GOF262263 GYB262227:GYB262263 HHX262227:HHX262263 HRT262227:HRT262263 IBP262227:IBP262263 ILL262227:ILL262263 IVH262227:IVH262263 JFD262227:JFD262263 JOZ262227:JOZ262263 JYV262227:JYV262263 KIR262227:KIR262263 KSN262227:KSN262263 LCJ262227:LCJ262263 LMF262227:LMF262263 LWB262227:LWB262263 MFX262227:MFX262263 MPT262227:MPT262263 MZP262227:MZP262263 NJL262227:NJL262263 NTH262227:NTH262263 ODD262227:ODD262263 OMZ262227:OMZ262263 OWV262227:OWV262263 PGR262227:PGR262263 PQN262227:PQN262263 QAJ262227:QAJ262263 QKF262227:QKF262263 QUB262227:QUB262263 RDX262227:RDX262263 RNT262227:RNT262263 RXP262227:RXP262263 SHL262227:SHL262263 SRH262227:SRH262263 TBD262227:TBD262263 TKZ262227:TKZ262263 TUV262227:TUV262263 UER262227:UER262263 UON262227:UON262263 UYJ262227:UYJ262263 VIF262227:VIF262263 VSB262227:VSB262263 WBX262227:WBX262263 WLT262227:WLT262263 WVP262227:WVP262263 H327763:H327799 JD327763:JD327799 SZ327763:SZ327799 ACV327763:ACV327799 AMR327763:AMR327799 AWN327763:AWN327799 BGJ327763:BGJ327799 BQF327763:BQF327799 CAB327763:CAB327799 CJX327763:CJX327799 CTT327763:CTT327799 DDP327763:DDP327799 DNL327763:DNL327799 DXH327763:DXH327799 EHD327763:EHD327799 EQZ327763:EQZ327799 FAV327763:FAV327799 FKR327763:FKR327799 FUN327763:FUN327799 GEJ327763:GEJ327799 GOF327763:GOF327799 GYB327763:GYB327799 HHX327763:HHX327799 HRT327763:HRT327799 IBP327763:IBP327799 ILL327763:ILL327799 IVH327763:IVH327799 JFD327763:JFD327799 JOZ327763:JOZ327799 JYV327763:JYV327799 KIR327763:KIR327799 KSN327763:KSN327799 LCJ327763:LCJ327799 LMF327763:LMF327799 LWB327763:LWB327799 MFX327763:MFX327799 MPT327763:MPT327799 MZP327763:MZP327799 NJL327763:NJL327799 NTH327763:NTH327799 ODD327763:ODD327799 OMZ327763:OMZ327799 OWV327763:OWV327799 PGR327763:PGR327799 PQN327763:PQN327799 QAJ327763:QAJ327799 QKF327763:QKF327799 QUB327763:QUB327799 RDX327763:RDX327799 RNT327763:RNT327799 RXP327763:RXP327799 SHL327763:SHL327799 SRH327763:SRH327799 TBD327763:TBD327799 TKZ327763:TKZ327799 TUV327763:TUV327799 UER327763:UER327799 UON327763:UON327799 UYJ327763:UYJ327799 VIF327763:VIF327799 VSB327763:VSB327799 WBX327763:WBX327799 WLT327763:WLT327799 WVP327763:WVP327799 H393299:H393335 JD393299:JD393335 SZ393299:SZ393335 ACV393299:ACV393335 AMR393299:AMR393335 AWN393299:AWN393335 BGJ393299:BGJ393335 BQF393299:BQF393335 CAB393299:CAB393335 CJX393299:CJX393335 CTT393299:CTT393335 DDP393299:DDP393335 DNL393299:DNL393335 DXH393299:DXH393335 EHD393299:EHD393335 EQZ393299:EQZ393335 FAV393299:FAV393335 FKR393299:FKR393335 FUN393299:FUN393335 GEJ393299:GEJ393335 GOF393299:GOF393335 GYB393299:GYB393335 HHX393299:HHX393335 HRT393299:HRT393335 IBP393299:IBP393335 ILL393299:ILL393335 IVH393299:IVH393335 JFD393299:JFD393335 JOZ393299:JOZ393335 JYV393299:JYV393335 KIR393299:KIR393335 KSN393299:KSN393335 LCJ393299:LCJ393335 LMF393299:LMF393335 LWB393299:LWB393335 MFX393299:MFX393335 MPT393299:MPT393335 MZP393299:MZP393335 NJL393299:NJL393335 NTH393299:NTH393335 ODD393299:ODD393335 OMZ393299:OMZ393335 OWV393299:OWV393335 PGR393299:PGR393335 PQN393299:PQN393335 QAJ393299:QAJ393335 QKF393299:QKF393335 QUB393299:QUB393335 RDX393299:RDX393335 RNT393299:RNT393335 RXP393299:RXP393335 SHL393299:SHL393335 SRH393299:SRH393335 TBD393299:TBD393335 TKZ393299:TKZ393335 TUV393299:TUV393335 UER393299:UER393335 UON393299:UON393335 UYJ393299:UYJ393335 VIF393299:VIF393335 VSB393299:VSB393335 WBX393299:WBX393335 WLT393299:WLT393335 WVP393299:WVP393335 H458835:H458871 JD458835:JD458871 SZ458835:SZ458871 ACV458835:ACV458871 AMR458835:AMR458871 AWN458835:AWN458871 BGJ458835:BGJ458871 BQF458835:BQF458871 CAB458835:CAB458871 CJX458835:CJX458871 CTT458835:CTT458871 DDP458835:DDP458871 DNL458835:DNL458871 DXH458835:DXH458871 EHD458835:EHD458871 EQZ458835:EQZ458871 FAV458835:FAV458871 FKR458835:FKR458871 FUN458835:FUN458871 GEJ458835:GEJ458871 GOF458835:GOF458871 GYB458835:GYB458871 HHX458835:HHX458871 HRT458835:HRT458871 IBP458835:IBP458871 ILL458835:ILL458871 IVH458835:IVH458871 JFD458835:JFD458871 JOZ458835:JOZ458871 JYV458835:JYV458871 KIR458835:KIR458871 KSN458835:KSN458871 LCJ458835:LCJ458871 LMF458835:LMF458871 LWB458835:LWB458871 MFX458835:MFX458871 MPT458835:MPT458871 MZP458835:MZP458871 NJL458835:NJL458871 NTH458835:NTH458871 ODD458835:ODD458871 OMZ458835:OMZ458871 OWV458835:OWV458871 PGR458835:PGR458871 PQN458835:PQN458871 QAJ458835:QAJ458871 QKF458835:QKF458871 QUB458835:QUB458871 RDX458835:RDX458871 RNT458835:RNT458871 RXP458835:RXP458871 SHL458835:SHL458871 SRH458835:SRH458871 TBD458835:TBD458871 TKZ458835:TKZ458871 TUV458835:TUV458871 UER458835:UER458871 UON458835:UON458871 UYJ458835:UYJ458871 VIF458835:VIF458871 VSB458835:VSB458871 WBX458835:WBX458871 WLT458835:WLT458871 WVP458835:WVP458871 H524371:H524407 JD524371:JD524407 SZ524371:SZ524407 ACV524371:ACV524407 AMR524371:AMR524407 AWN524371:AWN524407 BGJ524371:BGJ524407 BQF524371:BQF524407 CAB524371:CAB524407 CJX524371:CJX524407 CTT524371:CTT524407 DDP524371:DDP524407 DNL524371:DNL524407 DXH524371:DXH524407 EHD524371:EHD524407 EQZ524371:EQZ524407 FAV524371:FAV524407 FKR524371:FKR524407 FUN524371:FUN524407 GEJ524371:GEJ524407 GOF524371:GOF524407 GYB524371:GYB524407 HHX524371:HHX524407 HRT524371:HRT524407 IBP524371:IBP524407 ILL524371:ILL524407 IVH524371:IVH524407 JFD524371:JFD524407 JOZ524371:JOZ524407 JYV524371:JYV524407 KIR524371:KIR524407 KSN524371:KSN524407 LCJ524371:LCJ524407 LMF524371:LMF524407 LWB524371:LWB524407 MFX524371:MFX524407 MPT524371:MPT524407 MZP524371:MZP524407 NJL524371:NJL524407 NTH524371:NTH524407 ODD524371:ODD524407 OMZ524371:OMZ524407 OWV524371:OWV524407 PGR524371:PGR524407 PQN524371:PQN524407 QAJ524371:QAJ524407 QKF524371:QKF524407 QUB524371:QUB524407 RDX524371:RDX524407 RNT524371:RNT524407 RXP524371:RXP524407 SHL524371:SHL524407 SRH524371:SRH524407 TBD524371:TBD524407 TKZ524371:TKZ524407 TUV524371:TUV524407 UER524371:UER524407 UON524371:UON524407 UYJ524371:UYJ524407 VIF524371:VIF524407 VSB524371:VSB524407 WBX524371:WBX524407 WLT524371:WLT524407 WVP524371:WVP524407 H589907:H589943 JD589907:JD589943 SZ589907:SZ589943 ACV589907:ACV589943 AMR589907:AMR589943 AWN589907:AWN589943 BGJ589907:BGJ589943 BQF589907:BQF589943 CAB589907:CAB589943 CJX589907:CJX589943 CTT589907:CTT589943 DDP589907:DDP589943 DNL589907:DNL589943 DXH589907:DXH589943 EHD589907:EHD589943 EQZ589907:EQZ589943 FAV589907:FAV589943 FKR589907:FKR589943 FUN589907:FUN589943 GEJ589907:GEJ589943 GOF589907:GOF589943 GYB589907:GYB589943 HHX589907:HHX589943 HRT589907:HRT589943 IBP589907:IBP589943 ILL589907:ILL589943 IVH589907:IVH589943 JFD589907:JFD589943 JOZ589907:JOZ589943 JYV589907:JYV589943 KIR589907:KIR589943 KSN589907:KSN589943 LCJ589907:LCJ589943 LMF589907:LMF589943 LWB589907:LWB589943 MFX589907:MFX589943 MPT589907:MPT589943 MZP589907:MZP589943 NJL589907:NJL589943 NTH589907:NTH589943 ODD589907:ODD589943 OMZ589907:OMZ589943 OWV589907:OWV589943 PGR589907:PGR589943 PQN589907:PQN589943 QAJ589907:QAJ589943 QKF589907:QKF589943 QUB589907:QUB589943 RDX589907:RDX589943 RNT589907:RNT589943 RXP589907:RXP589943 SHL589907:SHL589943 SRH589907:SRH589943 TBD589907:TBD589943 TKZ589907:TKZ589943 TUV589907:TUV589943 UER589907:UER589943 UON589907:UON589943 UYJ589907:UYJ589943 VIF589907:VIF589943 VSB589907:VSB589943 WBX589907:WBX589943 WLT589907:WLT589943 WVP589907:WVP589943 H655443:H655479 JD655443:JD655479 SZ655443:SZ655479 ACV655443:ACV655479 AMR655443:AMR655479 AWN655443:AWN655479 BGJ655443:BGJ655479 BQF655443:BQF655479 CAB655443:CAB655479 CJX655443:CJX655479 CTT655443:CTT655479 DDP655443:DDP655479 DNL655443:DNL655479 DXH655443:DXH655479 EHD655443:EHD655479 EQZ655443:EQZ655479 FAV655443:FAV655479 FKR655443:FKR655479 FUN655443:FUN655479 GEJ655443:GEJ655479 GOF655443:GOF655479 GYB655443:GYB655479 HHX655443:HHX655479 HRT655443:HRT655479 IBP655443:IBP655479 ILL655443:ILL655479 IVH655443:IVH655479 JFD655443:JFD655479 JOZ655443:JOZ655479 JYV655443:JYV655479 KIR655443:KIR655479 KSN655443:KSN655479 LCJ655443:LCJ655479 LMF655443:LMF655479 LWB655443:LWB655479 MFX655443:MFX655479 MPT655443:MPT655479 MZP655443:MZP655479 NJL655443:NJL655479 NTH655443:NTH655479 ODD655443:ODD655479 OMZ655443:OMZ655479 OWV655443:OWV655479 PGR655443:PGR655479 PQN655443:PQN655479 QAJ655443:QAJ655479 QKF655443:QKF655479 QUB655443:QUB655479 RDX655443:RDX655479 RNT655443:RNT655479 RXP655443:RXP655479 SHL655443:SHL655479 SRH655443:SRH655479 TBD655443:TBD655479 TKZ655443:TKZ655479 TUV655443:TUV655479 UER655443:UER655479 UON655443:UON655479 UYJ655443:UYJ655479 VIF655443:VIF655479 VSB655443:VSB655479 WBX655443:WBX655479 WLT655443:WLT655479 WVP655443:WVP655479 H720979:H721015 JD720979:JD721015 SZ720979:SZ721015 ACV720979:ACV721015 AMR720979:AMR721015 AWN720979:AWN721015 BGJ720979:BGJ721015 BQF720979:BQF721015 CAB720979:CAB721015 CJX720979:CJX721015 CTT720979:CTT721015 DDP720979:DDP721015 DNL720979:DNL721015 DXH720979:DXH721015 EHD720979:EHD721015 EQZ720979:EQZ721015 FAV720979:FAV721015 FKR720979:FKR721015 FUN720979:FUN721015 GEJ720979:GEJ721015 GOF720979:GOF721015 GYB720979:GYB721015 HHX720979:HHX721015 HRT720979:HRT721015 IBP720979:IBP721015 ILL720979:ILL721015 IVH720979:IVH721015 JFD720979:JFD721015 JOZ720979:JOZ721015 JYV720979:JYV721015 KIR720979:KIR721015 KSN720979:KSN721015 LCJ720979:LCJ721015 LMF720979:LMF721015 LWB720979:LWB721015 MFX720979:MFX721015 MPT720979:MPT721015 MZP720979:MZP721015 NJL720979:NJL721015 NTH720979:NTH721015 ODD720979:ODD721015 OMZ720979:OMZ721015 OWV720979:OWV721015 PGR720979:PGR721015 PQN720979:PQN721015 QAJ720979:QAJ721015 QKF720979:QKF721015 QUB720979:QUB721015 RDX720979:RDX721015 RNT720979:RNT721015 RXP720979:RXP721015 SHL720979:SHL721015 SRH720979:SRH721015 TBD720979:TBD721015 TKZ720979:TKZ721015 TUV720979:TUV721015 UER720979:UER721015 UON720979:UON721015 UYJ720979:UYJ721015 VIF720979:VIF721015 VSB720979:VSB721015 WBX720979:WBX721015 WLT720979:WLT721015 WVP720979:WVP721015 H786515:H786551 JD786515:JD786551 SZ786515:SZ786551 ACV786515:ACV786551 AMR786515:AMR786551 AWN786515:AWN786551 BGJ786515:BGJ786551 BQF786515:BQF786551 CAB786515:CAB786551 CJX786515:CJX786551 CTT786515:CTT786551 DDP786515:DDP786551 DNL786515:DNL786551 DXH786515:DXH786551 EHD786515:EHD786551 EQZ786515:EQZ786551 FAV786515:FAV786551 FKR786515:FKR786551 FUN786515:FUN786551 GEJ786515:GEJ786551 GOF786515:GOF786551 GYB786515:GYB786551 HHX786515:HHX786551 HRT786515:HRT786551 IBP786515:IBP786551 ILL786515:ILL786551 IVH786515:IVH786551 JFD786515:JFD786551 JOZ786515:JOZ786551 JYV786515:JYV786551 KIR786515:KIR786551 KSN786515:KSN786551 LCJ786515:LCJ786551 LMF786515:LMF786551 LWB786515:LWB786551 MFX786515:MFX786551 MPT786515:MPT786551 MZP786515:MZP786551 NJL786515:NJL786551 NTH786515:NTH786551 ODD786515:ODD786551 OMZ786515:OMZ786551 OWV786515:OWV786551 PGR786515:PGR786551 PQN786515:PQN786551 QAJ786515:QAJ786551 QKF786515:QKF786551 QUB786515:QUB786551 RDX786515:RDX786551 RNT786515:RNT786551 RXP786515:RXP786551 SHL786515:SHL786551 SRH786515:SRH786551 TBD786515:TBD786551 TKZ786515:TKZ786551 TUV786515:TUV786551 UER786515:UER786551 UON786515:UON786551 UYJ786515:UYJ786551 VIF786515:VIF786551 VSB786515:VSB786551 WBX786515:WBX786551 WLT786515:WLT786551 WVP786515:WVP786551 H852051:H852087 JD852051:JD852087 SZ852051:SZ852087 ACV852051:ACV852087 AMR852051:AMR852087 AWN852051:AWN852087 BGJ852051:BGJ852087 BQF852051:BQF852087 CAB852051:CAB852087 CJX852051:CJX852087 CTT852051:CTT852087 DDP852051:DDP852087 DNL852051:DNL852087 DXH852051:DXH852087 EHD852051:EHD852087 EQZ852051:EQZ852087 FAV852051:FAV852087 FKR852051:FKR852087 FUN852051:FUN852087 GEJ852051:GEJ852087 GOF852051:GOF852087 GYB852051:GYB852087 HHX852051:HHX852087 HRT852051:HRT852087 IBP852051:IBP852087 ILL852051:ILL852087 IVH852051:IVH852087 JFD852051:JFD852087 JOZ852051:JOZ852087 JYV852051:JYV852087 KIR852051:KIR852087 KSN852051:KSN852087 LCJ852051:LCJ852087 LMF852051:LMF852087 LWB852051:LWB852087 MFX852051:MFX852087 MPT852051:MPT852087 MZP852051:MZP852087 NJL852051:NJL852087 NTH852051:NTH852087 ODD852051:ODD852087 OMZ852051:OMZ852087 OWV852051:OWV852087 PGR852051:PGR852087 PQN852051:PQN852087 QAJ852051:QAJ852087 QKF852051:QKF852087 QUB852051:QUB852087 RDX852051:RDX852087 RNT852051:RNT852087 RXP852051:RXP852087 SHL852051:SHL852087 SRH852051:SRH852087 TBD852051:TBD852087 TKZ852051:TKZ852087 TUV852051:TUV852087 UER852051:UER852087 UON852051:UON852087 UYJ852051:UYJ852087 VIF852051:VIF852087 VSB852051:VSB852087 WBX852051:WBX852087 WLT852051:WLT852087 WVP852051:WVP852087 H917587:H917623 JD917587:JD917623 SZ917587:SZ917623 ACV917587:ACV917623 AMR917587:AMR917623 AWN917587:AWN917623 BGJ917587:BGJ917623 BQF917587:BQF917623 CAB917587:CAB917623 CJX917587:CJX917623 CTT917587:CTT917623 DDP917587:DDP917623 DNL917587:DNL917623 DXH917587:DXH917623 EHD917587:EHD917623 EQZ917587:EQZ917623 FAV917587:FAV917623 FKR917587:FKR917623 FUN917587:FUN917623 GEJ917587:GEJ917623 GOF917587:GOF917623 GYB917587:GYB917623 HHX917587:HHX917623 HRT917587:HRT917623 IBP917587:IBP917623 ILL917587:ILL917623 IVH917587:IVH917623 JFD917587:JFD917623 JOZ917587:JOZ917623 JYV917587:JYV917623 KIR917587:KIR917623 KSN917587:KSN917623 LCJ917587:LCJ917623 LMF917587:LMF917623 LWB917587:LWB917623 MFX917587:MFX917623 MPT917587:MPT917623 MZP917587:MZP917623 NJL917587:NJL917623 NTH917587:NTH917623 ODD917587:ODD917623 OMZ917587:OMZ917623 OWV917587:OWV917623 PGR917587:PGR917623 PQN917587:PQN917623 QAJ917587:QAJ917623 QKF917587:QKF917623 QUB917587:QUB917623 RDX917587:RDX917623 RNT917587:RNT917623 RXP917587:RXP917623 SHL917587:SHL917623 SRH917587:SRH917623 TBD917587:TBD917623 TKZ917587:TKZ917623 TUV917587:TUV917623 UER917587:UER917623 UON917587:UON917623 UYJ917587:UYJ917623 VIF917587:VIF917623 VSB917587:VSB917623 WBX917587:WBX917623 WLT917587:WLT917623 WVP917587:WVP917623 H983123:H983159 JD983123:JD983159 SZ983123:SZ983159 ACV983123:ACV983159 AMR983123:AMR983159 AWN983123:AWN983159 BGJ983123:BGJ983159 BQF983123:BQF983159 CAB983123:CAB983159 CJX983123:CJX983159 CTT983123:CTT983159 DDP983123:DDP983159 DNL983123:DNL983159 DXH983123:DXH983159 EHD983123:EHD983159 EQZ983123:EQZ983159 FAV983123:FAV983159 FKR983123:FKR983159 FUN983123:FUN983159 GEJ983123:GEJ983159 GOF983123:GOF983159 GYB983123:GYB983159 HHX983123:HHX983159 HRT983123:HRT983159 IBP983123:IBP983159 ILL983123:ILL983159 IVH983123:IVH983159 JFD983123:JFD983159 JOZ983123:JOZ983159 JYV983123:JYV983159 KIR983123:KIR983159 KSN983123:KSN983159 LCJ983123:LCJ983159 LMF983123:LMF983159 LWB983123:LWB983159 MFX983123:MFX983159 MPT983123:MPT983159 MZP983123:MZP983159 NJL983123:NJL983159 NTH983123:NTH983159 ODD983123:ODD983159 OMZ983123:OMZ983159 OWV983123:OWV983159 PGR983123:PGR983159 PQN983123:PQN983159 QAJ983123:QAJ983159 QKF983123:QKF983159 QUB983123:QUB983159 RDX983123:RDX983159 RNT983123:RNT983159 RXP983123:RXP983159 SHL983123:SHL983159 SRH983123:SRH983159 TBD983123:TBD983159 TKZ983123:TKZ983159 TUV983123:TUV983159 UER983123:UER983159 UON983123:UON983159 UYJ983123:UYJ983159 VIF983123:VIF983159 VSB983123:VSB983159 WBX983123:WBX983159 WLT983123:WLT983159 WVP983123:WVP983159 H15:H34 JD15:JD34 SZ15:SZ34 ACV15:ACV34 AMR15:AMR34 AWN15:AWN34 BGJ15:BGJ34 BQF15:BQF34 CAB15:CAB34 CJX15:CJX34 CTT15:CTT34 DDP15:DDP34 DNL15:DNL34 DXH15:DXH34 EHD15:EHD34 EQZ15:EQZ34 FAV15:FAV34 FKR15:FKR34 FUN15:FUN34 GEJ15:GEJ34 GOF15:GOF34 GYB15:GYB34 HHX15:HHX34 HRT15:HRT34 IBP15:IBP34 ILL15:ILL34 IVH15:IVH34 JFD15:JFD34 JOZ15:JOZ34 JYV15:JYV34 KIR15:KIR34 KSN15:KSN34 LCJ15:LCJ34 LMF15:LMF34 LWB15:LWB34 MFX15:MFX34 MPT15:MPT34 MZP15:MZP34 NJL15:NJL34 NTH15:NTH34 ODD15:ODD34 OMZ15:OMZ34 OWV15:OWV34 PGR15:PGR34 PQN15:PQN34 QAJ15:QAJ34 QKF15:QKF34 QUB15:QUB34 RDX15:RDX34 RNT15:RNT34 RXP15:RXP34 SHL15:SHL34 SRH15:SRH34 TBD15:TBD34 TKZ15:TKZ34 TUV15:TUV34 UER15:UER34 UON15:UON34 UYJ15:UYJ34 VIF15:VIF34 VSB15:VSB34 WBX15:WBX34 WLT15:WLT34 WVP15:WVP34 H65551:H65570 JD65551:JD65570 SZ65551:SZ65570 ACV65551:ACV65570 AMR65551:AMR65570 AWN65551:AWN65570 BGJ65551:BGJ65570 BQF65551:BQF65570 CAB65551:CAB65570 CJX65551:CJX65570 CTT65551:CTT65570 DDP65551:DDP65570 DNL65551:DNL65570 DXH65551:DXH65570 EHD65551:EHD65570 EQZ65551:EQZ65570 FAV65551:FAV65570 FKR65551:FKR65570 FUN65551:FUN65570 GEJ65551:GEJ65570 GOF65551:GOF65570 GYB65551:GYB65570 HHX65551:HHX65570 HRT65551:HRT65570 IBP65551:IBP65570 ILL65551:ILL65570 IVH65551:IVH65570 JFD65551:JFD65570 JOZ65551:JOZ65570 JYV65551:JYV65570 KIR65551:KIR65570 KSN65551:KSN65570 LCJ65551:LCJ65570 LMF65551:LMF65570 LWB65551:LWB65570 MFX65551:MFX65570 MPT65551:MPT65570 MZP65551:MZP65570 NJL65551:NJL65570 NTH65551:NTH65570 ODD65551:ODD65570 OMZ65551:OMZ65570 OWV65551:OWV65570 PGR65551:PGR65570 PQN65551:PQN65570 QAJ65551:QAJ65570 QKF65551:QKF65570 QUB65551:QUB65570 RDX65551:RDX65570 RNT65551:RNT65570 RXP65551:RXP65570 SHL65551:SHL65570 SRH65551:SRH65570 TBD65551:TBD65570 TKZ65551:TKZ65570 TUV65551:TUV65570 UER65551:UER65570 UON65551:UON65570 UYJ65551:UYJ65570 VIF65551:VIF65570 VSB65551:VSB65570 WBX65551:WBX65570 WLT65551:WLT65570 WVP65551:WVP65570 H131087:H131106 JD131087:JD131106 SZ131087:SZ131106 ACV131087:ACV131106 AMR131087:AMR131106 AWN131087:AWN131106 BGJ131087:BGJ131106 BQF131087:BQF131106 CAB131087:CAB131106 CJX131087:CJX131106 CTT131087:CTT131106 DDP131087:DDP131106 DNL131087:DNL131106 DXH131087:DXH131106 EHD131087:EHD131106 EQZ131087:EQZ131106 FAV131087:FAV131106 FKR131087:FKR131106 FUN131087:FUN131106 GEJ131087:GEJ131106 GOF131087:GOF131106 GYB131087:GYB131106 HHX131087:HHX131106 HRT131087:HRT131106 IBP131087:IBP131106 ILL131087:ILL131106 IVH131087:IVH131106 JFD131087:JFD131106 JOZ131087:JOZ131106 JYV131087:JYV131106 KIR131087:KIR131106 KSN131087:KSN131106 LCJ131087:LCJ131106 LMF131087:LMF131106 LWB131087:LWB131106 MFX131087:MFX131106 MPT131087:MPT131106 MZP131087:MZP131106 NJL131087:NJL131106 NTH131087:NTH131106 ODD131087:ODD131106 OMZ131087:OMZ131106 OWV131087:OWV131106 PGR131087:PGR131106 PQN131087:PQN131106 QAJ131087:QAJ131106 QKF131087:QKF131106 QUB131087:QUB131106 RDX131087:RDX131106 RNT131087:RNT131106 RXP131087:RXP131106 SHL131087:SHL131106 SRH131087:SRH131106 TBD131087:TBD131106 TKZ131087:TKZ131106 TUV131087:TUV131106 UER131087:UER131106 UON131087:UON131106 UYJ131087:UYJ131106 VIF131087:VIF131106 VSB131087:VSB131106 WBX131087:WBX131106 WLT131087:WLT131106 WVP131087:WVP131106 H196623:H196642 JD196623:JD196642 SZ196623:SZ196642 ACV196623:ACV196642 AMR196623:AMR196642 AWN196623:AWN196642 BGJ196623:BGJ196642 BQF196623:BQF196642 CAB196623:CAB196642 CJX196623:CJX196642 CTT196623:CTT196642 DDP196623:DDP196642 DNL196623:DNL196642 DXH196623:DXH196642 EHD196623:EHD196642 EQZ196623:EQZ196642 FAV196623:FAV196642 FKR196623:FKR196642 FUN196623:FUN196642 GEJ196623:GEJ196642 GOF196623:GOF196642 GYB196623:GYB196642 HHX196623:HHX196642 HRT196623:HRT196642 IBP196623:IBP196642 ILL196623:ILL196642 IVH196623:IVH196642 JFD196623:JFD196642 JOZ196623:JOZ196642 JYV196623:JYV196642 KIR196623:KIR196642 KSN196623:KSN196642 LCJ196623:LCJ196642 LMF196623:LMF196642 LWB196623:LWB196642 MFX196623:MFX196642 MPT196623:MPT196642 MZP196623:MZP196642 NJL196623:NJL196642 NTH196623:NTH196642 ODD196623:ODD196642 OMZ196623:OMZ196642 OWV196623:OWV196642 PGR196623:PGR196642 PQN196623:PQN196642 QAJ196623:QAJ196642 QKF196623:QKF196642 QUB196623:QUB196642 RDX196623:RDX196642 RNT196623:RNT196642 RXP196623:RXP196642 SHL196623:SHL196642 SRH196623:SRH196642 TBD196623:TBD196642 TKZ196623:TKZ196642 TUV196623:TUV196642 UER196623:UER196642 UON196623:UON196642 UYJ196623:UYJ196642 VIF196623:VIF196642 VSB196623:VSB196642 WBX196623:WBX196642 WLT196623:WLT196642 WVP196623:WVP196642 H262159:H262178 JD262159:JD262178 SZ262159:SZ262178 ACV262159:ACV262178 AMR262159:AMR262178 AWN262159:AWN262178 BGJ262159:BGJ262178 BQF262159:BQF262178 CAB262159:CAB262178 CJX262159:CJX262178 CTT262159:CTT262178 DDP262159:DDP262178 DNL262159:DNL262178 DXH262159:DXH262178 EHD262159:EHD262178 EQZ262159:EQZ262178 FAV262159:FAV262178 FKR262159:FKR262178 FUN262159:FUN262178 GEJ262159:GEJ262178 GOF262159:GOF262178 GYB262159:GYB262178 HHX262159:HHX262178 HRT262159:HRT262178 IBP262159:IBP262178 ILL262159:ILL262178 IVH262159:IVH262178 JFD262159:JFD262178 JOZ262159:JOZ262178 JYV262159:JYV262178 KIR262159:KIR262178 KSN262159:KSN262178 LCJ262159:LCJ262178 LMF262159:LMF262178 LWB262159:LWB262178 MFX262159:MFX262178 MPT262159:MPT262178 MZP262159:MZP262178 NJL262159:NJL262178 NTH262159:NTH262178 ODD262159:ODD262178 OMZ262159:OMZ262178 OWV262159:OWV262178 PGR262159:PGR262178 PQN262159:PQN262178 QAJ262159:QAJ262178 QKF262159:QKF262178 QUB262159:QUB262178 RDX262159:RDX262178 RNT262159:RNT262178 RXP262159:RXP262178 SHL262159:SHL262178 SRH262159:SRH262178 TBD262159:TBD262178 TKZ262159:TKZ262178 TUV262159:TUV262178 UER262159:UER262178 UON262159:UON262178 UYJ262159:UYJ262178 VIF262159:VIF262178 VSB262159:VSB262178 WBX262159:WBX262178 WLT262159:WLT262178 WVP262159:WVP262178 H327695:H327714 JD327695:JD327714 SZ327695:SZ327714 ACV327695:ACV327714 AMR327695:AMR327714 AWN327695:AWN327714 BGJ327695:BGJ327714 BQF327695:BQF327714 CAB327695:CAB327714 CJX327695:CJX327714 CTT327695:CTT327714 DDP327695:DDP327714 DNL327695:DNL327714 DXH327695:DXH327714 EHD327695:EHD327714 EQZ327695:EQZ327714 FAV327695:FAV327714 FKR327695:FKR327714 FUN327695:FUN327714 GEJ327695:GEJ327714 GOF327695:GOF327714 GYB327695:GYB327714 HHX327695:HHX327714 HRT327695:HRT327714 IBP327695:IBP327714 ILL327695:ILL327714 IVH327695:IVH327714 JFD327695:JFD327714 JOZ327695:JOZ327714 JYV327695:JYV327714 KIR327695:KIR327714 KSN327695:KSN327714 LCJ327695:LCJ327714 LMF327695:LMF327714 LWB327695:LWB327714 MFX327695:MFX327714 MPT327695:MPT327714 MZP327695:MZP327714 NJL327695:NJL327714 NTH327695:NTH327714 ODD327695:ODD327714 OMZ327695:OMZ327714 OWV327695:OWV327714 PGR327695:PGR327714 PQN327695:PQN327714 QAJ327695:QAJ327714 QKF327695:QKF327714 QUB327695:QUB327714 RDX327695:RDX327714 RNT327695:RNT327714 RXP327695:RXP327714 SHL327695:SHL327714 SRH327695:SRH327714 TBD327695:TBD327714 TKZ327695:TKZ327714 TUV327695:TUV327714 UER327695:UER327714 UON327695:UON327714 UYJ327695:UYJ327714 VIF327695:VIF327714 VSB327695:VSB327714 WBX327695:WBX327714 WLT327695:WLT327714 WVP327695:WVP327714 H393231:H393250 JD393231:JD393250 SZ393231:SZ393250 ACV393231:ACV393250 AMR393231:AMR393250 AWN393231:AWN393250 BGJ393231:BGJ393250 BQF393231:BQF393250 CAB393231:CAB393250 CJX393231:CJX393250 CTT393231:CTT393250 DDP393231:DDP393250 DNL393231:DNL393250 DXH393231:DXH393250 EHD393231:EHD393250 EQZ393231:EQZ393250 FAV393231:FAV393250 FKR393231:FKR393250 FUN393231:FUN393250 GEJ393231:GEJ393250 GOF393231:GOF393250 GYB393231:GYB393250 HHX393231:HHX393250 HRT393231:HRT393250 IBP393231:IBP393250 ILL393231:ILL393250 IVH393231:IVH393250 JFD393231:JFD393250 JOZ393231:JOZ393250 JYV393231:JYV393250 KIR393231:KIR393250 KSN393231:KSN393250 LCJ393231:LCJ393250 LMF393231:LMF393250 LWB393231:LWB393250 MFX393231:MFX393250 MPT393231:MPT393250 MZP393231:MZP393250 NJL393231:NJL393250 NTH393231:NTH393250 ODD393231:ODD393250 OMZ393231:OMZ393250 OWV393231:OWV393250 PGR393231:PGR393250 PQN393231:PQN393250 QAJ393231:QAJ393250 QKF393231:QKF393250 QUB393231:QUB393250 RDX393231:RDX393250 RNT393231:RNT393250 RXP393231:RXP393250 SHL393231:SHL393250 SRH393231:SRH393250 TBD393231:TBD393250 TKZ393231:TKZ393250 TUV393231:TUV393250 UER393231:UER393250 UON393231:UON393250 UYJ393231:UYJ393250 VIF393231:VIF393250 VSB393231:VSB393250 WBX393231:WBX393250 WLT393231:WLT393250 WVP393231:WVP393250 H458767:H458786 JD458767:JD458786 SZ458767:SZ458786 ACV458767:ACV458786 AMR458767:AMR458786 AWN458767:AWN458786 BGJ458767:BGJ458786 BQF458767:BQF458786 CAB458767:CAB458786 CJX458767:CJX458786 CTT458767:CTT458786 DDP458767:DDP458786 DNL458767:DNL458786 DXH458767:DXH458786 EHD458767:EHD458786 EQZ458767:EQZ458786 FAV458767:FAV458786 FKR458767:FKR458786 FUN458767:FUN458786 GEJ458767:GEJ458786 GOF458767:GOF458786 GYB458767:GYB458786 HHX458767:HHX458786 HRT458767:HRT458786 IBP458767:IBP458786 ILL458767:ILL458786 IVH458767:IVH458786 JFD458767:JFD458786 JOZ458767:JOZ458786 JYV458767:JYV458786 KIR458767:KIR458786 KSN458767:KSN458786 LCJ458767:LCJ458786 LMF458767:LMF458786 LWB458767:LWB458786 MFX458767:MFX458786 MPT458767:MPT458786 MZP458767:MZP458786 NJL458767:NJL458786 NTH458767:NTH458786 ODD458767:ODD458786 OMZ458767:OMZ458786 OWV458767:OWV458786 PGR458767:PGR458786 PQN458767:PQN458786 QAJ458767:QAJ458786 QKF458767:QKF458786 QUB458767:QUB458786 RDX458767:RDX458786 RNT458767:RNT458786 RXP458767:RXP458786 SHL458767:SHL458786 SRH458767:SRH458786 TBD458767:TBD458786 TKZ458767:TKZ458786 TUV458767:TUV458786 UER458767:UER458786 UON458767:UON458786 UYJ458767:UYJ458786 VIF458767:VIF458786 VSB458767:VSB458786 WBX458767:WBX458786 WLT458767:WLT458786 WVP458767:WVP458786 H524303:H524322 JD524303:JD524322 SZ524303:SZ524322 ACV524303:ACV524322 AMR524303:AMR524322 AWN524303:AWN524322 BGJ524303:BGJ524322 BQF524303:BQF524322 CAB524303:CAB524322 CJX524303:CJX524322 CTT524303:CTT524322 DDP524303:DDP524322 DNL524303:DNL524322 DXH524303:DXH524322 EHD524303:EHD524322 EQZ524303:EQZ524322 FAV524303:FAV524322 FKR524303:FKR524322 FUN524303:FUN524322 GEJ524303:GEJ524322 GOF524303:GOF524322 GYB524303:GYB524322 HHX524303:HHX524322 HRT524303:HRT524322 IBP524303:IBP524322 ILL524303:ILL524322 IVH524303:IVH524322 JFD524303:JFD524322 JOZ524303:JOZ524322 JYV524303:JYV524322 KIR524303:KIR524322 KSN524303:KSN524322 LCJ524303:LCJ524322 LMF524303:LMF524322 LWB524303:LWB524322 MFX524303:MFX524322 MPT524303:MPT524322 MZP524303:MZP524322 NJL524303:NJL524322 NTH524303:NTH524322 ODD524303:ODD524322 OMZ524303:OMZ524322 OWV524303:OWV524322 PGR524303:PGR524322 PQN524303:PQN524322 QAJ524303:QAJ524322 QKF524303:QKF524322 QUB524303:QUB524322 RDX524303:RDX524322 RNT524303:RNT524322 RXP524303:RXP524322 SHL524303:SHL524322 SRH524303:SRH524322 TBD524303:TBD524322 TKZ524303:TKZ524322 TUV524303:TUV524322 UER524303:UER524322 UON524303:UON524322 UYJ524303:UYJ524322 VIF524303:VIF524322 VSB524303:VSB524322 WBX524303:WBX524322 WLT524303:WLT524322 WVP524303:WVP524322 H589839:H589858 JD589839:JD589858 SZ589839:SZ589858 ACV589839:ACV589858 AMR589839:AMR589858 AWN589839:AWN589858 BGJ589839:BGJ589858 BQF589839:BQF589858 CAB589839:CAB589858 CJX589839:CJX589858 CTT589839:CTT589858 DDP589839:DDP589858 DNL589839:DNL589858 DXH589839:DXH589858 EHD589839:EHD589858 EQZ589839:EQZ589858 FAV589839:FAV589858 FKR589839:FKR589858 FUN589839:FUN589858 GEJ589839:GEJ589858 GOF589839:GOF589858 GYB589839:GYB589858 HHX589839:HHX589858 HRT589839:HRT589858 IBP589839:IBP589858 ILL589839:ILL589858 IVH589839:IVH589858 JFD589839:JFD589858 JOZ589839:JOZ589858 JYV589839:JYV589858 KIR589839:KIR589858 KSN589839:KSN589858 LCJ589839:LCJ589858 LMF589839:LMF589858 LWB589839:LWB589858 MFX589839:MFX589858 MPT589839:MPT589858 MZP589839:MZP589858 NJL589839:NJL589858 NTH589839:NTH589858 ODD589839:ODD589858 OMZ589839:OMZ589858 OWV589839:OWV589858 PGR589839:PGR589858 PQN589839:PQN589858 QAJ589839:QAJ589858 QKF589839:QKF589858 QUB589839:QUB589858 RDX589839:RDX589858 RNT589839:RNT589858 RXP589839:RXP589858 SHL589839:SHL589858 SRH589839:SRH589858 TBD589839:TBD589858 TKZ589839:TKZ589858 TUV589839:TUV589858 UER589839:UER589858 UON589839:UON589858 UYJ589839:UYJ589858 VIF589839:VIF589858 VSB589839:VSB589858 WBX589839:WBX589858 WLT589839:WLT589858 WVP589839:WVP589858 H655375:H655394 JD655375:JD655394 SZ655375:SZ655394 ACV655375:ACV655394 AMR655375:AMR655394 AWN655375:AWN655394 BGJ655375:BGJ655394 BQF655375:BQF655394 CAB655375:CAB655394 CJX655375:CJX655394 CTT655375:CTT655394 DDP655375:DDP655394 DNL655375:DNL655394 DXH655375:DXH655394 EHD655375:EHD655394 EQZ655375:EQZ655394 FAV655375:FAV655394 FKR655375:FKR655394 FUN655375:FUN655394 GEJ655375:GEJ655394 GOF655375:GOF655394 GYB655375:GYB655394 HHX655375:HHX655394 HRT655375:HRT655394 IBP655375:IBP655394 ILL655375:ILL655394 IVH655375:IVH655394 JFD655375:JFD655394 JOZ655375:JOZ655394 JYV655375:JYV655394 KIR655375:KIR655394 KSN655375:KSN655394 LCJ655375:LCJ655394 LMF655375:LMF655394 LWB655375:LWB655394 MFX655375:MFX655394 MPT655375:MPT655394 MZP655375:MZP655394 NJL655375:NJL655394 NTH655375:NTH655394 ODD655375:ODD655394 OMZ655375:OMZ655394 OWV655375:OWV655394 PGR655375:PGR655394 PQN655375:PQN655394 QAJ655375:QAJ655394 QKF655375:QKF655394 QUB655375:QUB655394 RDX655375:RDX655394 RNT655375:RNT655394 RXP655375:RXP655394 SHL655375:SHL655394 SRH655375:SRH655394 TBD655375:TBD655394 TKZ655375:TKZ655394 TUV655375:TUV655394 UER655375:UER655394 UON655375:UON655394 UYJ655375:UYJ655394 VIF655375:VIF655394 VSB655375:VSB655394 WBX655375:WBX655394 WLT655375:WLT655394 WVP655375:WVP655394 H720911:H720930 JD720911:JD720930 SZ720911:SZ720930 ACV720911:ACV720930 AMR720911:AMR720930 AWN720911:AWN720930 BGJ720911:BGJ720930 BQF720911:BQF720930 CAB720911:CAB720930 CJX720911:CJX720930 CTT720911:CTT720930 DDP720911:DDP720930 DNL720911:DNL720930 DXH720911:DXH720930 EHD720911:EHD720930 EQZ720911:EQZ720930 FAV720911:FAV720930 FKR720911:FKR720930 FUN720911:FUN720930 GEJ720911:GEJ720930 GOF720911:GOF720930 GYB720911:GYB720930 HHX720911:HHX720930 HRT720911:HRT720930 IBP720911:IBP720930 ILL720911:ILL720930 IVH720911:IVH720930 JFD720911:JFD720930 JOZ720911:JOZ720930 JYV720911:JYV720930 KIR720911:KIR720930 KSN720911:KSN720930 LCJ720911:LCJ720930 LMF720911:LMF720930 LWB720911:LWB720930 MFX720911:MFX720930 MPT720911:MPT720930 MZP720911:MZP720930 NJL720911:NJL720930 NTH720911:NTH720930 ODD720911:ODD720930 OMZ720911:OMZ720930 OWV720911:OWV720930 PGR720911:PGR720930 PQN720911:PQN720930 QAJ720911:QAJ720930 QKF720911:QKF720930 QUB720911:QUB720930 RDX720911:RDX720930 RNT720911:RNT720930 RXP720911:RXP720930 SHL720911:SHL720930 SRH720911:SRH720930 TBD720911:TBD720930 TKZ720911:TKZ720930 TUV720911:TUV720930 UER720911:UER720930 UON720911:UON720930 UYJ720911:UYJ720930 VIF720911:VIF720930 VSB720911:VSB720930 WBX720911:WBX720930 WLT720911:WLT720930 WVP720911:WVP720930 H786447:H786466 JD786447:JD786466 SZ786447:SZ786466 ACV786447:ACV786466 AMR786447:AMR786466 AWN786447:AWN786466 BGJ786447:BGJ786466 BQF786447:BQF786466 CAB786447:CAB786466 CJX786447:CJX786466 CTT786447:CTT786466 DDP786447:DDP786466 DNL786447:DNL786466 DXH786447:DXH786466 EHD786447:EHD786466 EQZ786447:EQZ786466 FAV786447:FAV786466 FKR786447:FKR786466 FUN786447:FUN786466 GEJ786447:GEJ786466 GOF786447:GOF786466 GYB786447:GYB786466 HHX786447:HHX786466 HRT786447:HRT786466 IBP786447:IBP786466 ILL786447:ILL786466 IVH786447:IVH786466 JFD786447:JFD786466 JOZ786447:JOZ786466 JYV786447:JYV786466 KIR786447:KIR786466 KSN786447:KSN786466 LCJ786447:LCJ786466 LMF786447:LMF786466 LWB786447:LWB786466 MFX786447:MFX786466 MPT786447:MPT786466 MZP786447:MZP786466 NJL786447:NJL786466 NTH786447:NTH786466 ODD786447:ODD786466 OMZ786447:OMZ786466 OWV786447:OWV786466 PGR786447:PGR786466 PQN786447:PQN786466 QAJ786447:QAJ786466 QKF786447:QKF786466 QUB786447:QUB786466 RDX786447:RDX786466 RNT786447:RNT786466 RXP786447:RXP786466 SHL786447:SHL786466 SRH786447:SRH786466 TBD786447:TBD786466 TKZ786447:TKZ786466 TUV786447:TUV786466 UER786447:UER786466 UON786447:UON786466 UYJ786447:UYJ786466 VIF786447:VIF786466 VSB786447:VSB786466 WBX786447:WBX786466 WLT786447:WLT786466 WVP786447:WVP786466 H851983:H852002 JD851983:JD852002 SZ851983:SZ852002 ACV851983:ACV852002 AMR851983:AMR852002 AWN851983:AWN852002 BGJ851983:BGJ852002 BQF851983:BQF852002 CAB851983:CAB852002 CJX851983:CJX852002 CTT851983:CTT852002 DDP851983:DDP852002 DNL851983:DNL852002 DXH851983:DXH852002 EHD851983:EHD852002 EQZ851983:EQZ852002 FAV851983:FAV852002 FKR851983:FKR852002 FUN851983:FUN852002 GEJ851983:GEJ852002 GOF851983:GOF852002 GYB851983:GYB852002 HHX851983:HHX852002 HRT851983:HRT852002 IBP851983:IBP852002 ILL851983:ILL852002 IVH851983:IVH852002 JFD851983:JFD852002 JOZ851983:JOZ852002 JYV851983:JYV852002 KIR851983:KIR852002 KSN851983:KSN852002 LCJ851983:LCJ852002 LMF851983:LMF852002 LWB851983:LWB852002 MFX851983:MFX852002 MPT851983:MPT852002 MZP851983:MZP852002 NJL851983:NJL852002 NTH851983:NTH852002 ODD851983:ODD852002 OMZ851983:OMZ852002 OWV851983:OWV852002 PGR851983:PGR852002 PQN851983:PQN852002 QAJ851983:QAJ852002 QKF851983:QKF852002 QUB851983:QUB852002 RDX851983:RDX852002 RNT851983:RNT852002 RXP851983:RXP852002 SHL851983:SHL852002 SRH851983:SRH852002 TBD851983:TBD852002 TKZ851983:TKZ852002 TUV851983:TUV852002 UER851983:UER852002 UON851983:UON852002 UYJ851983:UYJ852002 VIF851983:VIF852002 VSB851983:VSB852002 WBX851983:WBX852002 WLT851983:WLT852002 WVP851983:WVP852002 H917519:H917538 JD917519:JD917538 SZ917519:SZ917538 ACV917519:ACV917538 AMR917519:AMR917538 AWN917519:AWN917538 BGJ917519:BGJ917538 BQF917519:BQF917538 CAB917519:CAB917538 CJX917519:CJX917538 CTT917519:CTT917538 DDP917519:DDP917538 DNL917519:DNL917538 DXH917519:DXH917538 EHD917519:EHD917538 EQZ917519:EQZ917538 FAV917519:FAV917538 FKR917519:FKR917538 FUN917519:FUN917538 GEJ917519:GEJ917538 GOF917519:GOF917538 GYB917519:GYB917538 HHX917519:HHX917538 HRT917519:HRT917538 IBP917519:IBP917538 ILL917519:ILL917538 IVH917519:IVH917538 JFD917519:JFD917538 JOZ917519:JOZ917538 JYV917519:JYV917538 KIR917519:KIR917538 KSN917519:KSN917538 LCJ917519:LCJ917538 LMF917519:LMF917538 LWB917519:LWB917538 MFX917519:MFX917538 MPT917519:MPT917538 MZP917519:MZP917538 NJL917519:NJL917538 NTH917519:NTH917538 ODD917519:ODD917538 OMZ917519:OMZ917538 OWV917519:OWV917538 PGR917519:PGR917538 PQN917519:PQN917538 QAJ917519:QAJ917538 QKF917519:QKF917538 QUB917519:QUB917538 RDX917519:RDX917538 RNT917519:RNT917538 RXP917519:RXP917538 SHL917519:SHL917538 SRH917519:SRH917538 TBD917519:TBD917538 TKZ917519:TKZ917538 TUV917519:TUV917538 UER917519:UER917538 UON917519:UON917538 UYJ917519:UYJ917538 VIF917519:VIF917538 VSB917519:VSB917538 WBX917519:WBX917538 WLT917519:WLT917538 WVP917519:WVP917538 H983055:H983074 JD983055:JD983074 SZ983055:SZ983074 ACV983055:ACV983074 AMR983055:AMR983074 AWN983055:AWN983074 BGJ983055:BGJ983074 BQF983055:BQF983074 CAB983055:CAB983074 CJX983055:CJX983074 CTT983055:CTT983074 DDP983055:DDP983074 DNL983055:DNL983074 DXH983055:DXH983074 EHD983055:EHD983074 EQZ983055:EQZ983074 FAV983055:FAV983074 FKR983055:FKR983074 FUN983055:FUN983074 GEJ983055:GEJ983074 GOF983055:GOF983074 GYB983055:GYB983074 HHX983055:HHX983074 HRT983055:HRT983074 IBP983055:IBP983074 ILL983055:ILL983074 IVH983055:IVH983074 JFD983055:JFD983074 JOZ983055:JOZ983074 JYV983055:JYV983074 KIR983055:KIR983074 KSN983055:KSN983074 LCJ983055:LCJ983074 LMF983055:LMF983074 LWB983055:LWB983074 MFX983055:MFX983074 MPT983055:MPT983074 MZP983055:MZP983074 NJL983055:NJL983074 NTH983055:NTH983074 ODD983055:ODD983074 OMZ983055:OMZ983074 OWV983055:OWV983074 PGR983055:PGR983074 PQN983055:PQN983074 QAJ983055:QAJ983074 QKF983055:QKF983074 QUB983055:QUB983074 RDX983055:RDX983074 RNT983055:RNT983074 RXP983055:RXP983074 SHL983055:SHL983074 SRH983055:SRH983074 TBD983055:TBD983074 TKZ983055:TKZ983074 TUV983055:TUV983074 UER983055:UER983074 UON983055:UON983074 UYJ983055:UYJ983074 VIF983055:VIF983074 VSB983055:VSB983074 WBX983055:WBX983074 WLT983055:WLT983074 WVP983055:WVP983074 H36:H60 JD36:JD60 SZ36:SZ60 ACV36:ACV60 AMR36:AMR60 AWN36:AWN60 BGJ36:BGJ60 BQF36:BQF60 CAB36:CAB60 CJX36:CJX60 CTT36:CTT60 DDP36:DDP60 DNL36:DNL60 DXH36:DXH60 EHD36:EHD60 EQZ36:EQZ60 FAV36:FAV60 FKR36:FKR60 FUN36:FUN60 GEJ36:GEJ60 GOF36:GOF60 GYB36:GYB60 HHX36:HHX60 HRT36:HRT60 IBP36:IBP60 ILL36:ILL60 IVH36:IVH60 JFD36:JFD60 JOZ36:JOZ60 JYV36:JYV60 KIR36:KIR60 KSN36:KSN60 LCJ36:LCJ60 LMF36:LMF60 LWB36:LWB60 MFX36:MFX60 MPT36:MPT60 MZP36:MZP60 NJL36:NJL60 NTH36:NTH60 ODD36:ODD60 OMZ36:OMZ60 OWV36:OWV60 PGR36:PGR60 PQN36:PQN60 QAJ36:QAJ60 QKF36:QKF60 QUB36:QUB60 RDX36:RDX60 RNT36:RNT60 RXP36:RXP60 SHL36:SHL60 SRH36:SRH60 TBD36:TBD60 TKZ36:TKZ60 TUV36:TUV60 UER36:UER60 UON36:UON60 UYJ36:UYJ60 VIF36:VIF60 VSB36:VSB60 WBX36:WBX60 WLT36:WLT60 WVP36:WVP60 H65572:H65596 JD65572:JD65596 SZ65572:SZ65596 ACV65572:ACV65596 AMR65572:AMR65596 AWN65572:AWN65596 BGJ65572:BGJ65596 BQF65572:BQF65596 CAB65572:CAB65596 CJX65572:CJX65596 CTT65572:CTT65596 DDP65572:DDP65596 DNL65572:DNL65596 DXH65572:DXH65596 EHD65572:EHD65596 EQZ65572:EQZ65596 FAV65572:FAV65596 FKR65572:FKR65596 FUN65572:FUN65596 GEJ65572:GEJ65596 GOF65572:GOF65596 GYB65572:GYB65596 HHX65572:HHX65596 HRT65572:HRT65596 IBP65572:IBP65596 ILL65572:ILL65596 IVH65572:IVH65596 JFD65572:JFD65596 JOZ65572:JOZ65596 JYV65572:JYV65596 KIR65572:KIR65596 KSN65572:KSN65596 LCJ65572:LCJ65596 LMF65572:LMF65596 LWB65572:LWB65596 MFX65572:MFX65596 MPT65572:MPT65596 MZP65572:MZP65596 NJL65572:NJL65596 NTH65572:NTH65596 ODD65572:ODD65596 OMZ65572:OMZ65596 OWV65572:OWV65596 PGR65572:PGR65596 PQN65572:PQN65596 QAJ65572:QAJ65596 QKF65572:QKF65596 QUB65572:QUB65596 RDX65572:RDX65596 RNT65572:RNT65596 RXP65572:RXP65596 SHL65572:SHL65596 SRH65572:SRH65596 TBD65572:TBD65596 TKZ65572:TKZ65596 TUV65572:TUV65596 UER65572:UER65596 UON65572:UON65596 UYJ65572:UYJ65596 VIF65572:VIF65596 VSB65572:VSB65596 WBX65572:WBX65596 WLT65572:WLT65596 WVP65572:WVP65596 H131108:H131132 JD131108:JD131132 SZ131108:SZ131132 ACV131108:ACV131132 AMR131108:AMR131132 AWN131108:AWN131132 BGJ131108:BGJ131132 BQF131108:BQF131132 CAB131108:CAB131132 CJX131108:CJX131132 CTT131108:CTT131132 DDP131108:DDP131132 DNL131108:DNL131132 DXH131108:DXH131132 EHD131108:EHD131132 EQZ131108:EQZ131132 FAV131108:FAV131132 FKR131108:FKR131132 FUN131108:FUN131132 GEJ131108:GEJ131132 GOF131108:GOF131132 GYB131108:GYB131132 HHX131108:HHX131132 HRT131108:HRT131132 IBP131108:IBP131132 ILL131108:ILL131132 IVH131108:IVH131132 JFD131108:JFD131132 JOZ131108:JOZ131132 JYV131108:JYV131132 KIR131108:KIR131132 KSN131108:KSN131132 LCJ131108:LCJ131132 LMF131108:LMF131132 LWB131108:LWB131132 MFX131108:MFX131132 MPT131108:MPT131132 MZP131108:MZP131132 NJL131108:NJL131132 NTH131108:NTH131132 ODD131108:ODD131132 OMZ131108:OMZ131132 OWV131108:OWV131132 PGR131108:PGR131132 PQN131108:PQN131132 QAJ131108:QAJ131132 QKF131108:QKF131132 QUB131108:QUB131132 RDX131108:RDX131132 RNT131108:RNT131132 RXP131108:RXP131132 SHL131108:SHL131132 SRH131108:SRH131132 TBD131108:TBD131132 TKZ131108:TKZ131132 TUV131108:TUV131132 UER131108:UER131132 UON131108:UON131132 UYJ131108:UYJ131132 VIF131108:VIF131132 VSB131108:VSB131132 WBX131108:WBX131132 WLT131108:WLT131132 WVP131108:WVP131132 H196644:H196668 JD196644:JD196668 SZ196644:SZ196668 ACV196644:ACV196668 AMR196644:AMR196668 AWN196644:AWN196668 BGJ196644:BGJ196668 BQF196644:BQF196668 CAB196644:CAB196668 CJX196644:CJX196668 CTT196644:CTT196668 DDP196644:DDP196668 DNL196644:DNL196668 DXH196644:DXH196668 EHD196644:EHD196668 EQZ196644:EQZ196668 FAV196644:FAV196668 FKR196644:FKR196668 FUN196644:FUN196668 GEJ196644:GEJ196668 GOF196644:GOF196668 GYB196644:GYB196668 HHX196644:HHX196668 HRT196644:HRT196668 IBP196644:IBP196668 ILL196644:ILL196668 IVH196644:IVH196668 JFD196644:JFD196668 JOZ196644:JOZ196668 JYV196644:JYV196668 KIR196644:KIR196668 KSN196644:KSN196668 LCJ196644:LCJ196668 LMF196644:LMF196668 LWB196644:LWB196668 MFX196644:MFX196668 MPT196644:MPT196668 MZP196644:MZP196668 NJL196644:NJL196668 NTH196644:NTH196668 ODD196644:ODD196668 OMZ196644:OMZ196668 OWV196644:OWV196668 PGR196644:PGR196668 PQN196644:PQN196668 QAJ196644:QAJ196668 QKF196644:QKF196668 QUB196644:QUB196668 RDX196644:RDX196668 RNT196644:RNT196668 RXP196644:RXP196668 SHL196644:SHL196668 SRH196644:SRH196668 TBD196644:TBD196668 TKZ196644:TKZ196668 TUV196644:TUV196668 UER196644:UER196668 UON196644:UON196668 UYJ196644:UYJ196668 VIF196644:VIF196668 VSB196644:VSB196668 WBX196644:WBX196668 WLT196644:WLT196668 WVP196644:WVP196668 H262180:H262204 JD262180:JD262204 SZ262180:SZ262204 ACV262180:ACV262204 AMR262180:AMR262204 AWN262180:AWN262204 BGJ262180:BGJ262204 BQF262180:BQF262204 CAB262180:CAB262204 CJX262180:CJX262204 CTT262180:CTT262204 DDP262180:DDP262204 DNL262180:DNL262204 DXH262180:DXH262204 EHD262180:EHD262204 EQZ262180:EQZ262204 FAV262180:FAV262204 FKR262180:FKR262204 FUN262180:FUN262204 GEJ262180:GEJ262204 GOF262180:GOF262204 GYB262180:GYB262204 HHX262180:HHX262204 HRT262180:HRT262204 IBP262180:IBP262204 ILL262180:ILL262204 IVH262180:IVH262204 JFD262180:JFD262204 JOZ262180:JOZ262204 JYV262180:JYV262204 KIR262180:KIR262204 KSN262180:KSN262204 LCJ262180:LCJ262204 LMF262180:LMF262204 LWB262180:LWB262204 MFX262180:MFX262204 MPT262180:MPT262204 MZP262180:MZP262204 NJL262180:NJL262204 NTH262180:NTH262204 ODD262180:ODD262204 OMZ262180:OMZ262204 OWV262180:OWV262204 PGR262180:PGR262204 PQN262180:PQN262204 QAJ262180:QAJ262204 QKF262180:QKF262204 QUB262180:QUB262204 RDX262180:RDX262204 RNT262180:RNT262204 RXP262180:RXP262204 SHL262180:SHL262204 SRH262180:SRH262204 TBD262180:TBD262204 TKZ262180:TKZ262204 TUV262180:TUV262204 UER262180:UER262204 UON262180:UON262204 UYJ262180:UYJ262204 VIF262180:VIF262204 VSB262180:VSB262204 WBX262180:WBX262204 WLT262180:WLT262204 WVP262180:WVP262204 H327716:H327740 JD327716:JD327740 SZ327716:SZ327740 ACV327716:ACV327740 AMR327716:AMR327740 AWN327716:AWN327740 BGJ327716:BGJ327740 BQF327716:BQF327740 CAB327716:CAB327740 CJX327716:CJX327740 CTT327716:CTT327740 DDP327716:DDP327740 DNL327716:DNL327740 DXH327716:DXH327740 EHD327716:EHD327740 EQZ327716:EQZ327740 FAV327716:FAV327740 FKR327716:FKR327740 FUN327716:FUN327740 GEJ327716:GEJ327740 GOF327716:GOF327740 GYB327716:GYB327740 HHX327716:HHX327740 HRT327716:HRT327740 IBP327716:IBP327740 ILL327716:ILL327740 IVH327716:IVH327740 JFD327716:JFD327740 JOZ327716:JOZ327740 JYV327716:JYV327740 KIR327716:KIR327740 KSN327716:KSN327740 LCJ327716:LCJ327740 LMF327716:LMF327740 LWB327716:LWB327740 MFX327716:MFX327740 MPT327716:MPT327740 MZP327716:MZP327740 NJL327716:NJL327740 NTH327716:NTH327740 ODD327716:ODD327740 OMZ327716:OMZ327740 OWV327716:OWV327740 PGR327716:PGR327740 PQN327716:PQN327740 QAJ327716:QAJ327740 QKF327716:QKF327740 QUB327716:QUB327740 RDX327716:RDX327740 RNT327716:RNT327740 RXP327716:RXP327740 SHL327716:SHL327740 SRH327716:SRH327740 TBD327716:TBD327740 TKZ327716:TKZ327740 TUV327716:TUV327740 UER327716:UER327740 UON327716:UON327740 UYJ327716:UYJ327740 VIF327716:VIF327740 VSB327716:VSB327740 WBX327716:WBX327740 WLT327716:WLT327740 WVP327716:WVP327740 H393252:H393276 JD393252:JD393276 SZ393252:SZ393276 ACV393252:ACV393276 AMR393252:AMR393276 AWN393252:AWN393276 BGJ393252:BGJ393276 BQF393252:BQF393276 CAB393252:CAB393276 CJX393252:CJX393276 CTT393252:CTT393276 DDP393252:DDP393276 DNL393252:DNL393276 DXH393252:DXH393276 EHD393252:EHD393276 EQZ393252:EQZ393276 FAV393252:FAV393276 FKR393252:FKR393276 FUN393252:FUN393276 GEJ393252:GEJ393276 GOF393252:GOF393276 GYB393252:GYB393276 HHX393252:HHX393276 HRT393252:HRT393276 IBP393252:IBP393276 ILL393252:ILL393276 IVH393252:IVH393276 JFD393252:JFD393276 JOZ393252:JOZ393276 JYV393252:JYV393276 KIR393252:KIR393276 KSN393252:KSN393276 LCJ393252:LCJ393276 LMF393252:LMF393276 LWB393252:LWB393276 MFX393252:MFX393276 MPT393252:MPT393276 MZP393252:MZP393276 NJL393252:NJL393276 NTH393252:NTH393276 ODD393252:ODD393276 OMZ393252:OMZ393276 OWV393252:OWV393276 PGR393252:PGR393276 PQN393252:PQN393276 QAJ393252:QAJ393276 QKF393252:QKF393276 QUB393252:QUB393276 RDX393252:RDX393276 RNT393252:RNT393276 RXP393252:RXP393276 SHL393252:SHL393276 SRH393252:SRH393276 TBD393252:TBD393276 TKZ393252:TKZ393276 TUV393252:TUV393276 UER393252:UER393276 UON393252:UON393276 UYJ393252:UYJ393276 VIF393252:VIF393276 VSB393252:VSB393276 WBX393252:WBX393276 WLT393252:WLT393276 WVP393252:WVP393276 H458788:H458812 JD458788:JD458812 SZ458788:SZ458812 ACV458788:ACV458812 AMR458788:AMR458812 AWN458788:AWN458812 BGJ458788:BGJ458812 BQF458788:BQF458812 CAB458788:CAB458812 CJX458788:CJX458812 CTT458788:CTT458812 DDP458788:DDP458812 DNL458788:DNL458812 DXH458788:DXH458812 EHD458788:EHD458812 EQZ458788:EQZ458812 FAV458788:FAV458812 FKR458788:FKR458812 FUN458788:FUN458812 GEJ458788:GEJ458812 GOF458788:GOF458812 GYB458788:GYB458812 HHX458788:HHX458812 HRT458788:HRT458812 IBP458788:IBP458812 ILL458788:ILL458812 IVH458788:IVH458812 JFD458788:JFD458812 JOZ458788:JOZ458812 JYV458788:JYV458812 KIR458788:KIR458812 KSN458788:KSN458812 LCJ458788:LCJ458812 LMF458788:LMF458812 LWB458788:LWB458812 MFX458788:MFX458812 MPT458788:MPT458812 MZP458788:MZP458812 NJL458788:NJL458812 NTH458788:NTH458812 ODD458788:ODD458812 OMZ458788:OMZ458812 OWV458788:OWV458812 PGR458788:PGR458812 PQN458788:PQN458812 QAJ458788:QAJ458812 QKF458788:QKF458812 QUB458788:QUB458812 RDX458788:RDX458812 RNT458788:RNT458812 RXP458788:RXP458812 SHL458788:SHL458812 SRH458788:SRH458812 TBD458788:TBD458812 TKZ458788:TKZ458812 TUV458788:TUV458812 UER458788:UER458812 UON458788:UON458812 UYJ458788:UYJ458812 VIF458788:VIF458812 VSB458788:VSB458812 WBX458788:WBX458812 WLT458788:WLT458812 WVP458788:WVP458812 H524324:H524348 JD524324:JD524348 SZ524324:SZ524348 ACV524324:ACV524348 AMR524324:AMR524348 AWN524324:AWN524348 BGJ524324:BGJ524348 BQF524324:BQF524348 CAB524324:CAB524348 CJX524324:CJX524348 CTT524324:CTT524348 DDP524324:DDP524348 DNL524324:DNL524348 DXH524324:DXH524348 EHD524324:EHD524348 EQZ524324:EQZ524348 FAV524324:FAV524348 FKR524324:FKR524348 FUN524324:FUN524348 GEJ524324:GEJ524348 GOF524324:GOF524348 GYB524324:GYB524348 HHX524324:HHX524348 HRT524324:HRT524348 IBP524324:IBP524348 ILL524324:ILL524348 IVH524324:IVH524348 JFD524324:JFD524348 JOZ524324:JOZ524348 JYV524324:JYV524348 KIR524324:KIR524348 KSN524324:KSN524348 LCJ524324:LCJ524348 LMF524324:LMF524348 LWB524324:LWB524348 MFX524324:MFX524348 MPT524324:MPT524348 MZP524324:MZP524348 NJL524324:NJL524348 NTH524324:NTH524348 ODD524324:ODD524348 OMZ524324:OMZ524348 OWV524324:OWV524348 PGR524324:PGR524348 PQN524324:PQN524348 QAJ524324:QAJ524348 QKF524324:QKF524348 QUB524324:QUB524348 RDX524324:RDX524348 RNT524324:RNT524348 RXP524324:RXP524348 SHL524324:SHL524348 SRH524324:SRH524348 TBD524324:TBD524348 TKZ524324:TKZ524348 TUV524324:TUV524348 UER524324:UER524348 UON524324:UON524348 UYJ524324:UYJ524348 VIF524324:VIF524348 VSB524324:VSB524348 WBX524324:WBX524348 WLT524324:WLT524348 WVP524324:WVP524348 H589860:H589884 JD589860:JD589884 SZ589860:SZ589884 ACV589860:ACV589884 AMR589860:AMR589884 AWN589860:AWN589884 BGJ589860:BGJ589884 BQF589860:BQF589884 CAB589860:CAB589884 CJX589860:CJX589884 CTT589860:CTT589884 DDP589860:DDP589884 DNL589860:DNL589884 DXH589860:DXH589884 EHD589860:EHD589884 EQZ589860:EQZ589884 FAV589860:FAV589884 FKR589860:FKR589884 FUN589860:FUN589884 GEJ589860:GEJ589884 GOF589860:GOF589884 GYB589860:GYB589884 HHX589860:HHX589884 HRT589860:HRT589884 IBP589860:IBP589884 ILL589860:ILL589884 IVH589860:IVH589884 JFD589860:JFD589884 JOZ589860:JOZ589884 JYV589860:JYV589884 KIR589860:KIR589884 KSN589860:KSN589884 LCJ589860:LCJ589884 LMF589860:LMF589884 LWB589860:LWB589884 MFX589860:MFX589884 MPT589860:MPT589884 MZP589860:MZP589884 NJL589860:NJL589884 NTH589860:NTH589884 ODD589860:ODD589884 OMZ589860:OMZ589884 OWV589860:OWV589884 PGR589860:PGR589884 PQN589860:PQN589884 QAJ589860:QAJ589884 QKF589860:QKF589884 QUB589860:QUB589884 RDX589860:RDX589884 RNT589860:RNT589884 RXP589860:RXP589884 SHL589860:SHL589884 SRH589860:SRH589884 TBD589860:TBD589884 TKZ589860:TKZ589884 TUV589860:TUV589884 UER589860:UER589884 UON589860:UON589884 UYJ589860:UYJ589884 VIF589860:VIF589884 VSB589860:VSB589884 WBX589860:WBX589884 WLT589860:WLT589884 WVP589860:WVP589884 H655396:H655420 JD655396:JD655420 SZ655396:SZ655420 ACV655396:ACV655420 AMR655396:AMR655420 AWN655396:AWN655420 BGJ655396:BGJ655420 BQF655396:BQF655420 CAB655396:CAB655420 CJX655396:CJX655420 CTT655396:CTT655420 DDP655396:DDP655420 DNL655396:DNL655420 DXH655396:DXH655420 EHD655396:EHD655420 EQZ655396:EQZ655420 FAV655396:FAV655420 FKR655396:FKR655420 FUN655396:FUN655420 GEJ655396:GEJ655420 GOF655396:GOF655420 GYB655396:GYB655420 HHX655396:HHX655420 HRT655396:HRT655420 IBP655396:IBP655420 ILL655396:ILL655420 IVH655396:IVH655420 JFD655396:JFD655420 JOZ655396:JOZ655420 JYV655396:JYV655420 KIR655396:KIR655420 KSN655396:KSN655420 LCJ655396:LCJ655420 LMF655396:LMF655420 LWB655396:LWB655420 MFX655396:MFX655420 MPT655396:MPT655420 MZP655396:MZP655420 NJL655396:NJL655420 NTH655396:NTH655420 ODD655396:ODD655420 OMZ655396:OMZ655420 OWV655396:OWV655420 PGR655396:PGR655420 PQN655396:PQN655420 QAJ655396:QAJ655420 QKF655396:QKF655420 QUB655396:QUB655420 RDX655396:RDX655420 RNT655396:RNT655420 RXP655396:RXP655420 SHL655396:SHL655420 SRH655396:SRH655420 TBD655396:TBD655420 TKZ655396:TKZ655420 TUV655396:TUV655420 UER655396:UER655420 UON655396:UON655420 UYJ655396:UYJ655420 VIF655396:VIF655420 VSB655396:VSB655420 WBX655396:WBX655420 WLT655396:WLT655420 WVP655396:WVP655420 H720932:H720956 JD720932:JD720956 SZ720932:SZ720956 ACV720932:ACV720956 AMR720932:AMR720956 AWN720932:AWN720956 BGJ720932:BGJ720956 BQF720932:BQF720956 CAB720932:CAB720956 CJX720932:CJX720956 CTT720932:CTT720956 DDP720932:DDP720956 DNL720932:DNL720956 DXH720932:DXH720956 EHD720932:EHD720956 EQZ720932:EQZ720956 FAV720932:FAV720956 FKR720932:FKR720956 FUN720932:FUN720956 GEJ720932:GEJ720956 GOF720932:GOF720956 GYB720932:GYB720956 HHX720932:HHX720956 HRT720932:HRT720956 IBP720932:IBP720956 ILL720932:ILL720956 IVH720932:IVH720956 JFD720932:JFD720956 JOZ720932:JOZ720956 JYV720932:JYV720956 KIR720932:KIR720956 KSN720932:KSN720956 LCJ720932:LCJ720956 LMF720932:LMF720956 LWB720932:LWB720956 MFX720932:MFX720956 MPT720932:MPT720956 MZP720932:MZP720956 NJL720932:NJL720956 NTH720932:NTH720956 ODD720932:ODD720956 OMZ720932:OMZ720956 OWV720932:OWV720956 PGR720932:PGR720956 PQN720932:PQN720956 QAJ720932:QAJ720956 QKF720932:QKF720956 QUB720932:QUB720956 RDX720932:RDX720956 RNT720932:RNT720956 RXP720932:RXP720956 SHL720932:SHL720956 SRH720932:SRH720956 TBD720932:TBD720956 TKZ720932:TKZ720956 TUV720932:TUV720956 UER720932:UER720956 UON720932:UON720956 UYJ720932:UYJ720956 VIF720932:VIF720956 VSB720932:VSB720956 WBX720932:WBX720956 WLT720932:WLT720956 WVP720932:WVP720956 H786468:H786492 JD786468:JD786492 SZ786468:SZ786492 ACV786468:ACV786492 AMR786468:AMR786492 AWN786468:AWN786492 BGJ786468:BGJ786492 BQF786468:BQF786492 CAB786468:CAB786492 CJX786468:CJX786492 CTT786468:CTT786492 DDP786468:DDP786492 DNL786468:DNL786492 DXH786468:DXH786492 EHD786468:EHD786492 EQZ786468:EQZ786492 FAV786468:FAV786492 FKR786468:FKR786492 FUN786468:FUN786492 GEJ786468:GEJ786492 GOF786468:GOF786492 GYB786468:GYB786492 HHX786468:HHX786492 HRT786468:HRT786492 IBP786468:IBP786492 ILL786468:ILL786492 IVH786468:IVH786492 JFD786468:JFD786492 JOZ786468:JOZ786492 JYV786468:JYV786492 KIR786468:KIR786492 KSN786468:KSN786492 LCJ786468:LCJ786492 LMF786468:LMF786492 LWB786468:LWB786492 MFX786468:MFX786492 MPT786468:MPT786492 MZP786468:MZP786492 NJL786468:NJL786492 NTH786468:NTH786492 ODD786468:ODD786492 OMZ786468:OMZ786492 OWV786468:OWV786492 PGR786468:PGR786492 PQN786468:PQN786492 QAJ786468:QAJ786492 QKF786468:QKF786492 QUB786468:QUB786492 RDX786468:RDX786492 RNT786468:RNT786492 RXP786468:RXP786492 SHL786468:SHL786492 SRH786468:SRH786492 TBD786468:TBD786492 TKZ786468:TKZ786492 TUV786468:TUV786492 UER786468:UER786492 UON786468:UON786492 UYJ786468:UYJ786492 VIF786468:VIF786492 VSB786468:VSB786492 WBX786468:WBX786492 WLT786468:WLT786492 WVP786468:WVP786492 H852004:H852028 JD852004:JD852028 SZ852004:SZ852028 ACV852004:ACV852028 AMR852004:AMR852028 AWN852004:AWN852028 BGJ852004:BGJ852028 BQF852004:BQF852028 CAB852004:CAB852028 CJX852004:CJX852028 CTT852004:CTT852028 DDP852004:DDP852028 DNL852004:DNL852028 DXH852004:DXH852028 EHD852004:EHD852028 EQZ852004:EQZ852028 FAV852004:FAV852028 FKR852004:FKR852028 FUN852004:FUN852028 GEJ852004:GEJ852028 GOF852004:GOF852028 GYB852004:GYB852028 HHX852004:HHX852028 HRT852004:HRT852028 IBP852004:IBP852028 ILL852004:ILL852028 IVH852004:IVH852028 JFD852004:JFD852028 JOZ852004:JOZ852028 JYV852004:JYV852028 KIR852004:KIR852028 KSN852004:KSN852028 LCJ852004:LCJ852028 LMF852004:LMF852028 LWB852004:LWB852028 MFX852004:MFX852028 MPT852004:MPT852028 MZP852004:MZP852028 NJL852004:NJL852028 NTH852004:NTH852028 ODD852004:ODD852028 OMZ852004:OMZ852028 OWV852004:OWV852028 PGR852004:PGR852028 PQN852004:PQN852028 QAJ852004:QAJ852028 QKF852004:QKF852028 QUB852004:QUB852028 RDX852004:RDX852028 RNT852004:RNT852028 RXP852004:RXP852028 SHL852004:SHL852028 SRH852004:SRH852028 TBD852004:TBD852028 TKZ852004:TKZ852028 TUV852004:TUV852028 UER852004:UER852028 UON852004:UON852028 UYJ852004:UYJ852028 VIF852004:VIF852028 VSB852004:VSB852028 WBX852004:WBX852028 WLT852004:WLT852028 WVP852004:WVP852028 H917540:H917564 JD917540:JD917564 SZ917540:SZ917564 ACV917540:ACV917564 AMR917540:AMR917564 AWN917540:AWN917564 BGJ917540:BGJ917564 BQF917540:BQF917564 CAB917540:CAB917564 CJX917540:CJX917564 CTT917540:CTT917564 DDP917540:DDP917564 DNL917540:DNL917564 DXH917540:DXH917564 EHD917540:EHD917564 EQZ917540:EQZ917564 FAV917540:FAV917564 FKR917540:FKR917564 FUN917540:FUN917564 GEJ917540:GEJ917564 GOF917540:GOF917564 GYB917540:GYB917564 HHX917540:HHX917564 HRT917540:HRT917564 IBP917540:IBP917564 ILL917540:ILL917564 IVH917540:IVH917564 JFD917540:JFD917564 JOZ917540:JOZ917564 JYV917540:JYV917564 KIR917540:KIR917564 KSN917540:KSN917564 LCJ917540:LCJ917564 LMF917540:LMF917564 LWB917540:LWB917564 MFX917540:MFX917564 MPT917540:MPT917564 MZP917540:MZP917564 NJL917540:NJL917564 NTH917540:NTH917564 ODD917540:ODD917564 OMZ917540:OMZ917564 OWV917540:OWV917564 PGR917540:PGR917564 PQN917540:PQN917564 QAJ917540:QAJ917564 QKF917540:QKF917564 QUB917540:QUB917564 RDX917540:RDX917564 RNT917540:RNT917564 RXP917540:RXP917564 SHL917540:SHL917564 SRH917540:SRH917564 TBD917540:TBD917564 TKZ917540:TKZ917564 TUV917540:TUV917564 UER917540:UER917564 UON917540:UON917564 UYJ917540:UYJ917564 VIF917540:VIF917564 VSB917540:VSB917564 WBX917540:WBX917564 WLT917540:WLT917564 WVP917540:WVP917564 H983076:H983100 JD983076:JD983100 SZ983076:SZ983100 ACV983076:ACV983100 AMR983076:AMR983100 AWN983076:AWN983100 BGJ983076:BGJ983100 BQF983076:BQF983100 CAB983076:CAB983100 CJX983076:CJX983100 CTT983076:CTT983100 DDP983076:DDP983100 DNL983076:DNL983100 DXH983076:DXH983100 EHD983076:EHD983100 EQZ983076:EQZ983100 FAV983076:FAV983100 FKR983076:FKR983100 FUN983076:FUN983100 GEJ983076:GEJ983100 GOF983076:GOF983100 GYB983076:GYB983100 HHX983076:HHX983100 HRT983076:HRT983100 IBP983076:IBP983100 ILL983076:ILL983100 IVH983076:IVH983100 JFD983076:JFD983100 JOZ983076:JOZ983100 JYV983076:JYV983100 KIR983076:KIR983100 KSN983076:KSN983100 LCJ983076:LCJ983100 LMF983076:LMF983100 LWB983076:LWB983100 MFX983076:MFX983100 MPT983076:MPT983100 MZP983076:MZP983100 NJL983076:NJL983100 NTH983076:NTH983100 ODD983076:ODD983100 OMZ983076:OMZ983100 OWV983076:OWV983100 PGR983076:PGR983100 PQN983076:PQN983100 QAJ983076:QAJ983100 QKF983076:QKF983100 QUB983076:QUB983100 RDX983076:RDX983100 RNT983076:RNT983100 RXP983076:RXP983100 SHL983076:SHL983100 SRH983076:SRH983100 TBD983076:TBD983100 TKZ983076:TKZ983100 TUV983076:TUV983100 UER983076:UER983100 UON983076:UON983100 UYJ983076:UYJ983100 VIF983076:VIF983100 VSB983076:VSB983100 WBX983076:WBX983100 WLT983076:WLT983100 WVP983076:WVP983100 H62:H66 JD62:JD66 SZ62:SZ66 ACV62:ACV66 AMR62:AMR66 AWN62:AWN66 BGJ62:BGJ66 BQF62:BQF66 CAB62:CAB66 CJX62:CJX66 CTT62:CTT66 DDP62:DDP66 DNL62:DNL66 DXH62:DXH66 EHD62:EHD66 EQZ62:EQZ66 FAV62:FAV66 FKR62:FKR66 FUN62:FUN66 GEJ62:GEJ66 GOF62:GOF66 GYB62:GYB66 HHX62:HHX66 HRT62:HRT66 IBP62:IBP66 ILL62:ILL66 IVH62:IVH66 JFD62:JFD66 JOZ62:JOZ66 JYV62:JYV66 KIR62:KIR66 KSN62:KSN66 LCJ62:LCJ66 LMF62:LMF66 LWB62:LWB66 MFX62:MFX66 MPT62:MPT66 MZP62:MZP66 NJL62:NJL66 NTH62:NTH66 ODD62:ODD66 OMZ62:OMZ66 OWV62:OWV66 PGR62:PGR66 PQN62:PQN66 QAJ62:QAJ66 QKF62:QKF66 QUB62:QUB66 RDX62:RDX66 RNT62:RNT66 RXP62:RXP66 SHL62:SHL66 SRH62:SRH66 TBD62:TBD66 TKZ62:TKZ66 TUV62:TUV66 UER62:UER66 UON62:UON66 UYJ62:UYJ66 VIF62:VIF66 VSB62:VSB66 WBX62:WBX66 WLT62:WLT66 WVP62:WVP66 H65598:H65602 JD65598:JD65602 SZ65598:SZ65602 ACV65598:ACV65602 AMR65598:AMR65602 AWN65598:AWN65602 BGJ65598:BGJ65602 BQF65598:BQF65602 CAB65598:CAB65602 CJX65598:CJX65602 CTT65598:CTT65602 DDP65598:DDP65602 DNL65598:DNL65602 DXH65598:DXH65602 EHD65598:EHD65602 EQZ65598:EQZ65602 FAV65598:FAV65602 FKR65598:FKR65602 FUN65598:FUN65602 GEJ65598:GEJ65602 GOF65598:GOF65602 GYB65598:GYB65602 HHX65598:HHX65602 HRT65598:HRT65602 IBP65598:IBP65602 ILL65598:ILL65602 IVH65598:IVH65602 JFD65598:JFD65602 JOZ65598:JOZ65602 JYV65598:JYV65602 KIR65598:KIR65602 KSN65598:KSN65602 LCJ65598:LCJ65602 LMF65598:LMF65602 LWB65598:LWB65602 MFX65598:MFX65602 MPT65598:MPT65602 MZP65598:MZP65602 NJL65598:NJL65602 NTH65598:NTH65602 ODD65598:ODD65602 OMZ65598:OMZ65602 OWV65598:OWV65602 PGR65598:PGR65602 PQN65598:PQN65602 QAJ65598:QAJ65602 QKF65598:QKF65602 QUB65598:QUB65602 RDX65598:RDX65602 RNT65598:RNT65602 RXP65598:RXP65602 SHL65598:SHL65602 SRH65598:SRH65602 TBD65598:TBD65602 TKZ65598:TKZ65602 TUV65598:TUV65602 UER65598:UER65602 UON65598:UON65602 UYJ65598:UYJ65602 VIF65598:VIF65602 VSB65598:VSB65602 WBX65598:WBX65602 WLT65598:WLT65602 WVP65598:WVP65602 H131134:H131138 JD131134:JD131138 SZ131134:SZ131138 ACV131134:ACV131138 AMR131134:AMR131138 AWN131134:AWN131138 BGJ131134:BGJ131138 BQF131134:BQF131138 CAB131134:CAB131138 CJX131134:CJX131138 CTT131134:CTT131138 DDP131134:DDP131138 DNL131134:DNL131138 DXH131134:DXH131138 EHD131134:EHD131138 EQZ131134:EQZ131138 FAV131134:FAV131138 FKR131134:FKR131138 FUN131134:FUN131138 GEJ131134:GEJ131138 GOF131134:GOF131138 GYB131134:GYB131138 HHX131134:HHX131138 HRT131134:HRT131138 IBP131134:IBP131138 ILL131134:ILL131138 IVH131134:IVH131138 JFD131134:JFD131138 JOZ131134:JOZ131138 JYV131134:JYV131138 KIR131134:KIR131138 KSN131134:KSN131138 LCJ131134:LCJ131138 LMF131134:LMF131138 LWB131134:LWB131138 MFX131134:MFX131138 MPT131134:MPT131138 MZP131134:MZP131138 NJL131134:NJL131138 NTH131134:NTH131138 ODD131134:ODD131138 OMZ131134:OMZ131138 OWV131134:OWV131138 PGR131134:PGR131138 PQN131134:PQN131138 QAJ131134:QAJ131138 QKF131134:QKF131138 QUB131134:QUB131138 RDX131134:RDX131138 RNT131134:RNT131138 RXP131134:RXP131138 SHL131134:SHL131138 SRH131134:SRH131138 TBD131134:TBD131138 TKZ131134:TKZ131138 TUV131134:TUV131138 UER131134:UER131138 UON131134:UON131138 UYJ131134:UYJ131138 VIF131134:VIF131138 VSB131134:VSB131138 WBX131134:WBX131138 WLT131134:WLT131138 WVP131134:WVP131138 H196670:H196674 JD196670:JD196674 SZ196670:SZ196674 ACV196670:ACV196674 AMR196670:AMR196674 AWN196670:AWN196674 BGJ196670:BGJ196674 BQF196670:BQF196674 CAB196670:CAB196674 CJX196670:CJX196674 CTT196670:CTT196674 DDP196670:DDP196674 DNL196670:DNL196674 DXH196670:DXH196674 EHD196670:EHD196674 EQZ196670:EQZ196674 FAV196670:FAV196674 FKR196670:FKR196674 FUN196670:FUN196674 GEJ196670:GEJ196674 GOF196670:GOF196674 GYB196670:GYB196674 HHX196670:HHX196674 HRT196670:HRT196674 IBP196670:IBP196674 ILL196670:ILL196674 IVH196670:IVH196674 JFD196670:JFD196674 JOZ196670:JOZ196674 JYV196670:JYV196674 KIR196670:KIR196674 KSN196670:KSN196674 LCJ196670:LCJ196674 LMF196670:LMF196674 LWB196670:LWB196674 MFX196670:MFX196674 MPT196670:MPT196674 MZP196670:MZP196674 NJL196670:NJL196674 NTH196670:NTH196674 ODD196670:ODD196674 OMZ196670:OMZ196674 OWV196670:OWV196674 PGR196670:PGR196674 PQN196670:PQN196674 QAJ196670:QAJ196674 QKF196670:QKF196674 QUB196670:QUB196674 RDX196670:RDX196674 RNT196670:RNT196674 RXP196670:RXP196674 SHL196670:SHL196674 SRH196670:SRH196674 TBD196670:TBD196674 TKZ196670:TKZ196674 TUV196670:TUV196674 UER196670:UER196674 UON196670:UON196674 UYJ196670:UYJ196674 VIF196670:VIF196674 VSB196670:VSB196674 WBX196670:WBX196674 WLT196670:WLT196674 WVP196670:WVP196674 H262206:H262210 JD262206:JD262210 SZ262206:SZ262210 ACV262206:ACV262210 AMR262206:AMR262210 AWN262206:AWN262210 BGJ262206:BGJ262210 BQF262206:BQF262210 CAB262206:CAB262210 CJX262206:CJX262210 CTT262206:CTT262210 DDP262206:DDP262210 DNL262206:DNL262210 DXH262206:DXH262210 EHD262206:EHD262210 EQZ262206:EQZ262210 FAV262206:FAV262210 FKR262206:FKR262210 FUN262206:FUN262210 GEJ262206:GEJ262210 GOF262206:GOF262210 GYB262206:GYB262210 HHX262206:HHX262210 HRT262206:HRT262210 IBP262206:IBP262210 ILL262206:ILL262210 IVH262206:IVH262210 JFD262206:JFD262210 JOZ262206:JOZ262210 JYV262206:JYV262210 KIR262206:KIR262210 KSN262206:KSN262210 LCJ262206:LCJ262210 LMF262206:LMF262210 LWB262206:LWB262210 MFX262206:MFX262210 MPT262206:MPT262210 MZP262206:MZP262210 NJL262206:NJL262210 NTH262206:NTH262210 ODD262206:ODD262210 OMZ262206:OMZ262210 OWV262206:OWV262210 PGR262206:PGR262210 PQN262206:PQN262210 QAJ262206:QAJ262210 QKF262206:QKF262210 QUB262206:QUB262210 RDX262206:RDX262210 RNT262206:RNT262210 RXP262206:RXP262210 SHL262206:SHL262210 SRH262206:SRH262210 TBD262206:TBD262210 TKZ262206:TKZ262210 TUV262206:TUV262210 UER262206:UER262210 UON262206:UON262210 UYJ262206:UYJ262210 VIF262206:VIF262210 VSB262206:VSB262210 WBX262206:WBX262210 WLT262206:WLT262210 WVP262206:WVP262210 H327742:H327746 JD327742:JD327746 SZ327742:SZ327746 ACV327742:ACV327746 AMR327742:AMR327746 AWN327742:AWN327746 BGJ327742:BGJ327746 BQF327742:BQF327746 CAB327742:CAB327746 CJX327742:CJX327746 CTT327742:CTT327746 DDP327742:DDP327746 DNL327742:DNL327746 DXH327742:DXH327746 EHD327742:EHD327746 EQZ327742:EQZ327746 FAV327742:FAV327746 FKR327742:FKR327746 FUN327742:FUN327746 GEJ327742:GEJ327746 GOF327742:GOF327746 GYB327742:GYB327746 HHX327742:HHX327746 HRT327742:HRT327746 IBP327742:IBP327746 ILL327742:ILL327746 IVH327742:IVH327746 JFD327742:JFD327746 JOZ327742:JOZ327746 JYV327742:JYV327746 KIR327742:KIR327746 KSN327742:KSN327746 LCJ327742:LCJ327746 LMF327742:LMF327746 LWB327742:LWB327746 MFX327742:MFX327746 MPT327742:MPT327746 MZP327742:MZP327746 NJL327742:NJL327746 NTH327742:NTH327746 ODD327742:ODD327746 OMZ327742:OMZ327746 OWV327742:OWV327746 PGR327742:PGR327746 PQN327742:PQN327746 QAJ327742:QAJ327746 QKF327742:QKF327746 QUB327742:QUB327746 RDX327742:RDX327746 RNT327742:RNT327746 RXP327742:RXP327746 SHL327742:SHL327746 SRH327742:SRH327746 TBD327742:TBD327746 TKZ327742:TKZ327746 TUV327742:TUV327746 UER327742:UER327746 UON327742:UON327746 UYJ327742:UYJ327746 VIF327742:VIF327746 VSB327742:VSB327746 WBX327742:WBX327746 WLT327742:WLT327746 WVP327742:WVP327746 H393278:H393282 JD393278:JD393282 SZ393278:SZ393282 ACV393278:ACV393282 AMR393278:AMR393282 AWN393278:AWN393282 BGJ393278:BGJ393282 BQF393278:BQF393282 CAB393278:CAB393282 CJX393278:CJX393282 CTT393278:CTT393282 DDP393278:DDP393282 DNL393278:DNL393282 DXH393278:DXH393282 EHD393278:EHD393282 EQZ393278:EQZ393282 FAV393278:FAV393282 FKR393278:FKR393282 FUN393278:FUN393282 GEJ393278:GEJ393282 GOF393278:GOF393282 GYB393278:GYB393282 HHX393278:HHX393282 HRT393278:HRT393282 IBP393278:IBP393282 ILL393278:ILL393282 IVH393278:IVH393282 JFD393278:JFD393282 JOZ393278:JOZ393282 JYV393278:JYV393282 KIR393278:KIR393282 KSN393278:KSN393282 LCJ393278:LCJ393282 LMF393278:LMF393282 LWB393278:LWB393282 MFX393278:MFX393282 MPT393278:MPT393282 MZP393278:MZP393282 NJL393278:NJL393282 NTH393278:NTH393282 ODD393278:ODD393282 OMZ393278:OMZ393282 OWV393278:OWV393282 PGR393278:PGR393282 PQN393278:PQN393282 QAJ393278:QAJ393282 QKF393278:QKF393282 QUB393278:QUB393282 RDX393278:RDX393282 RNT393278:RNT393282 RXP393278:RXP393282 SHL393278:SHL393282 SRH393278:SRH393282 TBD393278:TBD393282 TKZ393278:TKZ393282 TUV393278:TUV393282 UER393278:UER393282 UON393278:UON393282 UYJ393278:UYJ393282 VIF393278:VIF393282 VSB393278:VSB393282 WBX393278:WBX393282 WLT393278:WLT393282 WVP393278:WVP393282 H458814:H458818 JD458814:JD458818 SZ458814:SZ458818 ACV458814:ACV458818 AMR458814:AMR458818 AWN458814:AWN458818 BGJ458814:BGJ458818 BQF458814:BQF458818 CAB458814:CAB458818 CJX458814:CJX458818 CTT458814:CTT458818 DDP458814:DDP458818 DNL458814:DNL458818 DXH458814:DXH458818 EHD458814:EHD458818 EQZ458814:EQZ458818 FAV458814:FAV458818 FKR458814:FKR458818 FUN458814:FUN458818 GEJ458814:GEJ458818 GOF458814:GOF458818 GYB458814:GYB458818 HHX458814:HHX458818 HRT458814:HRT458818 IBP458814:IBP458818 ILL458814:ILL458818 IVH458814:IVH458818 JFD458814:JFD458818 JOZ458814:JOZ458818 JYV458814:JYV458818 KIR458814:KIR458818 KSN458814:KSN458818 LCJ458814:LCJ458818 LMF458814:LMF458818 LWB458814:LWB458818 MFX458814:MFX458818 MPT458814:MPT458818 MZP458814:MZP458818 NJL458814:NJL458818 NTH458814:NTH458818 ODD458814:ODD458818 OMZ458814:OMZ458818 OWV458814:OWV458818 PGR458814:PGR458818 PQN458814:PQN458818 QAJ458814:QAJ458818 QKF458814:QKF458818 QUB458814:QUB458818 RDX458814:RDX458818 RNT458814:RNT458818 RXP458814:RXP458818 SHL458814:SHL458818 SRH458814:SRH458818 TBD458814:TBD458818 TKZ458814:TKZ458818 TUV458814:TUV458818 UER458814:UER458818 UON458814:UON458818 UYJ458814:UYJ458818 VIF458814:VIF458818 VSB458814:VSB458818 WBX458814:WBX458818 WLT458814:WLT458818 WVP458814:WVP458818 H524350:H524354 JD524350:JD524354 SZ524350:SZ524354 ACV524350:ACV524354 AMR524350:AMR524354 AWN524350:AWN524354 BGJ524350:BGJ524354 BQF524350:BQF524354 CAB524350:CAB524354 CJX524350:CJX524354 CTT524350:CTT524354 DDP524350:DDP524354 DNL524350:DNL524354 DXH524350:DXH524354 EHD524350:EHD524354 EQZ524350:EQZ524354 FAV524350:FAV524354 FKR524350:FKR524354 FUN524350:FUN524354 GEJ524350:GEJ524354 GOF524350:GOF524354 GYB524350:GYB524354 HHX524350:HHX524354 HRT524350:HRT524354 IBP524350:IBP524354 ILL524350:ILL524354 IVH524350:IVH524354 JFD524350:JFD524354 JOZ524350:JOZ524354 JYV524350:JYV524354 KIR524350:KIR524354 KSN524350:KSN524354 LCJ524350:LCJ524354 LMF524350:LMF524354 LWB524350:LWB524354 MFX524350:MFX524354 MPT524350:MPT524354 MZP524350:MZP524354 NJL524350:NJL524354 NTH524350:NTH524354 ODD524350:ODD524354 OMZ524350:OMZ524354 OWV524350:OWV524354 PGR524350:PGR524354 PQN524350:PQN524354 QAJ524350:QAJ524354 QKF524350:QKF524354 QUB524350:QUB524354 RDX524350:RDX524354 RNT524350:RNT524354 RXP524350:RXP524354 SHL524350:SHL524354 SRH524350:SRH524354 TBD524350:TBD524354 TKZ524350:TKZ524354 TUV524350:TUV524354 UER524350:UER524354 UON524350:UON524354 UYJ524350:UYJ524354 VIF524350:VIF524354 VSB524350:VSB524354 WBX524350:WBX524354 WLT524350:WLT524354 WVP524350:WVP524354 H589886:H589890 JD589886:JD589890 SZ589886:SZ589890 ACV589886:ACV589890 AMR589886:AMR589890 AWN589886:AWN589890 BGJ589886:BGJ589890 BQF589886:BQF589890 CAB589886:CAB589890 CJX589886:CJX589890 CTT589886:CTT589890 DDP589886:DDP589890 DNL589886:DNL589890 DXH589886:DXH589890 EHD589886:EHD589890 EQZ589886:EQZ589890 FAV589886:FAV589890 FKR589886:FKR589890 FUN589886:FUN589890 GEJ589886:GEJ589890 GOF589886:GOF589890 GYB589886:GYB589890 HHX589886:HHX589890 HRT589886:HRT589890 IBP589886:IBP589890 ILL589886:ILL589890 IVH589886:IVH589890 JFD589886:JFD589890 JOZ589886:JOZ589890 JYV589886:JYV589890 KIR589886:KIR589890 KSN589886:KSN589890 LCJ589886:LCJ589890 LMF589886:LMF589890 LWB589886:LWB589890 MFX589886:MFX589890 MPT589886:MPT589890 MZP589886:MZP589890 NJL589886:NJL589890 NTH589886:NTH589890 ODD589886:ODD589890 OMZ589886:OMZ589890 OWV589886:OWV589890 PGR589886:PGR589890 PQN589886:PQN589890 QAJ589886:QAJ589890 QKF589886:QKF589890 QUB589886:QUB589890 RDX589886:RDX589890 RNT589886:RNT589890 RXP589886:RXP589890 SHL589886:SHL589890 SRH589886:SRH589890 TBD589886:TBD589890 TKZ589886:TKZ589890 TUV589886:TUV589890 UER589886:UER589890 UON589886:UON589890 UYJ589886:UYJ589890 VIF589886:VIF589890 VSB589886:VSB589890 WBX589886:WBX589890 WLT589886:WLT589890 WVP589886:WVP589890 H655422:H655426 JD655422:JD655426 SZ655422:SZ655426 ACV655422:ACV655426 AMR655422:AMR655426 AWN655422:AWN655426 BGJ655422:BGJ655426 BQF655422:BQF655426 CAB655422:CAB655426 CJX655422:CJX655426 CTT655422:CTT655426 DDP655422:DDP655426 DNL655422:DNL655426 DXH655422:DXH655426 EHD655422:EHD655426 EQZ655422:EQZ655426 FAV655422:FAV655426 FKR655422:FKR655426 FUN655422:FUN655426 GEJ655422:GEJ655426 GOF655422:GOF655426 GYB655422:GYB655426 HHX655422:HHX655426 HRT655422:HRT655426 IBP655422:IBP655426 ILL655422:ILL655426 IVH655422:IVH655426 JFD655422:JFD655426 JOZ655422:JOZ655426 JYV655422:JYV655426 KIR655422:KIR655426 KSN655422:KSN655426 LCJ655422:LCJ655426 LMF655422:LMF655426 LWB655422:LWB655426 MFX655422:MFX655426 MPT655422:MPT655426 MZP655422:MZP655426 NJL655422:NJL655426 NTH655422:NTH655426 ODD655422:ODD655426 OMZ655422:OMZ655426 OWV655422:OWV655426 PGR655422:PGR655426 PQN655422:PQN655426 QAJ655422:QAJ655426 QKF655422:QKF655426 QUB655422:QUB655426 RDX655422:RDX655426 RNT655422:RNT655426 RXP655422:RXP655426 SHL655422:SHL655426 SRH655422:SRH655426 TBD655422:TBD655426 TKZ655422:TKZ655426 TUV655422:TUV655426 UER655422:UER655426 UON655422:UON655426 UYJ655422:UYJ655426 VIF655422:VIF655426 VSB655422:VSB655426 WBX655422:WBX655426 WLT655422:WLT655426 WVP655422:WVP655426 H720958:H720962 JD720958:JD720962 SZ720958:SZ720962 ACV720958:ACV720962 AMR720958:AMR720962 AWN720958:AWN720962 BGJ720958:BGJ720962 BQF720958:BQF720962 CAB720958:CAB720962 CJX720958:CJX720962 CTT720958:CTT720962 DDP720958:DDP720962 DNL720958:DNL720962 DXH720958:DXH720962 EHD720958:EHD720962 EQZ720958:EQZ720962 FAV720958:FAV720962 FKR720958:FKR720962 FUN720958:FUN720962 GEJ720958:GEJ720962 GOF720958:GOF720962 GYB720958:GYB720962 HHX720958:HHX720962 HRT720958:HRT720962 IBP720958:IBP720962 ILL720958:ILL720962 IVH720958:IVH720962 JFD720958:JFD720962 JOZ720958:JOZ720962 JYV720958:JYV720962 KIR720958:KIR720962 KSN720958:KSN720962 LCJ720958:LCJ720962 LMF720958:LMF720962 LWB720958:LWB720962 MFX720958:MFX720962 MPT720958:MPT720962 MZP720958:MZP720962 NJL720958:NJL720962 NTH720958:NTH720962 ODD720958:ODD720962 OMZ720958:OMZ720962 OWV720958:OWV720962 PGR720958:PGR720962 PQN720958:PQN720962 QAJ720958:QAJ720962 QKF720958:QKF720962 QUB720958:QUB720962 RDX720958:RDX720962 RNT720958:RNT720962 RXP720958:RXP720962 SHL720958:SHL720962 SRH720958:SRH720962 TBD720958:TBD720962 TKZ720958:TKZ720962 TUV720958:TUV720962 UER720958:UER720962 UON720958:UON720962 UYJ720958:UYJ720962 VIF720958:VIF720962 VSB720958:VSB720962 WBX720958:WBX720962 WLT720958:WLT720962 WVP720958:WVP720962 H786494:H786498 JD786494:JD786498 SZ786494:SZ786498 ACV786494:ACV786498 AMR786494:AMR786498 AWN786494:AWN786498 BGJ786494:BGJ786498 BQF786494:BQF786498 CAB786494:CAB786498 CJX786494:CJX786498 CTT786494:CTT786498 DDP786494:DDP786498 DNL786494:DNL786498 DXH786494:DXH786498 EHD786494:EHD786498 EQZ786494:EQZ786498 FAV786494:FAV786498 FKR786494:FKR786498 FUN786494:FUN786498 GEJ786494:GEJ786498 GOF786494:GOF786498 GYB786494:GYB786498 HHX786494:HHX786498 HRT786494:HRT786498 IBP786494:IBP786498 ILL786494:ILL786498 IVH786494:IVH786498 JFD786494:JFD786498 JOZ786494:JOZ786498 JYV786494:JYV786498 KIR786494:KIR786498 KSN786494:KSN786498 LCJ786494:LCJ786498 LMF786494:LMF786498 LWB786494:LWB786498 MFX786494:MFX786498 MPT786494:MPT786498 MZP786494:MZP786498 NJL786494:NJL786498 NTH786494:NTH786498 ODD786494:ODD786498 OMZ786494:OMZ786498 OWV786494:OWV786498 PGR786494:PGR786498 PQN786494:PQN786498 QAJ786494:QAJ786498 QKF786494:QKF786498 QUB786494:QUB786498 RDX786494:RDX786498 RNT786494:RNT786498 RXP786494:RXP786498 SHL786494:SHL786498 SRH786494:SRH786498 TBD786494:TBD786498 TKZ786494:TKZ786498 TUV786494:TUV786498 UER786494:UER786498 UON786494:UON786498 UYJ786494:UYJ786498 VIF786494:VIF786498 VSB786494:VSB786498 WBX786494:WBX786498 WLT786494:WLT786498 WVP786494:WVP786498 H852030:H852034 JD852030:JD852034 SZ852030:SZ852034 ACV852030:ACV852034 AMR852030:AMR852034 AWN852030:AWN852034 BGJ852030:BGJ852034 BQF852030:BQF852034 CAB852030:CAB852034 CJX852030:CJX852034 CTT852030:CTT852034 DDP852030:DDP852034 DNL852030:DNL852034 DXH852030:DXH852034 EHD852030:EHD852034 EQZ852030:EQZ852034 FAV852030:FAV852034 FKR852030:FKR852034 FUN852030:FUN852034 GEJ852030:GEJ852034 GOF852030:GOF852034 GYB852030:GYB852034 HHX852030:HHX852034 HRT852030:HRT852034 IBP852030:IBP852034 ILL852030:ILL852034 IVH852030:IVH852034 JFD852030:JFD852034 JOZ852030:JOZ852034 JYV852030:JYV852034 KIR852030:KIR852034 KSN852030:KSN852034 LCJ852030:LCJ852034 LMF852030:LMF852034 LWB852030:LWB852034 MFX852030:MFX852034 MPT852030:MPT852034 MZP852030:MZP852034 NJL852030:NJL852034 NTH852030:NTH852034 ODD852030:ODD852034 OMZ852030:OMZ852034 OWV852030:OWV852034 PGR852030:PGR852034 PQN852030:PQN852034 QAJ852030:QAJ852034 QKF852030:QKF852034 QUB852030:QUB852034 RDX852030:RDX852034 RNT852030:RNT852034 RXP852030:RXP852034 SHL852030:SHL852034 SRH852030:SRH852034 TBD852030:TBD852034 TKZ852030:TKZ852034 TUV852030:TUV852034 UER852030:UER852034 UON852030:UON852034 UYJ852030:UYJ852034 VIF852030:VIF852034 VSB852030:VSB852034 WBX852030:WBX852034 WLT852030:WLT852034 WVP852030:WVP852034 H917566:H917570 JD917566:JD917570 SZ917566:SZ917570 ACV917566:ACV917570 AMR917566:AMR917570 AWN917566:AWN917570 BGJ917566:BGJ917570 BQF917566:BQF917570 CAB917566:CAB917570 CJX917566:CJX917570 CTT917566:CTT917570 DDP917566:DDP917570 DNL917566:DNL917570 DXH917566:DXH917570 EHD917566:EHD917570 EQZ917566:EQZ917570 FAV917566:FAV917570 FKR917566:FKR917570 FUN917566:FUN917570 GEJ917566:GEJ917570 GOF917566:GOF917570 GYB917566:GYB917570 HHX917566:HHX917570 HRT917566:HRT917570 IBP917566:IBP917570 ILL917566:ILL917570 IVH917566:IVH917570 JFD917566:JFD917570 JOZ917566:JOZ917570 JYV917566:JYV917570 KIR917566:KIR917570 KSN917566:KSN917570 LCJ917566:LCJ917570 LMF917566:LMF917570 LWB917566:LWB917570 MFX917566:MFX917570 MPT917566:MPT917570 MZP917566:MZP917570 NJL917566:NJL917570 NTH917566:NTH917570 ODD917566:ODD917570 OMZ917566:OMZ917570 OWV917566:OWV917570 PGR917566:PGR917570 PQN917566:PQN917570 QAJ917566:QAJ917570 QKF917566:QKF917570 QUB917566:QUB917570 RDX917566:RDX917570 RNT917566:RNT917570 RXP917566:RXP917570 SHL917566:SHL917570 SRH917566:SRH917570 TBD917566:TBD917570 TKZ917566:TKZ917570 TUV917566:TUV917570 UER917566:UER917570 UON917566:UON917570 UYJ917566:UYJ917570 VIF917566:VIF917570 VSB917566:VSB917570 WBX917566:WBX917570 WLT917566:WLT917570 WVP917566:WVP917570 H983102:H983106 JD983102:JD983106 SZ983102:SZ983106 ACV983102:ACV983106 AMR983102:AMR983106 AWN983102:AWN983106 BGJ983102:BGJ983106 BQF983102:BQF983106 CAB983102:CAB983106 CJX983102:CJX983106 CTT983102:CTT983106 DDP983102:DDP983106 DNL983102:DNL983106 DXH983102:DXH983106 EHD983102:EHD983106 EQZ983102:EQZ983106 FAV983102:FAV983106 FKR983102:FKR983106 FUN983102:FUN983106 GEJ983102:GEJ983106 GOF983102:GOF983106 GYB983102:GYB983106 HHX983102:HHX983106 HRT983102:HRT983106 IBP983102:IBP983106 ILL983102:ILL983106 IVH983102:IVH983106 JFD983102:JFD983106 JOZ983102:JOZ983106 JYV983102:JYV983106 KIR983102:KIR983106 KSN983102:KSN983106 LCJ983102:LCJ983106 LMF983102:LMF983106 LWB983102:LWB983106 MFX983102:MFX983106 MPT983102:MPT983106 MZP983102:MZP983106 NJL983102:NJL983106 NTH983102:NTH983106 ODD983102:ODD983106 OMZ983102:OMZ983106 OWV983102:OWV983106 PGR983102:PGR983106 PQN983102:PQN983106 QAJ983102:QAJ983106 QKF983102:QKF983106 QUB983102:QUB983106 RDX983102:RDX983106 RNT983102:RNT983106 RXP983102:RXP983106 SHL983102:SHL983106 SRH983102:SRH983106 TBD983102:TBD983106 TKZ983102:TKZ983106 TUV983102:TUV983106 UER983102:UER983106 UON983102:UON983106 UYJ983102:UYJ983106 VIF983102:VIF983106 VSB983102:VSB983106 WBX983102:WBX983106 WLT983102:WLT983106 WVP983102:WVP983106 H68:H72 JD68:JD72 SZ68:SZ72 ACV68:ACV72 AMR68:AMR72 AWN68:AWN72 BGJ68:BGJ72 BQF68:BQF72 CAB68:CAB72 CJX68:CJX72 CTT68:CTT72 DDP68:DDP72 DNL68:DNL72 DXH68:DXH72 EHD68:EHD72 EQZ68:EQZ72 FAV68:FAV72 FKR68:FKR72 FUN68:FUN72 GEJ68:GEJ72 GOF68:GOF72 GYB68:GYB72 HHX68:HHX72 HRT68:HRT72 IBP68:IBP72 ILL68:ILL72 IVH68:IVH72 JFD68:JFD72 JOZ68:JOZ72 JYV68:JYV72 KIR68:KIR72 KSN68:KSN72 LCJ68:LCJ72 LMF68:LMF72 LWB68:LWB72 MFX68:MFX72 MPT68:MPT72 MZP68:MZP72 NJL68:NJL72 NTH68:NTH72 ODD68:ODD72 OMZ68:OMZ72 OWV68:OWV72 PGR68:PGR72 PQN68:PQN72 QAJ68:QAJ72 QKF68:QKF72 QUB68:QUB72 RDX68:RDX72 RNT68:RNT72 RXP68:RXP72 SHL68:SHL72 SRH68:SRH72 TBD68:TBD72 TKZ68:TKZ72 TUV68:TUV72 UER68:UER72 UON68:UON72 UYJ68:UYJ72 VIF68:VIF72 VSB68:VSB72 WBX68:WBX72 WLT68:WLT72 WVP68:WVP72 H65604:H65608 JD65604:JD65608 SZ65604:SZ65608 ACV65604:ACV65608 AMR65604:AMR65608 AWN65604:AWN65608 BGJ65604:BGJ65608 BQF65604:BQF65608 CAB65604:CAB65608 CJX65604:CJX65608 CTT65604:CTT65608 DDP65604:DDP65608 DNL65604:DNL65608 DXH65604:DXH65608 EHD65604:EHD65608 EQZ65604:EQZ65608 FAV65604:FAV65608 FKR65604:FKR65608 FUN65604:FUN65608 GEJ65604:GEJ65608 GOF65604:GOF65608 GYB65604:GYB65608 HHX65604:HHX65608 HRT65604:HRT65608 IBP65604:IBP65608 ILL65604:ILL65608 IVH65604:IVH65608 JFD65604:JFD65608 JOZ65604:JOZ65608 JYV65604:JYV65608 KIR65604:KIR65608 KSN65604:KSN65608 LCJ65604:LCJ65608 LMF65604:LMF65608 LWB65604:LWB65608 MFX65604:MFX65608 MPT65604:MPT65608 MZP65604:MZP65608 NJL65604:NJL65608 NTH65604:NTH65608 ODD65604:ODD65608 OMZ65604:OMZ65608 OWV65604:OWV65608 PGR65604:PGR65608 PQN65604:PQN65608 QAJ65604:QAJ65608 QKF65604:QKF65608 QUB65604:QUB65608 RDX65604:RDX65608 RNT65604:RNT65608 RXP65604:RXP65608 SHL65604:SHL65608 SRH65604:SRH65608 TBD65604:TBD65608 TKZ65604:TKZ65608 TUV65604:TUV65608 UER65604:UER65608 UON65604:UON65608 UYJ65604:UYJ65608 VIF65604:VIF65608 VSB65604:VSB65608 WBX65604:WBX65608 WLT65604:WLT65608 WVP65604:WVP65608 H131140:H131144 JD131140:JD131144 SZ131140:SZ131144 ACV131140:ACV131144 AMR131140:AMR131144 AWN131140:AWN131144 BGJ131140:BGJ131144 BQF131140:BQF131144 CAB131140:CAB131144 CJX131140:CJX131144 CTT131140:CTT131144 DDP131140:DDP131144 DNL131140:DNL131144 DXH131140:DXH131144 EHD131140:EHD131144 EQZ131140:EQZ131144 FAV131140:FAV131144 FKR131140:FKR131144 FUN131140:FUN131144 GEJ131140:GEJ131144 GOF131140:GOF131144 GYB131140:GYB131144 HHX131140:HHX131144 HRT131140:HRT131144 IBP131140:IBP131144 ILL131140:ILL131144 IVH131140:IVH131144 JFD131140:JFD131144 JOZ131140:JOZ131144 JYV131140:JYV131144 KIR131140:KIR131144 KSN131140:KSN131144 LCJ131140:LCJ131144 LMF131140:LMF131144 LWB131140:LWB131144 MFX131140:MFX131144 MPT131140:MPT131144 MZP131140:MZP131144 NJL131140:NJL131144 NTH131140:NTH131144 ODD131140:ODD131144 OMZ131140:OMZ131144 OWV131140:OWV131144 PGR131140:PGR131144 PQN131140:PQN131144 QAJ131140:QAJ131144 QKF131140:QKF131144 QUB131140:QUB131144 RDX131140:RDX131144 RNT131140:RNT131144 RXP131140:RXP131144 SHL131140:SHL131144 SRH131140:SRH131144 TBD131140:TBD131144 TKZ131140:TKZ131144 TUV131140:TUV131144 UER131140:UER131144 UON131140:UON131144 UYJ131140:UYJ131144 VIF131140:VIF131144 VSB131140:VSB131144 WBX131140:WBX131144 WLT131140:WLT131144 WVP131140:WVP131144 H196676:H196680 JD196676:JD196680 SZ196676:SZ196680 ACV196676:ACV196680 AMR196676:AMR196680 AWN196676:AWN196680 BGJ196676:BGJ196680 BQF196676:BQF196680 CAB196676:CAB196680 CJX196676:CJX196680 CTT196676:CTT196680 DDP196676:DDP196680 DNL196676:DNL196680 DXH196676:DXH196680 EHD196676:EHD196680 EQZ196676:EQZ196680 FAV196676:FAV196680 FKR196676:FKR196680 FUN196676:FUN196680 GEJ196676:GEJ196680 GOF196676:GOF196680 GYB196676:GYB196680 HHX196676:HHX196680 HRT196676:HRT196680 IBP196676:IBP196680 ILL196676:ILL196680 IVH196676:IVH196680 JFD196676:JFD196680 JOZ196676:JOZ196680 JYV196676:JYV196680 KIR196676:KIR196680 KSN196676:KSN196680 LCJ196676:LCJ196680 LMF196676:LMF196680 LWB196676:LWB196680 MFX196676:MFX196680 MPT196676:MPT196680 MZP196676:MZP196680 NJL196676:NJL196680 NTH196676:NTH196680 ODD196676:ODD196680 OMZ196676:OMZ196680 OWV196676:OWV196680 PGR196676:PGR196680 PQN196676:PQN196680 QAJ196676:QAJ196680 QKF196676:QKF196680 QUB196676:QUB196680 RDX196676:RDX196680 RNT196676:RNT196680 RXP196676:RXP196680 SHL196676:SHL196680 SRH196676:SRH196680 TBD196676:TBD196680 TKZ196676:TKZ196680 TUV196676:TUV196680 UER196676:UER196680 UON196676:UON196680 UYJ196676:UYJ196680 VIF196676:VIF196680 VSB196676:VSB196680 WBX196676:WBX196680 WLT196676:WLT196680 WVP196676:WVP196680 H262212:H262216 JD262212:JD262216 SZ262212:SZ262216 ACV262212:ACV262216 AMR262212:AMR262216 AWN262212:AWN262216 BGJ262212:BGJ262216 BQF262212:BQF262216 CAB262212:CAB262216 CJX262212:CJX262216 CTT262212:CTT262216 DDP262212:DDP262216 DNL262212:DNL262216 DXH262212:DXH262216 EHD262212:EHD262216 EQZ262212:EQZ262216 FAV262212:FAV262216 FKR262212:FKR262216 FUN262212:FUN262216 GEJ262212:GEJ262216 GOF262212:GOF262216 GYB262212:GYB262216 HHX262212:HHX262216 HRT262212:HRT262216 IBP262212:IBP262216 ILL262212:ILL262216 IVH262212:IVH262216 JFD262212:JFD262216 JOZ262212:JOZ262216 JYV262212:JYV262216 KIR262212:KIR262216 KSN262212:KSN262216 LCJ262212:LCJ262216 LMF262212:LMF262216 LWB262212:LWB262216 MFX262212:MFX262216 MPT262212:MPT262216 MZP262212:MZP262216 NJL262212:NJL262216 NTH262212:NTH262216 ODD262212:ODD262216 OMZ262212:OMZ262216 OWV262212:OWV262216 PGR262212:PGR262216 PQN262212:PQN262216 QAJ262212:QAJ262216 QKF262212:QKF262216 QUB262212:QUB262216 RDX262212:RDX262216 RNT262212:RNT262216 RXP262212:RXP262216 SHL262212:SHL262216 SRH262212:SRH262216 TBD262212:TBD262216 TKZ262212:TKZ262216 TUV262212:TUV262216 UER262212:UER262216 UON262212:UON262216 UYJ262212:UYJ262216 VIF262212:VIF262216 VSB262212:VSB262216 WBX262212:WBX262216 WLT262212:WLT262216 WVP262212:WVP262216 H327748:H327752 JD327748:JD327752 SZ327748:SZ327752 ACV327748:ACV327752 AMR327748:AMR327752 AWN327748:AWN327752 BGJ327748:BGJ327752 BQF327748:BQF327752 CAB327748:CAB327752 CJX327748:CJX327752 CTT327748:CTT327752 DDP327748:DDP327752 DNL327748:DNL327752 DXH327748:DXH327752 EHD327748:EHD327752 EQZ327748:EQZ327752 FAV327748:FAV327752 FKR327748:FKR327752 FUN327748:FUN327752 GEJ327748:GEJ327752 GOF327748:GOF327752 GYB327748:GYB327752 HHX327748:HHX327752 HRT327748:HRT327752 IBP327748:IBP327752 ILL327748:ILL327752 IVH327748:IVH327752 JFD327748:JFD327752 JOZ327748:JOZ327752 JYV327748:JYV327752 KIR327748:KIR327752 KSN327748:KSN327752 LCJ327748:LCJ327752 LMF327748:LMF327752 LWB327748:LWB327752 MFX327748:MFX327752 MPT327748:MPT327752 MZP327748:MZP327752 NJL327748:NJL327752 NTH327748:NTH327752 ODD327748:ODD327752 OMZ327748:OMZ327752 OWV327748:OWV327752 PGR327748:PGR327752 PQN327748:PQN327752 QAJ327748:QAJ327752 QKF327748:QKF327752 QUB327748:QUB327752 RDX327748:RDX327752 RNT327748:RNT327752 RXP327748:RXP327752 SHL327748:SHL327752 SRH327748:SRH327752 TBD327748:TBD327752 TKZ327748:TKZ327752 TUV327748:TUV327752 UER327748:UER327752 UON327748:UON327752 UYJ327748:UYJ327752 VIF327748:VIF327752 VSB327748:VSB327752 WBX327748:WBX327752 WLT327748:WLT327752 WVP327748:WVP327752 H393284:H393288 JD393284:JD393288 SZ393284:SZ393288 ACV393284:ACV393288 AMR393284:AMR393288 AWN393284:AWN393288 BGJ393284:BGJ393288 BQF393284:BQF393288 CAB393284:CAB393288 CJX393284:CJX393288 CTT393284:CTT393288 DDP393284:DDP393288 DNL393284:DNL393288 DXH393284:DXH393288 EHD393284:EHD393288 EQZ393284:EQZ393288 FAV393284:FAV393288 FKR393284:FKR393288 FUN393284:FUN393288 GEJ393284:GEJ393288 GOF393284:GOF393288 GYB393284:GYB393288 HHX393284:HHX393288 HRT393284:HRT393288 IBP393284:IBP393288 ILL393284:ILL393288 IVH393284:IVH393288 JFD393284:JFD393288 JOZ393284:JOZ393288 JYV393284:JYV393288 KIR393284:KIR393288 KSN393284:KSN393288 LCJ393284:LCJ393288 LMF393284:LMF393288 LWB393284:LWB393288 MFX393284:MFX393288 MPT393284:MPT393288 MZP393284:MZP393288 NJL393284:NJL393288 NTH393284:NTH393288 ODD393284:ODD393288 OMZ393284:OMZ393288 OWV393284:OWV393288 PGR393284:PGR393288 PQN393284:PQN393288 QAJ393284:QAJ393288 QKF393284:QKF393288 QUB393284:QUB393288 RDX393284:RDX393288 RNT393284:RNT393288 RXP393284:RXP393288 SHL393284:SHL393288 SRH393284:SRH393288 TBD393284:TBD393288 TKZ393284:TKZ393288 TUV393284:TUV393288 UER393284:UER393288 UON393284:UON393288 UYJ393284:UYJ393288 VIF393284:VIF393288 VSB393284:VSB393288 WBX393284:WBX393288 WLT393284:WLT393288 WVP393284:WVP393288 H458820:H458824 JD458820:JD458824 SZ458820:SZ458824 ACV458820:ACV458824 AMR458820:AMR458824 AWN458820:AWN458824 BGJ458820:BGJ458824 BQF458820:BQF458824 CAB458820:CAB458824 CJX458820:CJX458824 CTT458820:CTT458824 DDP458820:DDP458824 DNL458820:DNL458824 DXH458820:DXH458824 EHD458820:EHD458824 EQZ458820:EQZ458824 FAV458820:FAV458824 FKR458820:FKR458824 FUN458820:FUN458824 GEJ458820:GEJ458824 GOF458820:GOF458824 GYB458820:GYB458824 HHX458820:HHX458824 HRT458820:HRT458824 IBP458820:IBP458824 ILL458820:ILL458824 IVH458820:IVH458824 JFD458820:JFD458824 JOZ458820:JOZ458824 JYV458820:JYV458824 KIR458820:KIR458824 KSN458820:KSN458824 LCJ458820:LCJ458824 LMF458820:LMF458824 LWB458820:LWB458824 MFX458820:MFX458824 MPT458820:MPT458824 MZP458820:MZP458824 NJL458820:NJL458824 NTH458820:NTH458824 ODD458820:ODD458824 OMZ458820:OMZ458824 OWV458820:OWV458824 PGR458820:PGR458824 PQN458820:PQN458824 QAJ458820:QAJ458824 QKF458820:QKF458824 QUB458820:QUB458824 RDX458820:RDX458824 RNT458820:RNT458824 RXP458820:RXP458824 SHL458820:SHL458824 SRH458820:SRH458824 TBD458820:TBD458824 TKZ458820:TKZ458824 TUV458820:TUV458824 UER458820:UER458824 UON458820:UON458824 UYJ458820:UYJ458824 VIF458820:VIF458824 VSB458820:VSB458824 WBX458820:WBX458824 WLT458820:WLT458824 WVP458820:WVP458824 H524356:H524360 JD524356:JD524360 SZ524356:SZ524360 ACV524356:ACV524360 AMR524356:AMR524360 AWN524356:AWN524360 BGJ524356:BGJ524360 BQF524356:BQF524360 CAB524356:CAB524360 CJX524356:CJX524360 CTT524356:CTT524360 DDP524356:DDP524360 DNL524356:DNL524360 DXH524356:DXH524360 EHD524356:EHD524360 EQZ524356:EQZ524360 FAV524356:FAV524360 FKR524356:FKR524360 FUN524356:FUN524360 GEJ524356:GEJ524360 GOF524356:GOF524360 GYB524356:GYB524360 HHX524356:HHX524360 HRT524356:HRT524360 IBP524356:IBP524360 ILL524356:ILL524360 IVH524356:IVH524360 JFD524356:JFD524360 JOZ524356:JOZ524360 JYV524356:JYV524360 KIR524356:KIR524360 KSN524356:KSN524360 LCJ524356:LCJ524360 LMF524356:LMF524360 LWB524356:LWB524360 MFX524356:MFX524360 MPT524356:MPT524360 MZP524356:MZP524360 NJL524356:NJL524360 NTH524356:NTH524360 ODD524356:ODD524360 OMZ524356:OMZ524360 OWV524356:OWV524360 PGR524356:PGR524360 PQN524356:PQN524360 QAJ524356:QAJ524360 QKF524356:QKF524360 QUB524356:QUB524360 RDX524356:RDX524360 RNT524356:RNT524360 RXP524356:RXP524360 SHL524356:SHL524360 SRH524356:SRH524360 TBD524356:TBD524360 TKZ524356:TKZ524360 TUV524356:TUV524360 UER524356:UER524360 UON524356:UON524360 UYJ524356:UYJ524360 VIF524356:VIF524360 VSB524356:VSB524360 WBX524356:WBX524360 WLT524356:WLT524360 WVP524356:WVP524360 H589892:H589896 JD589892:JD589896 SZ589892:SZ589896 ACV589892:ACV589896 AMR589892:AMR589896 AWN589892:AWN589896 BGJ589892:BGJ589896 BQF589892:BQF589896 CAB589892:CAB589896 CJX589892:CJX589896 CTT589892:CTT589896 DDP589892:DDP589896 DNL589892:DNL589896 DXH589892:DXH589896 EHD589892:EHD589896 EQZ589892:EQZ589896 FAV589892:FAV589896 FKR589892:FKR589896 FUN589892:FUN589896 GEJ589892:GEJ589896 GOF589892:GOF589896 GYB589892:GYB589896 HHX589892:HHX589896 HRT589892:HRT589896 IBP589892:IBP589896 ILL589892:ILL589896 IVH589892:IVH589896 JFD589892:JFD589896 JOZ589892:JOZ589896 JYV589892:JYV589896 KIR589892:KIR589896 KSN589892:KSN589896 LCJ589892:LCJ589896 LMF589892:LMF589896 LWB589892:LWB589896 MFX589892:MFX589896 MPT589892:MPT589896 MZP589892:MZP589896 NJL589892:NJL589896 NTH589892:NTH589896 ODD589892:ODD589896 OMZ589892:OMZ589896 OWV589892:OWV589896 PGR589892:PGR589896 PQN589892:PQN589896 QAJ589892:QAJ589896 QKF589892:QKF589896 QUB589892:QUB589896 RDX589892:RDX589896 RNT589892:RNT589896 RXP589892:RXP589896 SHL589892:SHL589896 SRH589892:SRH589896 TBD589892:TBD589896 TKZ589892:TKZ589896 TUV589892:TUV589896 UER589892:UER589896 UON589892:UON589896 UYJ589892:UYJ589896 VIF589892:VIF589896 VSB589892:VSB589896 WBX589892:WBX589896 WLT589892:WLT589896 WVP589892:WVP589896 H655428:H655432 JD655428:JD655432 SZ655428:SZ655432 ACV655428:ACV655432 AMR655428:AMR655432 AWN655428:AWN655432 BGJ655428:BGJ655432 BQF655428:BQF655432 CAB655428:CAB655432 CJX655428:CJX655432 CTT655428:CTT655432 DDP655428:DDP655432 DNL655428:DNL655432 DXH655428:DXH655432 EHD655428:EHD655432 EQZ655428:EQZ655432 FAV655428:FAV655432 FKR655428:FKR655432 FUN655428:FUN655432 GEJ655428:GEJ655432 GOF655428:GOF655432 GYB655428:GYB655432 HHX655428:HHX655432 HRT655428:HRT655432 IBP655428:IBP655432 ILL655428:ILL655432 IVH655428:IVH655432 JFD655428:JFD655432 JOZ655428:JOZ655432 JYV655428:JYV655432 KIR655428:KIR655432 KSN655428:KSN655432 LCJ655428:LCJ655432 LMF655428:LMF655432 LWB655428:LWB655432 MFX655428:MFX655432 MPT655428:MPT655432 MZP655428:MZP655432 NJL655428:NJL655432 NTH655428:NTH655432 ODD655428:ODD655432 OMZ655428:OMZ655432 OWV655428:OWV655432 PGR655428:PGR655432 PQN655428:PQN655432 QAJ655428:QAJ655432 QKF655428:QKF655432 QUB655428:QUB655432 RDX655428:RDX655432 RNT655428:RNT655432 RXP655428:RXP655432 SHL655428:SHL655432 SRH655428:SRH655432 TBD655428:TBD655432 TKZ655428:TKZ655432 TUV655428:TUV655432 UER655428:UER655432 UON655428:UON655432 UYJ655428:UYJ655432 VIF655428:VIF655432 VSB655428:VSB655432 WBX655428:WBX655432 WLT655428:WLT655432 WVP655428:WVP655432 H720964:H720968 JD720964:JD720968 SZ720964:SZ720968 ACV720964:ACV720968 AMR720964:AMR720968 AWN720964:AWN720968 BGJ720964:BGJ720968 BQF720964:BQF720968 CAB720964:CAB720968 CJX720964:CJX720968 CTT720964:CTT720968 DDP720964:DDP720968 DNL720964:DNL720968 DXH720964:DXH720968 EHD720964:EHD720968 EQZ720964:EQZ720968 FAV720964:FAV720968 FKR720964:FKR720968 FUN720964:FUN720968 GEJ720964:GEJ720968 GOF720964:GOF720968 GYB720964:GYB720968 HHX720964:HHX720968 HRT720964:HRT720968 IBP720964:IBP720968 ILL720964:ILL720968 IVH720964:IVH720968 JFD720964:JFD720968 JOZ720964:JOZ720968 JYV720964:JYV720968 KIR720964:KIR720968 KSN720964:KSN720968 LCJ720964:LCJ720968 LMF720964:LMF720968 LWB720964:LWB720968 MFX720964:MFX720968 MPT720964:MPT720968 MZP720964:MZP720968 NJL720964:NJL720968 NTH720964:NTH720968 ODD720964:ODD720968 OMZ720964:OMZ720968 OWV720964:OWV720968 PGR720964:PGR720968 PQN720964:PQN720968 QAJ720964:QAJ720968 QKF720964:QKF720968 QUB720964:QUB720968 RDX720964:RDX720968 RNT720964:RNT720968 RXP720964:RXP720968 SHL720964:SHL720968 SRH720964:SRH720968 TBD720964:TBD720968 TKZ720964:TKZ720968 TUV720964:TUV720968 UER720964:UER720968 UON720964:UON720968 UYJ720964:UYJ720968 VIF720964:VIF720968 VSB720964:VSB720968 WBX720964:WBX720968 WLT720964:WLT720968 WVP720964:WVP720968 H786500:H786504 JD786500:JD786504 SZ786500:SZ786504 ACV786500:ACV786504 AMR786500:AMR786504 AWN786500:AWN786504 BGJ786500:BGJ786504 BQF786500:BQF786504 CAB786500:CAB786504 CJX786500:CJX786504 CTT786500:CTT786504 DDP786500:DDP786504 DNL786500:DNL786504 DXH786500:DXH786504 EHD786500:EHD786504 EQZ786500:EQZ786504 FAV786500:FAV786504 FKR786500:FKR786504 FUN786500:FUN786504 GEJ786500:GEJ786504 GOF786500:GOF786504 GYB786500:GYB786504 HHX786500:HHX786504 HRT786500:HRT786504 IBP786500:IBP786504 ILL786500:ILL786504 IVH786500:IVH786504 JFD786500:JFD786504 JOZ786500:JOZ786504 JYV786500:JYV786504 KIR786500:KIR786504 KSN786500:KSN786504 LCJ786500:LCJ786504 LMF786500:LMF786504 LWB786500:LWB786504 MFX786500:MFX786504 MPT786500:MPT786504 MZP786500:MZP786504 NJL786500:NJL786504 NTH786500:NTH786504 ODD786500:ODD786504 OMZ786500:OMZ786504 OWV786500:OWV786504 PGR786500:PGR786504 PQN786500:PQN786504 QAJ786500:QAJ786504 QKF786500:QKF786504 QUB786500:QUB786504 RDX786500:RDX786504 RNT786500:RNT786504 RXP786500:RXP786504 SHL786500:SHL786504 SRH786500:SRH786504 TBD786500:TBD786504 TKZ786500:TKZ786504 TUV786500:TUV786504 UER786500:UER786504 UON786500:UON786504 UYJ786500:UYJ786504 VIF786500:VIF786504 VSB786500:VSB786504 WBX786500:WBX786504 WLT786500:WLT786504 WVP786500:WVP786504 H852036:H852040 JD852036:JD852040 SZ852036:SZ852040 ACV852036:ACV852040 AMR852036:AMR852040 AWN852036:AWN852040 BGJ852036:BGJ852040 BQF852036:BQF852040 CAB852036:CAB852040 CJX852036:CJX852040 CTT852036:CTT852040 DDP852036:DDP852040 DNL852036:DNL852040 DXH852036:DXH852040 EHD852036:EHD852040 EQZ852036:EQZ852040 FAV852036:FAV852040 FKR852036:FKR852040 FUN852036:FUN852040 GEJ852036:GEJ852040 GOF852036:GOF852040 GYB852036:GYB852040 HHX852036:HHX852040 HRT852036:HRT852040 IBP852036:IBP852040 ILL852036:ILL852040 IVH852036:IVH852040 JFD852036:JFD852040 JOZ852036:JOZ852040 JYV852036:JYV852040 KIR852036:KIR852040 KSN852036:KSN852040 LCJ852036:LCJ852040 LMF852036:LMF852040 LWB852036:LWB852040 MFX852036:MFX852040 MPT852036:MPT852040 MZP852036:MZP852040 NJL852036:NJL852040 NTH852036:NTH852040 ODD852036:ODD852040 OMZ852036:OMZ852040 OWV852036:OWV852040 PGR852036:PGR852040 PQN852036:PQN852040 QAJ852036:QAJ852040 QKF852036:QKF852040 QUB852036:QUB852040 RDX852036:RDX852040 RNT852036:RNT852040 RXP852036:RXP852040 SHL852036:SHL852040 SRH852036:SRH852040 TBD852036:TBD852040 TKZ852036:TKZ852040 TUV852036:TUV852040 UER852036:UER852040 UON852036:UON852040 UYJ852036:UYJ852040 VIF852036:VIF852040 VSB852036:VSB852040 WBX852036:WBX852040 WLT852036:WLT852040 WVP852036:WVP852040 H917572:H917576 JD917572:JD917576 SZ917572:SZ917576 ACV917572:ACV917576 AMR917572:AMR917576 AWN917572:AWN917576 BGJ917572:BGJ917576 BQF917572:BQF917576 CAB917572:CAB917576 CJX917572:CJX917576 CTT917572:CTT917576 DDP917572:DDP917576 DNL917572:DNL917576 DXH917572:DXH917576 EHD917572:EHD917576 EQZ917572:EQZ917576 FAV917572:FAV917576 FKR917572:FKR917576 FUN917572:FUN917576 GEJ917572:GEJ917576 GOF917572:GOF917576 GYB917572:GYB917576 HHX917572:HHX917576 HRT917572:HRT917576 IBP917572:IBP917576 ILL917572:ILL917576 IVH917572:IVH917576 JFD917572:JFD917576 JOZ917572:JOZ917576 JYV917572:JYV917576 KIR917572:KIR917576 KSN917572:KSN917576 LCJ917572:LCJ917576 LMF917572:LMF917576 LWB917572:LWB917576 MFX917572:MFX917576 MPT917572:MPT917576 MZP917572:MZP917576 NJL917572:NJL917576 NTH917572:NTH917576 ODD917572:ODD917576 OMZ917572:OMZ917576 OWV917572:OWV917576 PGR917572:PGR917576 PQN917572:PQN917576 QAJ917572:QAJ917576 QKF917572:QKF917576 QUB917572:QUB917576 RDX917572:RDX917576 RNT917572:RNT917576 RXP917572:RXP917576 SHL917572:SHL917576 SRH917572:SRH917576 TBD917572:TBD917576 TKZ917572:TKZ917576 TUV917572:TUV917576 UER917572:UER917576 UON917572:UON917576 UYJ917572:UYJ917576 VIF917572:VIF917576 VSB917572:VSB917576 WBX917572:WBX917576 WLT917572:WLT917576 WVP917572:WVP917576 H983108:H983112 JD983108:JD983112 SZ983108:SZ983112 ACV983108:ACV983112 AMR983108:AMR983112 AWN983108:AWN983112 BGJ983108:BGJ983112 BQF983108:BQF983112 CAB983108:CAB983112 CJX983108:CJX983112 CTT983108:CTT983112 DDP983108:DDP983112 DNL983108:DNL983112 DXH983108:DXH983112 EHD983108:EHD983112 EQZ983108:EQZ983112 FAV983108:FAV983112 FKR983108:FKR983112 FUN983108:FUN983112 GEJ983108:GEJ983112 GOF983108:GOF983112 GYB983108:GYB983112 HHX983108:HHX983112 HRT983108:HRT983112 IBP983108:IBP983112 ILL983108:ILL983112 IVH983108:IVH983112 JFD983108:JFD983112 JOZ983108:JOZ983112 JYV983108:JYV983112 KIR983108:KIR983112 KSN983108:KSN983112 LCJ983108:LCJ983112 LMF983108:LMF983112 LWB983108:LWB983112 MFX983108:MFX983112 MPT983108:MPT983112 MZP983108:MZP983112 NJL983108:NJL983112 NTH983108:NTH983112 ODD983108:ODD983112 OMZ983108:OMZ983112 OWV983108:OWV983112 PGR983108:PGR983112 PQN983108:PQN983112 QAJ983108:QAJ983112 QKF983108:QKF983112 QUB983108:QUB983112 RDX983108:RDX983112 RNT983108:RNT983112 RXP983108:RXP983112 SHL983108:SHL983112 SRH983108:SRH983112 TBD983108:TBD983112 TKZ983108:TKZ983112 TUV983108:TUV983112 UER983108:UER983112 UON983108:UON983112 UYJ983108:UYJ983112 VIF983108:VIF983112 VSB983108:VSB983112 WBX983108:WBX983112 WLT983108:WLT983112 WVP983108:WVP983112 H74 JD74 SZ74 ACV74 AMR74 AWN74 BGJ74 BQF74 CAB74 CJX74 CTT74 DDP74 DNL74 DXH74 EHD74 EQZ74 FAV74 FKR74 FUN74 GEJ74 GOF74 GYB74 HHX74 HRT74 IBP74 ILL74 IVH74 JFD74 JOZ74 JYV74 KIR74 KSN74 LCJ74 LMF74 LWB74 MFX74 MPT74 MZP74 NJL74 NTH74 ODD74 OMZ74 OWV74 PGR74 PQN74 QAJ74 QKF74 QUB74 RDX74 RNT74 RXP74 SHL74 SRH74 TBD74 TKZ74 TUV74 UER74 UON74 UYJ74 VIF74 VSB74 WBX74 WLT74 WVP74 H65610 JD65610 SZ65610 ACV65610 AMR65610 AWN65610 BGJ65610 BQF65610 CAB65610 CJX65610 CTT65610 DDP65610 DNL65610 DXH65610 EHD65610 EQZ65610 FAV65610 FKR65610 FUN65610 GEJ65610 GOF65610 GYB65610 HHX65610 HRT65610 IBP65610 ILL65610 IVH65610 JFD65610 JOZ65610 JYV65610 KIR65610 KSN65610 LCJ65610 LMF65610 LWB65610 MFX65610 MPT65610 MZP65610 NJL65610 NTH65610 ODD65610 OMZ65610 OWV65610 PGR65610 PQN65610 QAJ65610 QKF65610 QUB65610 RDX65610 RNT65610 RXP65610 SHL65610 SRH65610 TBD65610 TKZ65610 TUV65610 UER65610 UON65610 UYJ65610 VIF65610 VSB65610 WBX65610 WLT65610 WVP65610 H131146 JD131146 SZ131146 ACV131146 AMR131146 AWN131146 BGJ131146 BQF131146 CAB131146 CJX131146 CTT131146 DDP131146 DNL131146 DXH131146 EHD131146 EQZ131146 FAV131146 FKR131146 FUN131146 GEJ131146 GOF131146 GYB131146 HHX131146 HRT131146 IBP131146 ILL131146 IVH131146 JFD131146 JOZ131146 JYV131146 KIR131146 KSN131146 LCJ131146 LMF131146 LWB131146 MFX131146 MPT131146 MZP131146 NJL131146 NTH131146 ODD131146 OMZ131146 OWV131146 PGR131146 PQN131146 QAJ131146 QKF131146 QUB131146 RDX131146 RNT131146 RXP131146 SHL131146 SRH131146 TBD131146 TKZ131146 TUV131146 UER131146 UON131146 UYJ131146 VIF131146 VSB131146 WBX131146 WLT131146 WVP131146 H196682 JD196682 SZ196682 ACV196682 AMR196682 AWN196682 BGJ196682 BQF196682 CAB196682 CJX196682 CTT196682 DDP196682 DNL196682 DXH196682 EHD196682 EQZ196682 FAV196682 FKR196682 FUN196682 GEJ196682 GOF196682 GYB196682 HHX196682 HRT196682 IBP196682 ILL196682 IVH196682 JFD196682 JOZ196682 JYV196682 KIR196682 KSN196682 LCJ196682 LMF196682 LWB196682 MFX196682 MPT196682 MZP196682 NJL196682 NTH196682 ODD196682 OMZ196682 OWV196682 PGR196682 PQN196682 QAJ196682 QKF196682 QUB196682 RDX196682 RNT196682 RXP196682 SHL196682 SRH196682 TBD196682 TKZ196682 TUV196682 UER196682 UON196682 UYJ196682 VIF196682 VSB196682 WBX196682 WLT196682 WVP196682 H262218 JD262218 SZ262218 ACV262218 AMR262218 AWN262218 BGJ262218 BQF262218 CAB262218 CJX262218 CTT262218 DDP262218 DNL262218 DXH262218 EHD262218 EQZ262218 FAV262218 FKR262218 FUN262218 GEJ262218 GOF262218 GYB262218 HHX262218 HRT262218 IBP262218 ILL262218 IVH262218 JFD262218 JOZ262218 JYV262218 KIR262218 KSN262218 LCJ262218 LMF262218 LWB262218 MFX262218 MPT262218 MZP262218 NJL262218 NTH262218 ODD262218 OMZ262218 OWV262218 PGR262218 PQN262218 QAJ262218 QKF262218 QUB262218 RDX262218 RNT262218 RXP262218 SHL262218 SRH262218 TBD262218 TKZ262218 TUV262218 UER262218 UON262218 UYJ262218 VIF262218 VSB262218 WBX262218 WLT262218 WVP262218 H327754 JD327754 SZ327754 ACV327754 AMR327754 AWN327754 BGJ327754 BQF327754 CAB327754 CJX327754 CTT327754 DDP327754 DNL327754 DXH327754 EHD327754 EQZ327754 FAV327754 FKR327754 FUN327754 GEJ327754 GOF327754 GYB327754 HHX327754 HRT327754 IBP327754 ILL327754 IVH327754 JFD327754 JOZ327754 JYV327754 KIR327754 KSN327754 LCJ327754 LMF327754 LWB327754 MFX327754 MPT327754 MZP327754 NJL327754 NTH327754 ODD327754 OMZ327754 OWV327754 PGR327754 PQN327754 QAJ327754 QKF327754 QUB327754 RDX327754 RNT327754 RXP327754 SHL327754 SRH327754 TBD327754 TKZ327754 TUV327754 UER327754 UON327754 UYJ327754 VIF327754 VSB327754 WBX327754 WLT327754 WVP327754 H393290 JD393290 SZ393290 ACV393290 AMR393290 AWN393290 BGJ393290 BQF393290 CAB393290 CJX393290 CTT393290 DDP393290 DNL393290 DXH393290 EHD393290 EQZ393290 FAV393290 FKR393290 FUN393290 GEJ393290 GOF393290 GYB393290 HHX393290 HRT393290 IBP393290 ILL393290 IVH393290 JFD393290 JOZ393290 JYV393290 KIR393290 KSN393290 LCJ393290 LMF393290 LWB393290 MFX393290 MPT393290 MZP393290 NJL393290 NTH393290 ODD393290 OMZ393290 OWV393290 PGR393290 PQN393290 QAJ393290 QKF393290 QUB393290 RDX393290 RNT393290 RXP393290 SHL393290 SRH393290 TBD393290 TKZ393290 TUV393290 UER393290 UON393290 UYJ393290 VIF393290 VSB393290 WBX393290 WLT393290 WVP393290 H458826 JD458826 SZ458826 ACV458826 AMR458826 AWN458826 BGJ458826 BQF458826 CAB458826 CJX458826 CTT458826 DDP458826 DNL458826 DXH458826 EHD458826 EQZ458826 FAV458826 FKR458826 FUN458826 GEJ458826 GOF458826 GYB458826 HHX458826 HRT458826 IBP458826 ILL458826 IVH458826 JFD458826 JOZ458826 JYV458826 KIR458826 KSN458826 LCJ458826 LMF458826 LWB458826 MFX458826 MPT458826 MZP458826 NJL458826 NTH458826 ODD458826 OMZ458826 OWV458826 PGR458826 PQN458826 QAJ458826 QKF458826 QUB458826 RDX458826 RNT458826 RXP458826 SHL458826 SRH458826 TBD458826 TKZ458826 TUV458826 UER458826 UON458826 UYJ458826 VIF458826 VSB458826 WBX458826 WLT458826 WVP458826 H524362 JD524362 SZ524362 ACV524362 AMR524362 AWN524362 BGJ524362 BQF524362 CAB524362 CJX524362 CTT524362 DDP524362 DNL524362 DXH524362 EHD524362 EQZ524362 FAV524362 FKR524362 FUN524362 GEJ524362 GOF524362 GYB524362 HHX524362 HRT524362 IBP524362 ILL524362 IVH524362 JFD524362 JOZ524362 JYV524362 KIR524362 KSN524362 LCJ524362 LMF524362 LWB524362 MFX524362 MPT524362 MZP524362 NJL524362 NTH524362 ODD524362 OMZ524362 OWV524362 PGR524362 PQN524362 QAJ524362 QKF524362 QUB524362 RDX524362 RNT524362 RXP524362 SHL524362 SRH524362 TBD524362 TKZ524362 TUV524362 UER524362 UON524362 UYJ524362 VIF524362 VSB524362 WBX524362 WLT524362 WVP524362 H589898 JD589898 SZ589898 ACV589898 AMR589898 AWN589898 BGJ589898 BQF589898 CAB589898 CJX589898 CTT589898 DDP589898 DNL589898 DXH589898 EHD589898 EQZ589898 FAV589898 FKR589898 FUN589898 GEJ589898 GOF589898 GYB589898 HHX589898 HRT589898 IBP589898 ILL589898 IVH589898 JFD589898 JOZ589898 JYV589898 KIR589898 KSN589898 LCJ589898 LMF589898 LWB589898 MFX589898 MPT589898 MZP589898 NJL589898 NTH589898 ODD589898 OMZ589898 OWV589898 PGR589898 PQN589898 QAJ589898 QKF589898 QUB589898 RDX589898 RNT589898 RXP589898 SHL589898 SRH589898 TBD589898 TKZ589898 TUV589898 UER589898 UON589898 UYJ589898 VIF589898 VSB589898 WBX589898 WLT589898 WVP589898 H655434 JD655434 SZ655434 ACV655434 AMR655434 AWN655434 BGJ655434 BQF655434 CAB655434 CJX655434 CTT655434 DDP655434 DNL655434 DXH655434 EHD655434 EQZ655434 FAV655434 FKR655434 FUN655434 GEJ655434 GOF655434 GYB655434 HHX655434 HRT655434 IBP655434 ILL655434 IVH655434 JFD655434 JOZ655434 JYV655434 KIR655434 KSN655434 LCJ655434 LMF655434 LWB655434 MFX655434 MPT655434 MZP655434 NJL655434 NTH655434 ODD655434 OMZ655434 OWV655434 PGR655434 PQN655434 QAJ655434 QKF655434 QUB655434 RDX655434 RNT655434 RXP655434 SHL655434 SRH655434 TBD655434 TKZ655434 TUV655434 UER655434 UON655434 UYJ655434 VIF655434 VSB655434 WBX655434 WLT655434 WVP655434 H720970 JD720970 SZ720970 ACV720970 AMR720970 AWN720970 BGJ720970 BQF720970 CAB720970 CJX720970 CTT720970 DDP720970 DNL720970 DXH720970 EHD720970 EQZ720970 FAV720970 FKR720970 FUN720970 GEJ720970 GOF720970 GYB720970 HHX720970 HRT720970 IBP720970 ILL720970 IVH720970 JFD720970 JOZ720970 JYV720970 KIR720970 KSN720970 LCJ720970 LMF720970 LWB720970 MFX720970 MPT720970 MZP720970 NJL720970 NTH720970 ODD720970 OMZ720970 OWV720970 PGR720970 PQN720970 QAJ720970 QKF720970 QUB720970 RDX720970 RNT720970 RXP720970 SHL720970 SRH720970 TBD720970 TKZ720970 TUV720970 UER720970 UON720970 UYJ720970 VIF720970 VSB720970 WBX720970 WLT720970 WVP720970 H786506 JD786506 SZ786506 ACV786506 AMR786506 AWN786506 BGJ786506 BQF786506 CAB786506 CJX786506 CTT786506 DDP786506 DNL786506 DXH786506 EHD786506 EQZ786506 FAV786506 FKR786506 FUN786506 GEJ786506 GOF786506 GYB786506 HHX786506 HRT786506 IBP786506 ILL786506 IVH786506 JFD786506 JOZ786506 JYV786506 KIR786506 KSN786506 LCJ786506 LMF786506 LWB786506 MFX786506 MPT786506 MZP786506 NJL786506 NTH786506 ODD786506 OMZ786506 OWV786506 PGR786506 PQN786506 QAJ786506 QKF786506 QUB786506 RDX786506 RNT786506 RXP786506 SHL786506 SRH786506 TBD786506 TKZ786506 TUV786506 UER786506 UON786506 UYJ786506 VIF786506 VSB786506 WBX786506 WLT786506 WVP786506 H852042 JD852042 SZ852042 ACV852042 AMR852042 AWN852042 BGJ852042 BQF852042 CAB852042 CJX852042 CTT852042 DDP852042 DNL852042 DXH852042 EHD852042 EQZ852042 FAV852042 FKR852042 FUN852042 GEJ852042 GOF852042 GYB852042 HHX852042 HRT852042 IBP852042 ILL852042 IVH852042 JFD852042 JOZ852042 JYV852042 KIR852042 KSN852042 LCJ852042 LMF852042 LWB852042 MFX852042 MPT852042 MZP852042 NJL852042 NTH852042 ODD852042 OMZ852042 OWV852042 PGR852042 PQN852042 QAJ852042 QKF852042 QUB852042 RDX852042 RNT852042 RXP852042 SHL852042 SRH852042 TBD852042 TKZ852042 TUV852042 UER852042 UON852042 UYJ852042 VIF852042 VSB852042 WBX852042 WLT852042 WVP852042 H917578 JD917578 SZ917578 ACV917578 AMR917578 AWN917578 BGJ917578 BQF917578 CAB917578 CJX917578 CTT917578 DDP917578 DNL917578 DXH917578 EHD917578 EQZ917578 FAV917578 FKR917578 FUN917578 GEJ917578 GOF917578 GYB917578 HHX917578 HRT917578 IBP917578 ILL917578 IVH917578 JFD917578 JOZ917578 JYV917578 KIR917578 KSN917578 LCJ917578 LMF917578 LWB917578 MFX917578 MPT917578 MZP917578 NJL917578 NTH917578 ODD917578 OMZ917578 OWV917578 PGR917578 PQN917578 QAJ917578 QKF917578 QUB917578 RDX917578 RNT917578 RXP917578 SHL917578 SRH917578 TBD917578 TKZ917578 TUV917578 UER917578 UON917578 UYJ917578 VIF917578 VSB917578 WBX917578 WLT917578 WVP917578 H983114 JD983114 SZ983114 ACV983114 AMR983114 AWN983114 BGJ983114 BQF983114 CAB983114 CJX983114 CTT983114 DDP983114 DNL983114 DXH983114 EHD983114 EQZ983114 FAV983114 FKR983114 FUN983114 GEJ983114 GOF983114 GYB983114 HHX983114 HRT983114 IBP983114 ILL983114 IVH983114 JFD983114 JOZ983114 JYV983114 KIR983114 KSN983114 LCJ983114 LMF983114 LWB983114 MFX983114 MPT983114 MZP983114 NJL983114 NTH983114 ODD983114 OMZ983114 OWV983114 PGR983114 PQN983114 QAJ983114 QKF983114 QUB983114 RDX983114 RNT983114 RXP983114 SHL983114 SRH983114 TBD983114 TKZ983114 TUV983114 UER983114 UON983114 UYJ983114 VIF983114 VSB983114 WBX983114 WLT983114 H83:H119"/>
    <dataValidation operator="greaterThan" allowBlank="1" showInputMessage="1" showErrorMessage="1" errorTitle="Data Entry Error" error="Number must be greater than zero." promptTitle="Note:" prompt="Please enter Minimum, Ad Valorem Rate and Base Amount for this rating category/sub-category on the same row." sqref="WVM983114 JA83:JA119 SW83:SW119 ACS83:ACS119 AMO83:AMO119 AWK83:AWK119 BGG83:BGG119 BQC83:BQC119 BZY83:BZY119 CJU83:CJU119 CTQ83:CTQ119 DDM83:DDM119 DNI83:DNI119 DXE83:DXE119 EHA83:EHA119 EQW83:EQW119 FAS83:FAS119 FKO83:FKO119 FUK83:FUK119 GEG83:GEG119 GOC83:GOC119 GXY83:GXY119 HHU83:HHU119 HRQ83:HRQ119 IBM83:IBM119 ILI83:ILI119 IVE83:IVE119 JFA83:JFA119 JOW83:JOW119 JYS83:JYS119 KIO83:KIO119 KSK83:KSK119 LCG83:LCG119 LMC83:LMC119 LVY83:LVY119 MFU83:MFU119 MPQ83:MPQ119 MZM83:MZM119 NJI83:NJI119 NTE83:NTE119 ODA83:ODA119 OMW83:OMW119 OWS83:OWS119 PGO83:PGO119 PQK83:PQK119 QAG83:QAG119 QKC83:QKC119 QTY83:QTY119 RDU83:RDU119 RNQ83:RNQ119 RXM83:RXM119 SHI83:SHI119 SRE83:SRE119 TBA83:TBA119 TKW83:TKW119 TUS83:TUS119 UEO83:UEO119 UOK83:UOK119 UYG83:UYG119 VIC83:VIC119 VRY83:VRY119 WBU83:WBU119 WLQ83:WLQ119 WVM83:WVM119 E65619:E65655 JA65619:JA65655 SW65619:SW65655 ACS65619:ACS65655 AMO65619:AMO65655 AWK65619:AWK65655 BGG65619:BGG65655 BQC65619:BQC65655 BZY65619:BZY65655 CJU65619:CJU65655 CTQ65619:CTQ65655 DDM65619:DDM65655 DNI65619:DNI65655 DXE65619:DXE65655 EHA65619:EHA65655 EQW65619:EQW65655 FAS65619:FAS65655 FKO65619:FKO65655 FUK65619:FUK65655 GEG65619:GEG65655 GOC65619:GOC65655 GXY65619:GXY65655 HHU65619:HHU65655 HRQ65619:HRQ65655 IBM65619:IBM65655 ILI65619:ILI65655 IVE65619:IVE65655 JFA65619:JFA65655 JOW65619:JOW65655 JYS65619:JYS65655 KIO65619:KIO65655 KSK65619:KSK65655 LCG65619:LCG65655 LMC65619:LMC65655 LVY65619:LVY65655 MFU65619:MFU65655 MPQ65619:MPQ65655 MZM65619:MZM65655 NJI65619:NJI65655 NTE65619:NTE65655 ODA65619:ODA65655 OMW65619:OMW65655 OWS65619:OWS65655 PGO65619:PGO65655 PQK65619:PQK65655 QAG65619:QAG65655 QKC65619:QKC65655 QTY65619:QTY65655 RDU65619:RDU65655 RNQ65619:RNQ65655 RXM65619:RXM65655 SHI65619:SHI65655 SRE65619:SRE65655 TBA65619:TBA65655 TKW65619:TKW65655 TUS65619:TUS65655 UEO65619:UEO65655 UOK65619:UOK65655 UYG65619:UYG65655 VIC65619:VIC65655 VRY65619:VRY65655 WBU65619:WBU65655 WLQ65619:WLQ65655 WVM65619:WVM65655 E131155:E131191 JA131155:JA131191 SW131155:SW131191 ACS131155:ACS131191 AMO131155:AMO131191 AWK131155:AWK131191 BGG131155:BGG131191 BQC131155:BQC131191 BZY131155:BZY131191 CJU131155:CJU131191 CTQ131155:CTQ131191 DDM131155:DDM131191 DNI131155:DNI131191 DXE131155:DXE131191 EHA131155:EHA131191 EQW131155:EQW131191 FAS131155:FAS131191 FKO131155:FKO131191 FUK131155:FUK131191 GEG131155:GEG131191 GOC131155:GOC131191 GXY131155:GXY131191 HHU131155:HHU131191 HRQ131155:HRQ131191 IBM131155:IBM131191 ILI131155:ILI131191 IVE131155:IVE131191 JFA131155:JFA131191 JOW131155:JOW131191 JYS131155:JYS131191 KIO131155:KIO131191 KSK131155:KSK131191 LCG131155:LCG131191 LMC131155:LMC131191 LVY131155:LVY131191 MFU131155:MFU131191 MPQ131155:MPQ131191 MZM131155:MZM131191 NJI131155:NJI131191 NTE131155:NTE131191 ODA131155:ODA131191 OMW131155:OMW131191 OWS131155:OWS131191 PGO131155:PGO131191 PQK131155:PQK131191 QAG131155:QAG131191 QKC131155:QKC131191 QTY131155:QTY131191 RDU131155:RDU131191 RNQ131155:RNQ131191 RXM131155:RXM131191 SHI131155:SHI131191 SRE131155:SRE131191 TBA131155:TBA131191 TKW131155:TKW131191 TUS131155:TUS131191 UEO131155:UEO131191 UOK131155:UOK131191 UYG131155:UYG131191 VIC131155:VIC131191 VRY131155:VRY131191 WBU131155:WBU131191 WLQ131155:WLQ131191 WVM131155:WVM131191 E196691:E196727 JA196691:JA196727 SW196691:SW196727 ACS196691:ACS196727 AMO196691:AMO196727 AWK196691:AWK196727 BGG196691:BGG196727 BQC196691:BQC196727 BZY196691:BZY196727 CJU196691:CJU196727 CTQ196691:CTQ196727 DDM196691:DDM196727 DNI196691:DNI196727 DXE196691:DXE196727 EHA196691:EHA196727 EQW196691:EQW196727 FAS196691:FAS196727 FKO196691:FKO196727 FUK196691:FUK196727 GEG196691:GEG196727 GOC196691:GOC196727 GXY196691:GXY196727 HHU196691:HHU196727 HRQ196691:HRQ196727 IBM196691:IBM196727 ILI196691:ILI196727 IVE196691:IVE196727 JFA196691:JFA196727 JOW196691:JOW196727 JYS196691:JYS196727 KIO196691:KIO196727 KSK196691:KSK196727 LCG196691:LCG196727 LMC196691:LMC196727 LVY196691:LVY196727 MFU196691:MFU196727 MPQ196691:MPQ196727 MZM196691:MZM196727 NJI196691:NJI196727 NTE196691:NTE196727 ODA196691:ODA196727 OMW196691:OMW196727 OWS196691:OWS196727 PGO196691:PGO196727 PQK196691:PQK196727 QAG196691:QAG196727 QKC196691:QKC196727 QTY196691:QTY196727 RDU196691:RDU196727 RNQ196691:RNQ196727 RXM196691:RXM196727 SHI196691:SHI196727 SRE196691:SRE196727 TBA196691:TBA196727 TKW196691:TKW196727 TUS196691:TUS196727 UEO196691:UEO196727 UOK196691:UOK196727 UYG196691:UYG196727 VIC196691:VIC196727 VRY196691:VRY196727 WBU196691:WBU196727 WLQ196691:WLQ196727 WVM196691:WVM196727 E262227:E262263 JA262227:JA262263 SW262227:SW262263 ACS262227:ACS262263 AMO262227:AMO262263 AWK262227:AWK262263 BGG262227:BGG262263 BQC262227:BQC262263 BZY262227:BZY262263 CJU262227:CJU262263 CTQ262227:CTQ262263 DDM262227:DDM262263 DNI262227:DNI262263 DXE262227:DXE262263 EHA262227:EHA262263 EQW262227:EQW262263 FAS262227:FAS262263 FKO262227:FKO262263 FUK262227:FUK262263 GEG262227:GEG262263 GOC262227:GOC262263 GXY262227:GXY262263 HHU262227:HHU262263 HRQ262227:HRQ262263 IBM262227:IBM262263 ILI262227:ILI262263 IVE262227:IVE262263 JFA262227:JFA262263 JOW262227:JOW262263 JYS262227:JYS262263 KIO262227:KIO262263 KSK262227:KSK262263 LCG262227:LCG262263 LMC262227:LMC262263 LVY262227:LVY262263 MFU262227:MFU262263 MPQ262227:MPQ262263 MZM262227:MZM262263 NJI262227:NJI262263 NTE262227:NTE262263 ODA262227:ODA262263 OMW262227:OMW262263 OWS262227:OWS262263 PGO262227:PGO262263 PQK262227:PQK262263 QAG262227:QAG262263 QKC262227:QKC262263 QTY262227:QTY262263 RDU262227:RDU262263 RNQ262227:RNQ262263 RXM262227:RXM262263 SHI262227:SHI262263 SRE262227:SRE262263 TBA262227:TBA262263 TKW262227:TKW262263 TUS262227:TUS262263 UEO262227:UEO262263 UOK262227:UOK262263 UYG262227:UYG262263 VIC262227:VIC262263 VRY262227:VRY262263 WBU262227:WBU262263 WLQ262227:WLQ262263 WVM262227:WVM262263 E327763:E327799 JA327763:JA327799 SW327763:SW327799 ACS327763:ACS327799 AMO327763:AMO327799 AWK327763:AWK327799 BGG327763:BGG327799 BQC327763:BQC327799 BZY327763:BZY327799 CJU327763:CJU327799 CTQ327763:CTQ327799 DDM327763:DDM327799 DNI327763:DNI327799 DXE327763:DXE327799 EHA327763:EHA327799 EQW327763:EQW327799 FAS327763:FAS327799 FKO327763:FKO327799 FUK327763:FUK327799 GEG327763:GEG327799 GOC327763:GOC327799 GXY327763:GXY327799 HHU327763:HHU327799 HRQ327763:HRQ327799 IBM327763:IBM327799 ILI327763:ILI327799 IVE327763:IVE327799 JFA327763:JFA327799 JOW327763:JOW327799 JYS327763:JYS327799 KIO327763:KIO327799 KSK327763:KSK327799 LCG327763:LCG327799 LMC327763:LMC327799 LVY327763:LVY327799 MFU327763:MFU327799 MPQ327763:MPQ327799 MZM327763:MZM327799 NJI327763:NJI327799 NTE327763:NTE327799 ODA327763:ODA327799 OMW327763:OMW327799 OWS327763:OWS327799 PGO327763:PGO327799 PQK327763:PQK327799 QAG327763:QAG327799 QKC327763:QKC327799 QTY327763:QTY327799 RDU327763:RDU327799 RNQ327763:RNQ327799 RXM327763:RXM327799 SHI327763:SHI327799 SRE327763:SRE327799 TBA327763:TBA327799 TKW327763:TKW327799 TUS327763:TUS327799 UEO327763:UEO327799 UOK327763:UOK327799 UYG327763:UYG327799 VIC327763:VIC327799 VRY327763:VRY327799 WBU327763:WBU327799 WLQ327763:WLQ327799 WVM327763:WVM327799 E393299:E393335 JA393299:JA393335 SW393299:SW393335 ACS393299:ACS393335 AMO393299:AMO393335 AWK393299:AWK393335 BGG393299:BGG393335 BQC393299:BQC393335 BZY393299:BZY393335 CJU393299:CJU393335 CTQ393299:CTQ393335 DDM393299:DDM393335 DNI393299:DNI393335 DXE393299:DXE393335 EHA393299:EHA393335 EQW393299:EQW393335 FAS393299:FAS393335 FKO393299:FKO393335 FUK393299:FUK393335 GEG393299:GEG393335 GOC393299:GOC393335 GXY393299:GXY393335 HHU393299:HHU393335 HRQ393299:HRQ393335 IBM393299:IBM393335 ILI393299:ILI393335 IVE393299:IVE393335 JFA393299:JFA393335 JOW393299:JOW393335 JYS393299:JYS393335 KIO393299:KIO393335 KSK393299:KSK393335 LCG393299:LCG393335 LMC393299:LMC393335 LVY393299:LVY393335 MFU393299:MFU393335 MPQ393299:MPQ393335 MZM393299:MZM393335 NJI393299:NJI393335 NTE393299:NTE393335 ODA393299:ODA393335 OMW393299:OMW393335 OWS393299:OWS393335 PGO393299:PGO393335 PQK393299:PQK393335 QAG393299:QAG393335 QKC393299:QKC393335 QTY393299:QTY393335 RDU393299:RDU393335 RNQ393299:RNQ393335 RXM393299:RXM393335 SHI393299:SHI393335 SRE393299:SRE393335 TBA393299:TBA393335 TKW393299:TKW393335 TUS393299:TUS393335 UEO393299:UEO393335 UOK393299:UOK393335 UYG393299:UYG393335 VIC393299:VIC393335 VRY393299:VRY393335 WBU393299:WBU393335 WLQ393299:WLQ393335 WVM393299:WVM393335 E458835:E458871 JA458835:JA458871 SW458835:SW458871 ACS458835:ACS458871 AMO458835:AMO458871 AWK458835:AWK458871 BGG458835:BGG458871 BQC458835:BQC458871 BZY458835:BZY458871 CJU458835:CJU458871 CTQ458835:CTQ458871 DDM458835:DDM458871 DNI458835:DNI458871 DXE458835:DXE458871 EHA458835:EHA458871 EQW458835:EQW458871 FAS458835:FAS458871 FKO458835:FKO458871 FUK458835:FUK458871 GEG458835:GEG458871 GOC458835:GOC458871 GXY458835:GXY458871 HHU458835:HHU458871 HRQ458835:HRQ458871 IBM458835:IBM458871 ILI458835:ILI458871 IVE458835:IVE458871 JFA458835:JFA458871 JOW458835:JOW458871 JYS458835:JYS458871 KIO458835:KIO458871 KSK458835:KSK458871 LCG458835:LCG458871 LMC458835:LMC458871 LVY458835:LVY458871 MFU458835:MFU458871 MPQ458835:MPQ458871 MZM458835:MZM458871 NJI458835:NJI458871 NTE458835:NTE458871 ODA458835:ODA458871 OMW458835:OMW458871 OWS458835:OWS458871 PGO458835:PGO458871 PQK458835:PQK458871 QAG458835:QAG458871 QKC458835:QKC458871 QTY458835:QTY458871 RDU458835:RDU458871 RNQ458835:RNQ458871 RXM458835:RXM458871 SHI458835:SHI458871 SRE458835:SRE458871 TBA458835:TBA458871 TKW458835:TKW458871 TUS458835:TUS458871 UEO458835:UEO458871 UOK458835:UOK458871 UYG458835:UYG458871 VIC458835:VIC458871 VRY458835:VRY458871 WBU458835:WBU458871 WLQ458835:WLQ458871 WVM458835:WVM458871 E524371:E524407 JA524371:JA524407 SW524371:SW524407 ACS524371:ACS524407 AMO524371:AMO524407 AWK524371:AWK524407 BGG524371:BGG524407 BQC524371:BQC524407 BZY524371:BZY524407 CJU524371:CJU524407 CTQ524371:CTQ524407 DDM524371:DDM524407 DNI524371:DNI524407 DXE524371:DXE524407 EHA524371:EHA524407 EQW524371:EQW524407 FAS524371:FAS524407 FKO524371:FKO524407 FUK524371:FUK524407 GEG524371:GEG524407 GOC524371:GOC524407 GXY524371:GXY524407 HHU524371:HHU524407 HRQ524371:HRQ524407 IBM524371:IBM524407 ILI524371:ILI524407 IVE524371:IVE524407 JFA524371:JFA524407 JOW524371:JOW524407 JYS524371:JYS524407 KIO524371:KIO524407 KSK524371:KSK524407 LCG524371:LCG524407 LMC524371:LMC524407 LVY524371:LVY524407 MFU524371:MFU524407 MPQ524371:MPQ524407 MZM524371:MZM524407 NJI524371:NJI524407 NTE524371:NTE524407 ODA524371:ODA524407 OMW524371:OMW524407 OWS524371:OWS524407 PGO524371:PGO524407 PQK524371:PQK524407 QAG524371:QAG524407 QKC524371:QKC524407 QTY524371:QTY524407 RDU524371:RDU524407 RNQ524371:RNQ524407 RXM524371:RXM524407 SHI524371:SHI524407 SRE524371:SRE524407 TBA524371:TBA524407 TKW524371:TKW524407 TUS524371:TUS524407 UEO524371:UEO524407 UOK524371:UOK524407 UYG524371:UYG524407 VIC524371:VIC524407 VRY524371:VRY524407 WBU524371:WBU524407 WLQ524371:WLQ524407 WVM524371:WVM524407 E589907:E589943 JA589907:JA589943 SW589907:SW589943 ACS589907:ACS589943 AMO589907:AMO589943 AWK589907:AWK589943 BGG589907:BGG589943 BQC589907:BQC589943 BZY589907:BZY589943 CJU589907:CJU589943 CTQ589907:CTQ589943 DDM589907:DDM589943 DNI589907:DNI589943 DXE589907:DXE589943 EHA589907:EHA589943 EQW589907:EQW589943 FAS589907:FAS589943 FKO589907:FKO589943 FUK589907:FUK589943 GEG589907:GEG589943 GOC589907:GOC589943 GXY589907:GXY589943 HHU589907:HHU589943 HRQ589907:HRQ589943 IBM589907:IBM589943 ILI589907:ILI589943 IVE589907:IVE589943 JFA589907:JFA589943 JOW589907:JOW589943 JYS589907:JYS589943 KIO589907:KIO589943 KSK589907:KSK589943 LCG589907:LCG589943 LMC589907:LMC589943 LVY589907:LVY589943 MFU589907:MFU589943 MPQ589907:MPQ589943 MZM589907:MZM589943 NJI589907:NJI589943 NTE589907:NTE589943 ODA589907:ODA589943 OMW589907:OMW589943 OWS589907:OWS589943 PGO589907:PGO589943 PQK589907:PQK589943 QAG589907:QAG589943 QKC589907:QKC589943 QTY589907:QTY589943 RDU589907:RDU589943 RNQ589907:RNQ589943 RXM589907:RXM589943 SHI589907:SHI589943 SRE589907:SRE589943 TBA589907:TBA589943 TKW589907:TKW589943 TUS589907:TUS589943 UEO589907:UEO589943 UOK589907:UOK589943 UYG589907:UYG589943 VIC589907:VIC589943 VRY589907:VRY589943 WBU589907:WBU589943 WLQ589907:WLQ589943 WVM589907:WVM589943 E655443:E655479 JA655443:JA655479 SW655443:SW655479 ACS655443:ACS655479 AMO655443:AMO655479 AWK655443:AWK655479 BGG655443:BGG655479 BQC655443:BQC655479 BZY655443:BZY655479 CJU655443:CJU655479 CTQ655443:CTQ655479 DDM655443:DDM655479 DNI655443:DNI655479 DXE655443:DXE655479 EHA655443:EHA655479 EQW655443:EQW655479 FAS655443:FAS655479 FKO655443:FKO655479 FUK655443:FUK655479 GEG655443:GEG655479 GOC655443:GOC655479 GXY655443:GXY655479 HHU655443:HHU655479 HRQ655443:HRQ655479 IBM655443:IBM655479 ILI655443:ILI655479 IVE655443:IVE655479 JFA655443:JFA655479 JOW655443:JOW655479 JYS655443:JYS655479 KIO655443:KIO655479 KSK655443:KSK655479 LCG655443:LCG655479 LMC655443:LMC655479 LVY655443:LVY655479 MFU655443:MFU655479 MPQ655443:MPQ655479 MZM655443:MZM655479 NJI655443:NJI655479 NTE655443:NTE655479 ODA655443:ODA655479 OMW655443:OMW655479 OWS655443:OWS655479 PGO655443:PGO655479 PQK655443:PQK655479 QAG655443:QAG655479 QKC655443:QKC655479 QTY655443:QTY655479 RDU655443:RDU655479 RNQ655443:RNQ655479 RXM655443:RXM655479 SHI655443:SHI655479 SRE655443:SRE655479 TBA655443:TBA655479 TKW655443:TKW655479 TUS655443:TUS655479 UEO655443:UEO655479 UOK655443:UOK655479 UYG655443:UYG655479 VIC655443:VIC655479 VRY655443:VRY655479 WBU655443:WBU655479 WLQ655443:WLQ655479 WVM655443:WVM655479 E720979:E721015 JA720979:JA721015 SW720979:SW721015 ACS720979:ACS721015 AMO720979:AMO721015 AWK720979:AWK721015 BGG720979:BGG721015 BQC720979:BQC721015 BZY720979:BZY721015 CJU720979:CJU721015 CTQ720979:CTQ721015 DDM720979:DDM721015 DNI720979:DNI721015 DXE720979:DXE721015 EHA720979:EHA721015 EQW720979:EQW721015 FAS720979:FAS721015 FKO720979:FKO721015 FUK720979:FUK721015 GEG720979:GEG721015 GOC720979:GOC721015 GXY720979:GXY721015 HHU720979:HHU721015 HRQ720979:HRQ721015 IBM720979:IBM721015 ILI720979:ILI721015 IVE720979:IVE721015 JFA720979:JFA721015 JOW720979:JOW721015 JYS720979:JYS721015 KIO720979:KIO721015 KSK720979:KSK721015 LCG720979:LCG721015 LMC720979:LMC721015 LVY720979:LVY721015 MFU720979:MFU721015 MPQ720979:MPQ721015 MZM720979:MZM721015 NJI720979:NJI721015 NTE720979:NTE721015 ODA720979:ODA721015 OMW720979:OMW721015 OWS720979:OWS721015 PGO720979:PGO721015 PQK720979:PQK721015 QAG720979:QAG721015 QKC720979:QKC721015 QTY720979:QTY721015 RDU720979:RDU721015 RNQ720979:RNQ721015 RXM720979:RXM721015 SHI720979:SHI721015 SRE720979:SRE721015 TBA720979:TBA721015 TKW720979:TKW721015 TUS720979:TUS721015 UEO720979:UEO721015 UOK720979:UOK721015 UYG720979:UYG721015 VIC720979:VIC721015 VRY720979:VRY721015 WBU720979:WBU721015 WLQ720979:WLQ721015 WVM720979:WVM721015 E786515:E786551 JA786515:JA786551 SW786515:SW786551 ACS786515:ACS786551 AMO786515:AMO786551 AWK786515:AWK786551 BGG786515:BGG786551 BQC786515:BQC786551 BZY786515:BZY786551 CJU786515:CJU786551 CTQ786515:CTQ786551 DDM786515:DDM786551 DNI786515:DNI786551 DXE786515:DXE786551 EHA786515:EHA786551 EQW786515:EQW786551 FAS786515:FAS786551 FKO786515:FKO786551 FUK786515:FUK786551 GEG786515:GEG786551 GOC786515:GOC786551 GXY786515:GXY786551 HHU786515:HHU786551 HRQ786515:HRQ786551 IBM786515:IBM786551 ILI786515:ILI786551 IVE786515:IVE786551 JFA786515:JFA786551 JOW786515:JOW786551 JYS786515:JYS786551 KIO786515:KIO786551 KSK786515:KSK786551 LCG786515:LCG786551 LMC786515:LMC786551 LVY786515:LVY786551 MFU786515:MFU786551 MPQ786515:MPQ786551 MZM786515:MZM786551 NJI786515:NJI786551 NTE786515:NTE786551 ODA786515:ODA786551 OMW786515:OMW786551 OWS786515:OWS786551 PGO786515:PGO786551 PQK786515:PQK786551 QAG786515:QAG786551 QKC786515:QKC786551 QTY786515:QTY786551 RDU786515:RDU786551 RNQ786515:RNQ786551 RXM786515:RXM786551 SHI786515:SHI786551 SRE786515:SRE786551 TBA786515:TBA786551 TKW786515:TKW786551 TUS786515:TUS786551 UEO786515:UEO786551 UOK786515:UOK786551 UYG786515:UYG786551 VIC786515:VIC786551 VRY786515:VRY786551 WBU786515:WBU786551 WLQ786515:WLQ786551 WVM786515:WVM786551 E852051:E852087 JA852051:JA852087 SW852051:SW852087 ACS852051:ACS852087 AMO852051:AMO852087 AWK852051:AWK852087 BGG852051:BGG852087 BQC852051:BQC852087 BZY852051:BZY852087 CJU852051:CJU852087 CTQ852051:CTQ852087 DDM852051:DDM852087 DNI852051:DNI852087 DXE852051:DXE852087 EHA852051:EHA852087 EQW852051:EQW852087 FAS852051:FAS852087 FKO852051:FKO852087 FUK852051:FUK852087 GEG852051:GEG852087 GOC852051:GOC852087 GXY852051:GXY852087 HHU852051:HHU852087 HRQ852051:HRQ852087 IBM852051:IBM852087 ILI852051:ILI852087 IVE852051:IVE852087 JFA852051:JFA852087 JOW852051:JOW852087 JYS852051:JYS852087 KIO852051:KIO852087 KSK852051:KSK852087 LCG852051:LCG852087 LMC852051:LMC852087 LVY852051:LVY852087 MFU852051:MFU852087 MPQ852051:MPQ852087 MZM852051:MZM852087 NJI852051:NJI852087 NTE852051:NTE852087 ODA852051:ODA852087 OMW852051:OMW852087 OWS852051:OWS852087 PGO852051:PGO852087 PQK852051:PQK852087 QAG852051:QAG852087 QKC852051:QKC852087 QTY852051:QTY852087 RDU852051:RDU852087 RNQ852051:RNQ852087 RXM852051:RXM852087 SHI852051:SHI852087 SRE852051:SRE852087 TBA852051:TBA852087 TKW852051:TKW852087 TUS852051:TUS852087 UEO852051:UEO852087 UOK852051:UOK852087 UYG852051:UYG852087 VIC852051:VIC852087 VRY852051:VRY852087 WBU852051:WBU852087 WLQ852051:WLQ852087 WVM852051:WVM852087 E917587:E917623 JA917587:JA917623 SW917587:SW917623 ACS917587:ACS917623 AMO917587:AMO917623 AWK917587:AWK917623 BGG917587:BGG917623 BQC917587:BQC917623 BZY917587:BZY917623 CJU917587:CJU917623 CTQ917587:CTQ917623 DDM917587:DDM917623 DNI917587:DNI917623 DXE917587:DXE917623 EHA917587:EHA917623 EQW917587:EQW917623 FAS917587:FAS917623 FKO917587:FKO917623 FUK917587:FUK917623 GEG917587:GEG917623 GOC917587:GOC917623 GXY917587:GXY917623 HHU917587:HHU917623 HRQ917587:HRQ917623 IBM917587:IBM917623 ILI917587:ILI917623 IVE917587:IVE917623 JFA917587:JFA917623 JOW917587:JOW917623 JYS917587:JYS917623 KIO917587:KIO917623 KSK917587:KSK917623 LCG917587:LCG917623 LMC917587:LMC917623 LVY917587:LVY917623 MFU917587:MFU917623 MPQ917587:MPQ917623 MZM917587:MZM917623 NJI917587:NJI917623 NTE917587:NTE917623 ODA917587:ODA917623 OMW917587:OMW917623 OWS917587:OWS917623 PGO917587:PGO917623 PQK917587:PQK917623 QAG917587:QAG917623 QKC917587:QKC917623 QTY917587:QTY917623 RDU917587:RDU917623 RNQ917587:RNQ917623 RXM917587:RXM917623 SHI917587:SHI917623 SRE917587:SRE917623 TBA917587:TBA917623 TKW917587:TKW917623 TUS917587:TUS917623 UEO917587:UEO917623 UOK917587:UOK917623 UYG917587:UYG917623 VIC917587:VIC917623 VRY917587:VRY917623 WBU917587:WBU917623 WLQ917587:WLQ917623 WVM917587:WVM917623 E983123:E983159 JA983123:JA983159 SW983123:SW983159 ACS983123:ACS983159 AMO983123:AMO983159 AWK983123:AWK983159 BGG983123:BGG983159 BQC983123:BQC983159 BZY983123:BZY983159 CJU983123:CJU983159 CTQ983123:CTQ983159 DDM983123:DDM983159 DNI983123:DNI983159 DXE983123:DXE983159 EHA983123:EHA983159 EQW983123:EQW983159 FAS983123:FAS983159 FKO983123:FKO983159 FUK983123:FUK983159 GEG983123:GEG983159 GOC983123:GOC983159 GXY983123:GXY983159 HHU983123:HHU983159 HRQ983123:HRQ983159 IBM983123:IBM983159 ILI983123:ILI983159 IVE983123:IVE983159 JFA983123:JFA983159 JOW983123:JOW983159 JYS983123:JYS983159 KIO983123:KIO983159 KSK983123:KSK983159 LCG983123:LCG983159 LMC983123:LMC983159 LVY983123:LVY983159 MFU983123:MFU983159 MPQ983123:MPQ983159 MZM983123:MZM983159 NJI983123:NJI983159 NTE983123:NTE983159 ODA983123:ODA983159 OMW983123:OMW983159 OWS983123:OWS983159 PGO983123:PGO983159 PQK983123:PQK983159 QAG983123:QAG983159 QKC983123:QKC983159 QTY983123:QTY983159 RDU983123:RDU983159 RNQ983123:RNQ983159 RXM983123:RXM983159 SHI983123:SHI983159 SRE983123:SRE983159 TBA983123:TBA983159 TKW983123:TKW983159 TUS983123:TUS983159 UEO983123:UEO983159 UOK983123:UOK983159 UYG983123:UYG983159 VIC983123:VIC983159 VRY983123:VRY983159 WBU983123:WBU983159 WLQ983123:WLQ983159 WVM983123:WVM983159 E15:E34 JA15:JA34 SW15:SW34 ACS15:ACS34 AMO15:AMO34 AWK15:AWK34 BGG15:BGG34 BQC15:BQC34 BZY15:BZY34 CJU15:CJU34 CTQ15:CTQ34 DDM15:DDM34 DNI15:DNI34 DXE15:DXE34 EHA15:EHA34 EQW15:EQW34 FAS15:FAS34 FKO15:FKO34 FUK15:FUK34 GEG15:GEG34 GOC15:GOC34 GXY15:GXY34 HHU15:HHU34 HRQ15:HRQ34 IBM15:IBM34 ILI15:ILI34 IVE15:IVE34 JFA15:JFA34 JOW15:JOW34 JYS15:JYS34 KIO15:KIO34 KSK15:KSK34 LCG15:LCG34 LMC15:LMC34 LVY15:LVY34 MFU15:MFU34 MPQ15:MPQ34 MZM15:MZM34 NJI15:NJI34 NTE15:NTE34 ODA15:ODA34 OMW15:OMW34 OWS15:OWS34 PGO15:PGO34 PQK15:PQK34 QAG15:QAG34 QKC15:QKC34 QTY15:QTY34 RDU15:RDU34 RNQ15:RNQ34 RXM15:RXM34 SHI15:SHI34 SRE15:SRE34 TBA15:TBA34 TKW15:TKW34 TUS15:TUS34 UEO15:UEO34 UOK15:UOK34 UYG15:UYG34 VIC15:VIC34 VRY15:VRY34 WBU15:WBU34 WLQ15:WLQ34 WVM15:WVM34 E65551:E65570 JA65551:JA65570 SW65551:SW65570 ACS65551:ACS65570 AMO65551:AMO65570 AWK65551:AWK65570 BGG65551:BGG65570 BQC65551:BQC65570 BZY65551:BZY65570 CJU65551:CJU65570 CTQ65551:CTQ65570 DDM65551:DDM65570 DNI65551:DNI65570 DXE65551:DXE65570 EHA65551:EHA65570 EQW65551:EQW65570 FAS65551:FAS65570 FKO65551:FKO65570 FUK65551:FUK65570 GEG65551:GEG65570 GOC65551:GOC65570 GXY65551:GXY65570 HHU65551:HHU65570 HRQ65551:HRQ65570 IBM65551:IBM65570 ILI65551:ILI65570 IVE65551:IVE65570 JFA65551:JFA65570 JOW65551:JOW65570 JYS65551:JYS65570 KIO65551:KIO65570 KSK65551:KSK65570 LCG65551:LCG65570 LMC65551:LMC65570 LVY65551:LVY65570 MFU65551:MFU65570 MPQ65551:MPQ65570 MZM65551:MZM65570 NJI65551:NJI65570 NTE65551:NTE65570 ODA65551:ODA65570 OMW65551:OMW65570 OWS65551:OWS65570 PGO65551:PGO65570 PQK65551:PQK65570 QAG65551:QAG65570 QKC65551:QKC65570 QTY65551:QTY65570 RDU65551:RDU65570 RNQ65551:RNQ65570 RXM65551:RXM65570 SHI65551:SHI65570 SRE65551:SRE65570 TBA65551:TBA65570 TKW65551:TKW65570 TUS65551:TUS65570 UEO65551:UEO65570 UOK65551:UOK65570 UYG65551:UYG65570 VIC65551:VIC65570 VRY65551:VRY65570 WBU65551:WBU65570 WLQ65551:WLQ65570 WVM65551:WVM65570 E131087:E131106 JA131087:JA131106 SW131087:SW131106 ACS131087:ACS131106 AMO131087:AMO131106 AWK131087:AWK131106 BGG131087:BGG131106 BQC131087:BQC131106 BZY131087:BZY131106 CJU131087:CJU131106 CTQ131087:CTQ131106 DDM131087:DDM131106 DNI131087:DNI131106 DXE131087:DXE131106 EHA131087:EHA131106 EQW131087:EQW131106 FAS131087:FAS131106 FKO131087:FKO131106 FUK131087:FUK131106 GEG131087:GEG131106 GOC131087:GOC131106 GXY131087:GXY131106 HHU131087:HHU131106 HRQ131087:HRQ131106 IBM131087:IBM131106 ILI131087:ILI131106 IVE131087:IVE131106 JFA131087:JFA131106 JOW131087:JOW131106 JYS131087:JYS131106 KIO131087:KIO131106 KSK131087:KSK131106 LCG131087:LCG131106 LMC131087:LMC131106 LVY131087:LVY131106 MFU131087:MFU131106 MPQ131087:MPQ131106 MZM131087:MZM131106 NJI131087:NJI131106 NTE131087:NTE131106 ODA131087:ODA131106 OMW131087:OMW131106 OWS131087:OWS131106 PGO131087:PGO131106 PQK131087:PQK131106 QAG131087:QAG131106 QKC131087:QKC131106 QTY131087:QTY131106 RDU131087:RDU131106 RNQ131087:RNQ131106 RXM131087:RXM131106 SHI131087:SHI131106 SRE131087:SRE131106 TBA131087:TBA131106 TKW131087:TKW131106 TUS131087:TUS131106 UEO131087:UEO131106 UOK131087:UOK131106 UYG131087:UYG131106 VIC131087:VIC131106 VRY131087:VRY131106 WBU131087:WBU131106 WLQ131087:WLQ131106 WVM131087:WVM131106 E196623:E196642 JA196623:JA196642 SW196623:SW196642 ACS196623:ACS196642 AMO196623:AMO196642 AWK196623:AWK196642 BGG196623:BGG196642 BQC196623:BQC196642 BZY196623:BZY196642 CJU196623:CJU196642 CTQ196623:CTQ196642 DDM196623:DDM196642 DNI196623:DNI196642 DXE196623:DXE196642 EHA196623:EHA196642 EQW196623:EQW196642 FAS196623:FAS196642 FKO196623:FKO196642 FUK196623:FUK196642 GEG196623:GEG196642 GOC196623:GOC196642 GXY196623:GXY196642 HHU196623:HHU196642 HRQ196623:HRQ196642 IBM196623:IBM196642 ILI196623:ILI196642 IVE196623:IVE196642 JFA196623:JFA196642 JOW196623:JOW196642 JYS196623:JYS196642 KIO196623:KIO196642 KSK196623:KSK196642 LCG196623:LCG196642 LMC196623:LMC196642 LVY196623:LVY196642 MFU196623:MFU196642 MPQ196623:MPQ196642 MZM196623:MZM196642 NJI196623:NJI196642 NTE196623:NTE196642 ODA196623:ODA196642 OMW196623:OMW196642 OWS196623:OWS196642 PGO196623:PGO196642 PQK196623:PQK196642 QAG196623:QAG196642 QKC196623:QKC196642 QTY196623:QTY196642 RDU196623:RDU196642 RNQ196623:RNQ196642 RXM196623:RXM196642 SHI196623:SHI196642 SRE196623:SRE196642 TBA196623:TBA196642 TKW196623:TKW196642 TUS196623:TUS196642 UEO196623:UEO196642 UOK196623:UOK196642 UYG196623:UYG196642 VIC196623:VIC196642 VRY196623:VRY196642 WBU196623:WBU196642 WLQ196623:WLQ196642 WVM196623:WVM196642 E262159:E262178 JA262159:JA262178 SW262159:SW262178 ACS262159:ACS262178 AMO262159:AMO262178 AWK262159:AWK262178 BGG262159:BGG262178 BQC262159:BQC262178 BZY262159:BZY262178 CJU262159:CJU262178 CTQ262159:CTQ262178 DDM262159:DDM262178 DNI262159:DNI262178 DXE262159:DXE262178 EHA262159:EHA262178 EQW262159:EQW262178 FAS262159:FAS262178 FKO262159:FKO262178 FUK262159:FUK262178 GEG262159:GEG262178 GOC262159:GOC262178 GXY262159:GXY262178 HHU262159:HHU262178 HRQ262159:HRQ262178 IBM262159:IBM262178 ILI262159:ILI262178 IVE262159:IVE262178 JFA262159:JFA262178 JOW262159:JOW262178 JYS262159:JYS262178 KIO262159:KIO262178 KSK262159:KSK262178 LCG262159:LCG262178 LMC262159:LMC262178 LVY262159:LVY262178 MFU262159:MFU262178 MPQ262159:MPQ262178 MZM262159:MZM262178 NJI262159:NJI262178 NTE262159:NTE262178 ODA262159:ODA262178 OMW262159:OMW262178 OWS262159:OWS262178 PGO262159:PGO262178 PQK262159:PQK262178 QAG262159:QAG262178 QKC262159:QKC262178 QTY262159:QTY262178 RDU262159:RDU262178 RNQ262159:RNQ262178 RXM262159:RXM262178 SHI262159:SHI262178 SRE262159:SRE262178 TBA262159:TBA262178 TKW262159:TKW262178 TUS262159:TUS262178 UEO262159:UEO262178 UOK262159:UOK262178 UYG262159:UYG262178 VIC262159:VIC262178 VRY262159:VRY262178 WBU262159:WBU262178 WLQ262159:WLQ262178 WVM262159:WVM262178 E327695:E327714 JA327695:JA327714 SW327695:SW327714 ACS327695:ACS327714 AMO327695:AMO327714 AWK327695:AWK327714 BGG327695:BGG327714 BQC327695:BQC327714 BZY327695:BZY327714 CJU327695:CJU327714 CTQ327695:CTQ327714 DDM327695:DDM327714 DNI327695:DNI327714 DXE327695:DXE327714 EHA327695:EHA327714 EQW327695:EQW327714 FAS327695:FAS327714 FKO327695:FKO327714 FUK327695:FUK327714 GEG327695:GEG327714 GOC327695:GOC327714 GXY327695:GXY327714 HHU327695:HHU327714 HRQ327695:HRQ327714 IBM327695:IBM327714 ILI327695:ILI327714 IVE327695:IVE327714 JFA327695:JFA327714 JOW327695:JOW327714 JYS327695:JYS327714 KIO327695:KIO327714 KSK327695:KSK327714 LCG327695:LCG327714 LMC327695:LMC327714 LVY327695:LVY327714 MFU327695:MFU327714 MPQ327695:MPQ327714 MZM327695:MZM327714 NJI327695:NJI327714 NTE327695:NTE327714 ODA327695:ODA327714 OMW327695:OMW327714 OWS327695:OWS327714 PGO327695:PGO327714 PQK327695:PQK327714 QAG327695:QAG327714 QKC327695:QKC327714 QTY327695:QTY327714 RDU327695:RDU327714 RNQ327695:RNQ327714 RXM327695:RXM327714 SHI327695:SHI327714 SRE327695:SRE327714 TBA327695:TBA327714 TKW327695:TKW327714 TUS327695:TUS327714 UEO327695:UEO327714 UOK327695:UOK327714 UYG327695:UYG327714 VIC327695:VIC327714 VRY327695:VRY327714 WBU327695:WBU327714 WLQ327695:WLQ327714 WVM327695:WVM327714 E393231:E393250 JA393231:JA393250 SW393231:SW393250 ACS393231:ACS393250 AMO393231:AMO393250 AWK393231:AWK393250 BGG393231:BGG393250 BQC393231:BQC393250 BZY393231:BZY393250 CJU393231:CJU393250 CTQ393231:CTQ393250 DDM393231:DDM393250 DNI393231:DNI393250 DXE393231:DXE393250 EHA393231:EHA393250 EQW393231:EQW393250 FAS393231:FAS393250 FKO393231:FKO393250 FUK393231:FUK393250 GEG393231:GEG393250 GOC393231:GOC393250 GXY393231:GXY393250 HHU393231:HHU393250 HRQ393231:HRQ393250 IBM393231:IBM393250 ILI393231:ILI393250 IVE393231:IVE393250 JFA393231:JFA393250 JOW393231:JOW393250 JYS393231:JYS393250 KIO393231:KIO393250 KSK393231:KSK393250 LCG393231:LCG393250 LMC393231:LMC393250 LVY393231:LVY393250 MFU393231:MFU393250 MPQ393231:MPQ393250 MZM393231:MZM393250 NJI393231:NJI393250 NTE393231:NTE393250 ODA393231:ODA393250 OMW393231:OMW393250 OWS393231:OWS393250 PGO393231:PGO393250 PQK393231:PQK393250 QAG393231:QAG393250 QKC393231:QKC393250 QTY393231:QTY393250 RDU393231:RDU393250 RNQ393231:RNQ393250 RXM393231:RXM393250 SHI393231:SHI393250 SRE393231:SRE393250 TBA393231:TBA393250 TKW393231:TKW393250 TUS393231:TUS393250 UEO393231:UEO393250 UOK393231:UOK393250 UYG393231:UYG393250 VIC393231:VIC393250 VRY393231:VRY393250 WBU393231:WBU393250 WLQ393231:WLQ393250 WVM393231:WVM393250 E458767:E458786 JA458767:JA458786 SW458767:SW458786 ACS458767:ACS458786 AMO458767:AMO458786 AWK458767:AWK458786 BGG458767:BGG458786 BQC458767:BQC458786 BZY458767:BZY458786 CJU458767:CJU458786 CTQ458767:CTQ458786 DDM458767:DDM458786 DNI458767:DNI458786 DXE458767:DXE458786 EHA458767:EHA458786 EQW458767:EQW458786 FAS458767:FAS458786 FKO458767:FKO458786 FUK458767:FUK458786 GEG458767:GEG458786 GOC458767:GOC458786 GXY458767:GXY458786 HHU458767:HHU458786 HRQ458767:HRQ458786 IBM458767:IBM458786 ILI458767:ILI458786 IVE458767:IVE458786 JFA458767:JFA458786 JOW458767:JOW458786 JYS458767:JYS458786 KIO458767:KIO458786 KSK458767:KSK458786 LCG458767:LCG458786 LMC458767:LMC458786 LVY458767:LVY458786 MFU458767:MFU458786 MPQ458767:MPQ458786 MZM458767:MZM458786 NJI458767:NJI458786 NTE458767:NTE458786 ODA458767:ODA458786 OMW458767:OMW458786 OWS458767:OWS458786 PGO458767:PGO458786 PQK458767:PQK458786 QAG458767:QAG458786 QKC458767:QKC458786 QTY458767:QTY458786 RDU458767:RDU458786 RNQ458767:RNQ458786 RXM458767:RXM458786 SHI458767:SHI458786 SRE458767:SRE458786 TBA458767:TBA458786 TKW458767:TKW458786 TUS458767:TUS458786 UEO458767:UEO458786 UOK458767:UOK458786 UYG458767:UYG458786 VIC458767:VIC458786 VRY458767:VRY458786 WBU458767:WBU458786 WLQ458767:WLQ458786 WVM458767:WVM458786 E524303:E524322 JA524303:JA524322 SW524303:SW524322 ACS524303:ACS524322 AMO524303:AMO524322 AWK524303:AWK524322 BGG524303:BGG524322 BQC524303:BQC524322 BZY524303:BZY524322 CJU524303:CJU524322 CTQ524303:CTQ524322 DDM524303:DDM524322 DNI524303:DNI524322 DXE524303:DXE524322 EHA524303:EHA524322 EQW524303:EQW524322 FAS524303:FAS524322 FKO524303:FKO524322 FUK524303:FUK524322 GEG524303:GEG524322 GOC524303:GOC524322 GXY524303:GXY524322 HHU524303:HHU524322 HRQ524303:HRQ524322 IBM524303:IBM524322 ILI524303:ILI524322 IVE524303:IVE524322 JFA524303:JFA524322 JOW524303:JOW524322 JYS524303:JYS524322 KIO524303:KIO524322 KSK524303:KSK524322 LCG524303:LCG524322 LMC524303:LMC524322 LVY524303:LVY524322 MFU524303:MFU524322 MPQ524303:MPQ524322 MZM524303:MZM524322 NJI524303:NJI524322 NTE524303:NTE524322 ODA524303:ODA524322 OMW524303:OMW524322 OWS524303:OWS524322 PGO524303:PGO524322 PQK524303:PQK524322 QAG524303:QAG524322 QKC524303:QKC524322 QTY524303:QTY524322 RDU524303:RDU524322 RNQ524303:RNQ524322 RXM524303:RXM524322 SHI524303:SHI524322 SRE524303:SRE524322 TBA524303:TBA524322 TKW524303:TKW524322 TUS524303:TUS524322 UEO524303:UEO524322 UOK524303:UOK524322 UYG524303:UYG524322 VIC524303:VIC524322 VRY524303:VRY524322 WBU524303:WBU524322 WLQ524303:WLQ524322 WVM524303:WVM524322 E589839:E589858 JA589839:JA589858 SW589839:SW589858 ACS589839:ACS589858 AMO589839:AMO589858 AWK589839:AWK589858 BGG589839:BGG589858 BQC589839:BQC589858 BZY589839:BZY589858 CJU589839:CJU589858 CTQ589839:CTQ589858 DDM589839:DDM589858 DNI589839:DNI589858 DXE589839:DXE589858 EHA589839:EHA589858 EQW589839:EQW589858 FAS589839:FAS589858 FKO589839:FKO589858 FUK589839:FUK589858 GEG589839:GEG589858 GOC589839:GOC589858 GXY589839:GXY589858 HHU589839:HHU589858 HRQ589839:HRQ589858 IBM589839:IBM589858 ILI589839:ILI589858 IVE589839:IVE589858 JFA589839:JFA589858 JOW589839:JOW589858 JYS589839:JYS589858 KIO589839:KIO589858 KSK589839:KSK589858 LCG589839:LCG589858 LMC589839:LMC589858 LVY589839:LVY589858 MFU589839:MFU589858 MPQ589839:MPQ589858 MZM589839:MZM589858 NJI589839:NJI589858 NTE589839:NTE589858 ODA589839:ODA589858 OMW589839:OMW589858 OWS589839:OWS589858 PGO589839:PGO589858 PQK589839:PQK589858 QAG589839:QAG589858 QKC589839:QKC589858 QTY589839:QTY589858 RDU589839:RDU589858 RNQ589839:RNQ589858 RXM589839:RXM589858 SHI589839:SHI589858 SRE589839:SRE589858 TBA589839:TBA589858 TKW589839:TKW589858 TUS589839:TUS589858 UEO589839:UEO589858 UOK589839:UOK589858 UYG589839:UYG589858 VIC589839:VIC589858 VRY589839:VRY589858 WBU589839:WBU589858 WLQ589839:WLQ589858 WVM589839:WVM589858 E655375:E655394 JA655375:JA655394 SW655375:SW655394 ACS655375:ACS655394 AMO655375:AMO655394 AWK655375:AWK655394 BGG655375:BGG655394 BQC655375:BQC655394 BZY655375:BZY655394 CJU655375:CJU655394 CTQ655375:CTQ655394 DDM655375:DDM655394 DNI655375:DNI655394 DXE655375:DXE655394 EHA655375:EHA655394 EQW655375:EQW655394 FAS655375:FAS655394 FKO655375:FKO655394 FUK655375:FUK655394 GEG655375:GEG655394 GOC655375:GOC655394 GXY655375:GXY655394 HHU655375:HHU655394 HRQ655375:HRQ655394 IBM655375:IBM655394 ILI655375:ILI655394 IVE655375:IVE655394 JFA655375:JFA655394 JOW655375:JOW655394 JYS655375:JYS655394 KIO655375:KIO655394 KSK655375:KSK655394 LCG655375:LCG655394 LMC655375:LMC655394 LVY655375:LVY655394 MFU655375:MFU655394 MPQ655375:MPQ655394 MZM655375:MZM655394 NJI655375:NJI655394 NTE655375:NTE655394 ODA655375:ODA655394 OMW655375:OMW655394 OWS655375:OWS655394 PGO655375:PGO655394 PQK655375:PQK655394 QAG655375:QAG655394 QKC655375:QKC655394 QTY655375:QTY655394 RDU655375:RDU655394 RNQ655375:RNQ655394 RXM655375:RXM655394 SHI655375:SHI655394 SRE655375:SRE655394 TBA655375:TBA655394 TKW655375:TKW655394 TUS655375:TUS655394 UEO655375:UEO655394 UOK655375:UOK655394 UYG655375:UYG655394 VIC655375:VIC655394 VRY655375:VRY655394 WBU655375:WBU655394 WLQ655375:WLQ655394 WVM655375:WVM655394 E720911:E720930 JA720911:JA720930 SW720911:SW720930 ACS720911:ACS720930 AMO720911:AMO720930 AWK720911:AWK720930 BGG720911:BGG720930 BQC720911:BQC720930 BZY720911:BZY720930 CJU720911:CJU720930 CTQ720911:CTQ720930 DDM720911:DDM720930 DNI720911:DNI720930 DXE720911:DXE720930 EHA720911:EHA720930 EQW720911:EQW720930 FAS720911:FAS720930 FKO720911:FKO720930 FUK720911:FUK720930 GEG720911:GEG720930 GOC720911:GOC720930 GXY720911:GXY720930 HHU720911:HHU720930 HRQ720911:HRQ720930 IBM720911:IBM720930 ILI720911:ILI720930 IVE720911:IVE720930 JFA720911:JFA720930 JOW720911:JOW720930 JYS720911:JYS720930 KIO720911:KIO720930 KSK720911:KSK720930 LCG720911:LCG720930 LMC720911:LMC720930 LVY720911:LVY720930 MFU720911:MFU720930 MPQ720911:MPQ720930 MZM720911:MZM720930 NJI720911:NJI720930 NTE720911:NTE720930 ODA720911:ODA720930 OMW720911:OMW720930 OWS720911:OWS720930 PGO720911:PGO720930 PQK720911:PQK720930 QAG720911:QAG720930 QKC720911:QKC720930 QTY720911:QTY720930 RDU720911:RDU720930 RNQ720911:RNQ720930 RXM720911:RXM720930 SHI720911:SHI720930 SRE720911:SRE720930 TBA720911:TBA720930 TKW720911:TKW720930 TUS720911:TUS720930 UEO720911:UEO720930 UOK720911:UOK720930 UYG720911:UYG720930 VIC720911:VIC720930 VRY720911:VRY720930 WBU720911:WBU720930 WLQ720911:WLQ720930 WVM720911:WVM720930 E786447:E786466 JA786447:JA786466 SW786447:SW786466 ACS786447:ACS786466 AMO786447:AMO786466 AWK786447:AWK786466 BGG786447:BGG786466 BQC786447:BQC786466 BZY786447:BZY786466 CJU786447:CJU786466 CTQ786447:CTQ786466 DDM786447:DDM786466 DNI786447:DNI786466 DXE786447:DXE786466 EHA786447:EHA786466 EQW786447:EQW786466 FAS786447:FAS786466 FKO786447:FKO786466 FUK786447:FUK786466 GEG786447:GEG786466 GOC786447:GOC786466 GXY786447:GXY786466 HHU786447:HHU786466 HRQ786447:HRQ786466 IBM786447:IBM786466 ILI786447:ILI786466 IVE786447:IVE786466 JFA786447:JFA786466 JOW786447:JOW786466 JYS786447:JYS786466 KIO786447:KIO786466 KSK786447:KSK786466 LCG786447:LCG786466 LMC786447:LMC786466 LVY786447:LVY786466 MFU786447:MFU786466 MPQ786447:MPQ786466 MZM786447:MZM786466 NJI786447:NJI786466 NTE786447:NTE786466 ODA786447:ODA786466 OMW786447:OMW786466 OWS786447:OWS786466 PGO786447:PGO786466 PQK786447:PQK786466 QAG786447:QAG786466 QKC786447:QKC786466 QTY786447:QTY786466 RDU786447:RDU786466 RNQ786447:RNQ786466 RXM786447:RXM786466 SHI786447:SHI786466 SRE786447:SRE786466 TBA786447:TBA786466 TKW786447:TKW786466 TUS786447:TUS786466 UEO786447:UEO786466 UOK786447:UOK786466 UYG786447:UYG786466 VIC786447:VIC786466 VRY786447:VRY786466 WBU786447:WBU786466 WLQ786447:WLQ786466 WVM786447:WVM786466 E851983:E852002 JA851983:JA852002 SW851983:SW852002 ACS851983:ACS852002 AMO851983:AMO852002 AWK851983:AWK852002 BGG851983:BGG852002 BQC851983:BQC852002 BZY851983:BZY852002 CJU851983:CJU852002 CTQ851983:CTQ852002 DDM851983:DDM852002 DNI851983:DNI852002 DXE851983:DXE852002 EHA851983:EHA852002 EQW851983:EQW852002 FAS851983:FAS852002 FKO851983:FKO852002 FUK851983:FUK852002 GEG851983:GEG852002 GOC851983:GOC852002 GXY851983:GXY852002 HHU851983:HHU852002 HRQ851983:HRQ852002 IBM851983:IBM852002 ILI851983:ILI852002 IVE851983:IVE852002 JFA851983:JFA852002 JOW851983:JOW852002 JYS851983:JYS852002 KIO851983:KIO852002 KSK851983:KSK852002 LCG851983:LCG852002 LMC851983:LMC852002 LVY851983:LVY852002 MFU851983:MFU852002 MPQ851983:MPQ852002 MZM851983:MZM852002 NJI851983:NJI852002 NTE851983:NTE852002 ODA851983:ODA852002 OMW851983:OMW852002 OWS851983:OWS852002 PGO851983:PGO852002 PQK851983:PQK852002 QAG851983:QAG852002 QKC851983:QKC852002 QTY851983:QTY852002 RDU851983:RDU852002 RNQ851983:RNQ852002 RXM851983:RXM852002 SHI851983:SHI852002 SRE851983:SRE852002 TBA851983:TBA852002 TKW851983:TKW852002 TUS851983:TUS852002 UEO851983:UEO852002 UOK851983:UOK852002 UYG851983:UYG852002 VIC851983:VIC852002 VRY851983:VRY852002 WBU851983:WBU852002 WLQ851983:WLQ852002 WVM851983:WVM852002 E917519:E917538 JA917519:JA917538 SW917519:SW917538 ACS917519:ACS917538 AMO917519:AMO917538 AWK917519:AWK917538 BGG917519:BGG917538 BQC917519:BQC917538 BZY917519:BZY917538 CJU917519:CJU917538 CTQ917519:CTQ917538 DDM917519:DDM917538 DNI917519:DNI917538 DXE917519:DXE917538 EHA917519:EHA917538 EQW917519:EQW917538 FAS917519:FAS917538 FKO917519:FKO917538 FUK917519:FUK917538 GEG917519:GEG917538 GOC917519:GOC917538 GXY917519:GXY917538 HHU917519:HHU917538 HRQ917519:HRQ917538 IBM917519:IBM917538 ILI917519:ILI917538 IVE917519:IVE917538 JFA917519:JFA917538 JOW917519:JOW917538 JYS917519:JYS917538 KIO917519:KIO917538 KSK917519:KSK917538 LCG917519:LCG917538 LMC917519:LMC917538 LVY917519:LVY917538 MFU917519:MFU917538 MPQ917519:MPQ917538 MZM917519:MZM917538 NJI917519:NJI917538 NTE917519:NTE917538 ODA917519:ODA917538 OMW917519:OMW917538 OWS917519:OWS917538 PGO917519:PGO917538 PQK917519:PQK917538 QAG917519:QAG917538 QKC917519:QKC917538 QTY917519:QTY917538 RDU917519:RDU917538 RNQ917519:RNQ917538 RXM917519:RXM917538 SHI917519:SHI917538 SRE917519:SRE917538 TBA917519:TBA917538 TKW917519:TKW917538 TUS917519:TUS917538 UEO917519:UEO917538 UOK917519:UOK917538 UYG917519:UYG917538 VIC917519:VIC917538 VRY917519:VRY917538 WBU917519:WBU917538 WLQ917519:WLQ917538 WVM917519:WVM917538 E983055:E983074 JA983055:JA983074 SW983055:SW983074 ACS983055:ACS983074 AMO983055:AMO983074 AWK983055:AWK983074 BGG983055:BGG983074 BQC983055:BQC983074 BZY983055:BZY983074 CJU983055:CJU983074 CTQ983055:CTQ983074 DDM983055:DDM983074 DNI983055:DNI983074 DXE983055:DXE983074 EHA983055:EHA983074 EQW983055:EQW983074 FAS983055:FAS983074 FKO983055:FKO983074 FUK983055:FUK983074 GEG983055:GEG983074 GOC983055:GOC983074 GXY983055:GXY983074 HHU983055:HHU983074 HRQ983055:HRQ983074 IBM983055:IBM983074 ILI983055:ILI983074 IVE983055:IVE983074 JFA983055:JFA983074 JOW983055:JOW983074 JYS983055:JYS983074 KIO983055:KIO983074 KSK983055:KSK983074 LCG983055:LCG983074 LMC983055:LMC983074 LVY983055:LVY983074 MFU983055:MFU983074 MPQ983055:MPQ983074 MZM983055:MZM983074 NJI983055:NJI983074 NTE983055:NTE983074 ODA983055:ODA983074 OMW983055:OMW983074 OWS983055:OWS983074 PGO983055:PGO983074 PQK983055:PQK983074 QAG983055:QAG983074 QKC983055:QKC983074 QTY983055:QTY983074 RDU983055:RDU983074 RNQ983055:RNQ983074 RXM983055:RXM983074 SHI983055:SHI983074 SRE983055:SRE983074 TBA983055:TBA983074 TKW983055:TKW983074 TUS983055:TUS983074 UEO983055:UEO983074 UOK983055:UOK983074 UYG983055:UYG983074 VIC983055:VIC983074 VRY983055:VRY983074 WBU983055:WBU983074 WLQ983055:WLQ983074 WVM983055:WVM983074 E36:E60 JA36:JA60 SW36:SW60 ACS36:ACS60 AMO36:AMO60 AWK36:AWK60 BGG36:BGG60 BQC36:BQC60 BZY36:BZY60 CJU36:CJU60 CTQ36:CTQ60 DDM36:DDM60 DNI36:DNI60 DXE36:DXE60 EHA36:EHA60 EQW36:EQW60 FAS36:FAS60 FKO36:FKO60 FUK36:FUK60 GEG36:GEG60 GOC36:GOC60 GXY36:GXY60 HHU36:HHU60 HRQ36:HRQ60 IBM36:IBM60 ILI36:ILI60 IVE36:IVE60 JFA36:JFA60 JOW36:JOW60 JYS36:JYS60 KIO36:KIO60 KSK36:KSK60 LCG36:LCG60 LMC36:LMC60 LVY36:LVY60 MFU36:MFU60 MPQ36:MPQ60 MZM36:MZM60 NJI36:NJI60 NTE36:NTE60 ODA36:ODA60 OMW36:OMW60 OWS36:OWS60 PGO36:PGO60 PQK36:PQK60 QAG36:QAG60 QKC36:QKC60 QTY36:QTY60 RDU36:RDU60 RNQ36:RNQ60 RXM36:RXM60 SHI36:SHI60 SRE36:SRE60 TBA36:TBA60 TKW36:TKW60 TUS36:TUS60 UEO36:UEO60 UOK36:UOK60 UYG36:UYG60 VIC36:VIC60 VRY36:VRY60 WBU36:WBU60 WLQ36:WLQ60 WVM36:WVM60 E65572:E65596 JA65572:JA65596 SW65572:SW65596 ACS65572:ACS65596 AMO65572:AMO65596 AWK65572:AWK65596 BGG65572:BGG65596 BQC65572:BQC65596 BZY65572:BZY65596 CJU65572:CJU65596 CTQ65572:CTQ65596 DDM65572:DDM65596 DNI65572:DNI65596 DXE65572:DXE65596 EHA65572:EHA65596 EQW65572:EQW65596 FAS65572:FAS65596 FKO65572:FKO65596 FUK65572:FUK65596 GEG65572:GEG65596 GOC65572:GOC65596 GXY65572:GXY65596 HHU65572:HHU65596 HRQ65572:HRQ65596 IBM65572:IBM65596 ILI65572:ILI65596 IVE65572:IVE65596 JFA65572:JFA65596 JOW65572:JOW65596 JYS65572:JYS65596 KIO65572:KIO65596 KSK65572:KSK65596 LCG65572:LCG65596 LMC65572:LMC65596 LVY65572:LVY65596 MFU65572:MFU65596 MPQ65572:MPQ65596 MZM65572:MZM65596 NJI65572:NJI65596 NTE65572:NTE65596 ODA65572:ODA65596 OMW65572:OMW65596 OWS65572:OWS65596 PGO65572:PGO65596 PQK65572:PQK65596 QAG65572:QAG65596 QKC65572:QKC65596 QTY65572:QTY65596 RDU65572:RDU65596 RNQ65572:RNQ65596 RXM65572:RXM65596 SHI65572:SHI65596 SRE65572:SRE65596 TBA65572:TBA65596 TKW65572:TKW65596 TUS65572:TUS65596 UEO65572:UEO65596 UOK65572:UOK65596 UYG65572:UYG65596 VIC65572:VIC65596 VRY65572:VRY65596 WBU65572:WBU65596 WLQ65572:WLQ65596 WVM65572:WVM65596 E131108:E131132 JA131108:JA131132 SW131108:SW131132 ACS131108:ACS131132 AMO131108:AMO131132 AWK131108:AWK131132 BGG131108:BGG131132 BQC131108:BQC131132 BZY131108:BZY131132 CJU131108:CJU131132 CTQ131108:CTQ131132 DDM131108:DDM131132 DNI131108:DNI131132 DXE131108:DXE131132 EHA131108:EHA131132 EQW131108:EQW131132 FAS131108:FAS131132 FKO131108:FKO131132 FUK131108:FUK131132 GEG131108:GEG131132 GOC131108:GOC131132 GXY131108:GXY131132 HHU131108:HHU131132 HRQ131108:HRQ131132 IBM131108:IBM131132 ILI131108:ILI131132 IVE131108:IVE131132 JFA131108:JFA131132 JOW131108:JOW131132 JYS131108:JYS131132 KIO131108:KIO131132 KSK131108:KSK131132 LCG131108:LCG131132 LMC131108:LMC131132 LVY131108:LVY131132 MFU131108:MFU131132 MPQ131108:MPQ131132 MZM131108:MZM131132 NJI131108:NJI131132 NTE131108:NTE131132 ODA131108:ODA131132 OMW131108:OMW131132 OWS131108:OWS131132 PGO131108:PGO131132 PQK131108:PQK131132 QAG131108:QAG131132 QKC131108:QKC131132 QTY131108:QTY131132 RDU131108:RDU131132 RNQ131108:RNQ131132 RXM131108:RXM131132 SHI131108:SHI131132 SRE131108:SRE131132 TBA131108:TBA131132 TKW131108:TKW131132 TUS131108:TUS131132 UEO131108:UEO131132 UOK131108:UOK131132 UYG131108:UYG131132 VIC131108:VIC131132 VRY131108:VRY131132 WBU131108:WBU131132 WLQ131108:WLQ131132 WVM131108:WVM131132 E196644:E196668 JA196644:JA196668 SW196644:SW196668 ACS196644:ACS196668 AMO196644:AMO196668 AWK196644:AWK196668 BGG196644:BGG196668 BQC196644:BQC196668 BZY196644:BZY196668 CJU196644:CJU196668 CTQ196644:CTQ196668 DDM196644:DDM196668 DNI196644:DNI196668 DXE196644:DXE196668 EHA196644:EHA196668 EQW196644:EQW196668 FAS196644:FAS196668 FKO196644:FKO196668 FUK196644:FUK196668 GEG196644:GEG196668 GOC196644:GOC196668 GXY196644:GXY196668 HHU196644:HHU196668 HRQ196644:HRQ196668 IBM196644:IBM196668 ILI196644:ILI196668 IVE196644:IVE196668 JFA196644:JFA196668 JOW196644:JOW196668 JYS196644:JYS196668 KIO196644:KIO196668 KSK196644:KSK196668 LCG196644:LCG196668 LMC196644:LMC196668 LVY196644:LVY196668 MFU196644:MFU196668 MPQ196644:MPQ196668 MZM196644:MZM196668 NJI196644:NJI196668 NTE196644:NTE196668 ODA196644:ODA196668 OMW196644:OMW196668 OWS196644:OWS196668 PGO196644:PGO196668 PQK196644:PQK196668 QAG196644:QAG196668 QKC196644:QKC196668 QTY196644:QTY196668 RDU196644:RDU196668 RNQ196644:RNQ196668 RXM196644:RXM196668 SHI196644:SHI196668 SRE196644:SRE196668 TBA196644:TBA196668 TKW196644:TKW196668 TUS196644:TUS196668 UEO196644:UEO196668 UOK196644:UOK196668 UYG196644:UYG196668 VIC196644:VIC196668 VRY196644:VRY196668 WBU196644:WBU196668 WLQ196644:WLQ196668 WVM196644:WVM196668 E262180:E262204 JA262180:JA262204 SW262180:SW262204 ACS262180:ACS262204 AMO262180:AMO262204 AWK262180:AWK262204 BGG262180:BGG262204 BQC262180:BQC262204 BZY262180:BZY262204 CJU262180:CJU262204 CTQ262180:CTQ262204 DDM262180:DDM262204 DNI262180:DNI262204 DXE262180:DXE262204 EHA262180:EHA262204 EQW262180:EQW262204 FAS262180:FAS262204 FKO262180:FKO262204 FUK262180:FUK262204 GEG262180:GEG262204 GOC262180:GOC262204 GXY262180:GXY262204 HHU262180:HHU262204 HRQ262180:HRQ262204 IBM262180:IBM262204 ILI262180:ILI262204 IVE262180:IVE262204 JFA262180:JFA262204 JOW262180:JOW262204 JYS262180:JYS262204 KIO262180:KIO262204 KSK262180:KSK262204 LCG262180:LCG262204 LMC262180:LMC262204 LVY262180:LVY262204 MFU262180:MFU262204 MPQ262180:MPQ262204 MZM262180:MZM262204 NJI262180:NJI262204 NTE262180:NTE262204 ODA262180:ODA262204 OMW262180:OMW262204 OWS262180:OWS262204 PGO262180:PGO262204 PQK262180:PQK262204 QAG262180:QAG262204 QKC262180:QKC262204 QTY262180:QTY262204 RDU262180:RDU262204 RNQ262180:RNQ262204 RXM262180:RXM262204 SHI262180:SHI262204 SRE262180:SRE262204 TBA262180:TBA262204 TKW262180:TKW262204 TUS262180:TUS262204 UEO262180:UEO262204 UOK262180:UOK262204 UYG262180:UYG262204 VIC262180:VIC262204 VRY262180:VRY262204 WBU262180:WBU262204 WLQ262180:WLQ262204 WVM262180:WVM262204 E327716:E327740 JA327716:JA327740 SW327716:SW327740 ACS327716:ACS327740 AMO327716:AMO327740 AWK327716:AWK327740 BGG327716:BGG327740 BQC327716:BQC327740 BZY327716:BZY327740 CJU327716:CJU327740 CTQ327716:CTQ327740 DDM327716:DDM327740 DNI327716:DNI327740 DXE327716:DXE327740 EHA327716:EHA327740 EQW327716:EQW327740 FAS327716:FAS327740 FKO327716:FKO327740 FUK327716:FUK327740 GEG327716:GEG327740 GOC327716:GOC327740 GXY327716:GXY327740 HHU327716:HHU327740 HRQ327716:HRQ327740 IBM327716:IBM327740 ILI327716:ILI327740 IVE327716:IVE327740 JFA327716:JFA327740 JOW327716:JOW327740 JYS327716:JYS327740 KIO327716:KIO327740 KSK327716:KSK327740 LCG327716:LCG327740 LMC327716:LMC327740 LVY327716:LVY327740 MFU327716:MFU327740 MPQ327716:MPQ327740 MZM327716:MZM327740 NJI327716:NJI327740 NTE327716:NTE327740 ODA327716:ODA327740 OMW327716:OMW327740 OWS327716:OWS327740 PGO327716:PGO327740 PQK327716:PQK327740 QAG327716:QAG327740 QKC327716:QKC327740 QTY327716:QTY327740 RDU327716:RDU327740 RNQ327716:RNQ327740 RXM327716:RXM327740 SHI327716:SHI327740 SRE327716:SRE327740 TBA327716:TBA327740 TKW327716:TKW327740 TUS327716:TUS327740 UEO327716:UEO327740 UOK327716:UOK327740 UYG327716:UYG327740 VIC327716:VIC327740 VRY327716:VRY327740 WBU327716:WBU327740 WLQ327716:WLQ327740 WVM327716:WVM327740 E393252:E393276 JA393252:JA393276 SW393252:SW393276 ACS393252:ACS393276 AMO393252:AMO393276 AWK393252:AWK393276 BGG393252:BGG393276 BQC393252:BQC393276 BZY393252:BZY393276 CJU393252:CJU393276 CTQ393252:CTQ393276 DDM393252:DDM393276 DNI393252:DNI393276 DXE393252:DXE393276 EHA393252:EHA393276 EQW393252:EQW393276 FAS393252:FAS393276 FKO393252:FKO393276 FUK393252:FUK393276 GEG393252:GEG393276 GOC393252:GOC393276 GXY393252:GXY393276 HHU393252:HHU393276 HRQ393252:HRQ393276 IBM393252:IBM393276 ILI393252:ILI393276 IVE393252:IVE393276 JFA393252:JFA393276 JOW393252:JOW393276 JYS393252:JYS393276 KIO393252:KIO393276 KSK393252:KSK393276 LCG393252:LCG393276 LMC393252:LMC393276 LVY393252:LVY393276 MFU393252:MFU393276 MPQ393252:MPQ393276 MZM393252:MZM393276 NJI393252:NJI393276 NTE393252:NTE393276 ODA393252:ODA393276 OMW393252:OMW393276 OWS393252:OWS393276 PGO393252:PGO393276 PQK393252:PQK393276 QAG393252:QAG393276 QKC393252:QKC393276 QTY393252:QTY393276 RDU393252:RDU393276 RNQ393252:RNQ393276 RXM393252:RXM393276 SHI393252:SHI393276 SRE393252:SRE393276 TBA393252:TBA393276 TKW393252:TKW393276 TUS393252:TUS393276 UEO393252:UEO393276 UOK393252:UOK393276 UYG393252:UYG393276 VIC393252:VIC393276 VRY393252:VRY393276 WBU393252:WBU393276 WLQ393252:WLQ393276 WVM393252:WVM393276 E458788:E458812 JA458788:JA458812 SW458788:SW458812 ACS458788:ACS458812 AMO458788:AMO458812 AWK458788:AWK458812 BGG458788:BGG458812 BQC458788:BQC458812 BZY458788:BZY458812 CJU458788:CJU458812 CTQ458788:CTQ458812 DDM458788:DDM458812 DNI458788:DNI458812 DXE458788:DXE458812 EHA458788:EHA458812 EQW458788:EQW458812 FAS458788:FAS458812 FKO458788:FKO458812 FUK458788:FUK458812 GEG458788:GEG458812 GOC458788:GOC458812 GXY458788:GXY458812 HHU458788:HHU458812 HRQ458788:HRQ458812 IBM458788:IBM458812 ILI458788:ILI458812 IVE458788:IVE458812 JFA458788:JFA458812 JOW458788:JOW458812 JYS458788:JYS458812 KIO458788:KIO458812 KSK458788:KSK458812 LCG458788:LCG458812 LMC458788:LMC458812 LVY458788:LVY458812 MFU458788:MFU458812 MPQ458788:MPQ458812 MZM458788:MZM458812 NJI458788:NJI458812 NTE458788:NTE458812 ODA458788:ODA458812 OMW458788:OMW458812 OWS458788:OWS458812 PGO458788:PGO458812 PQK458788:PQK458812 QAG458788:QAG458812 QKC458788:QKC458812 QTY458788:QTY458812 RDU458788:RDU458812 RNQ458788:RNQ458812 RXM458788:RXM458812 SHI458788:SHI458812 SRE458788:SRE458812 TBA458788:TBA458812 TKW458788:TKW458812 TUS458788:TUS458812 UEO458788:UEO458812 UOK458788:UOK458812 UYG458788:UYG458812 VIC458788:VIC458812 VRY458788:VRY458812 WBU458788:WBU458812 WLQ458788:WLQ458812 WVM458788:WVM458812 E524324:E524348 JA524324:JA524348 SW524324:SW524348 ACS524324:ACS524348 AMO524324:AMO524348 AWK524324:AWK524348 BGG524324:BGG524348 BQC524324:BQC524348 BZY524324:BZY524348 CJU524324:CJU524348 CTQ524324:CTQ524348 DDM524324:DDM524348 DNI524324:DNI524348 DXE524324:DXE524348 EHA524324:EHA524348 EQW524324:EQW524348 FAS524324:FAS524348 FKO524324:FKO524348 FUK524324:FUK524348 GEG524324:GEG524348 GOC524324:GOC524348 GXY524324:GXY524348 HHU524324:HHU524348 HRQ524324:HRQ524348 IBM524324:IBM524348 ILI524324:ILI524348 IVE524324:IVE524348 JFA524324:JFA524348 JOW524324:JOW524348 JYS524324:JYS524348 KIO524324:KIO524348 KSK524324:KSK524348 LCG524324:LCG524348 LMC524324:LMC524348 LVY524324:LVY524348 MFU524324:MFU524348 MPQ524324:MPQ524348 MZM524324:MZM524348 NJI524324:NJI524348 NTE524324:NTE524348 ODA524324:ODA524348 OMW524324:OMW524348 OWS524324:OWS524348 PGO524324:PGO524348 PQK524324:PQK524348 QAG524324:QAG524348 QKC524324:QKC524348 QTY524324:QTY524348 RDU524324:RDU524348 RNQ524324:RNQ524348 RXM524324:RXM524348 SHI524324:SHI524348 SRE524324:SRE524348 TBA524324:TBA524348 TKW524324:TKW524348 TUS524324:TUS524348 UEO524324:UEO524348 UOK524324:UOK524348 UYG524324:UYG524348 VIC524324:VIC524348 VRY524324:VRY524348 WBU524324:WBU524348 WLQ524324:WLQ524348 WVM524324:WVM524348 E589860:E589884 JA589860:JA589884 SW589860:SW589884 ACS589860:ACS589884 AMO589860:AMO589884 AWK589860:AWK589884 BGG589860:BGG589884 BQC589860:BQC589884 BZY589860:BZY589884 CJU589860:CJU589884 CTQ589860:CTQ589884 DDM589860:DDM589884 DNI589860:DNI589884 DXE589860:DXE589884 EHA589860:EHA589884 EQW589860:EQW589884 FAS589860:FAS589884 FKO589860:FKO589884 FUK589860:FUK589884 GEG589860:GEG589884 GOC589860:GOC589884 GXY589860:GXY589884 HHU589860:HHU589884 HRQ589860:HRQ589884 IBM589860:IBM589884 ILI589860:ILI589884 IVE589860:IVE589884 JFA589860:JFA589884 JOW589860:JOW589884 JYS589860:JYS589884 KIO589860:KIO589884 KSK589860:KSK589884 LCG589860:LCG589884 LMC589860:LMC589884 LVY589860:LVY589884 MFU589860:MFU589884 MPQ589860:MPQ589884 MZM589860:MZM589884 NJI589860:NJI589884 NTE589860:NTE589884 ODA589860:ODA589884 OMW589860:OMW589884 OWS589860:OWS589884 PGO589860:PGO589884 PQK589860:PQK589884 QAG589860:QAG589884 QKC589860:QKC589884 QTY589860:QTY589884 RDU589860:RDU589884 RNQ589860:RNQ589884 RXM589860:RXM589884 SHI589860:SHI589884 SRE589860:SRE589884 TBA589860:TBA589884 TKW589860:TKW589884 TUS589860:TUS589884 UEO589860:UEO589884 UOK589860:UOK589884 UYG589860:UYG589884 VIC589860:VIC589884 VRY589860:VRY589884 WBU589860:WBU589884 WLQ589860:WLQ589884 WVM589860:WVM589884 E655396:E655420 JA655396:JA655420 SW655396:SW655420 ACS655396:ACS655420 AMO655396:AMO655420 AWK655396:AWK655420 BGG655396:BGG655420 BQC655396:BQC655420 BZY655396:BZY655420 CJU655396:CJU655420 CTQ655396:CTQ655420 DDM655396:DDM655420 DNI655396:DNI655420 DXE655396:DXE655420 EHA655396:EHA655420 EQW655396:EQW655420 FAS655396:FAS655420 FKO655396:FKO655420 FUK655396:FUK655420 GEG655396:GEG655420 GOC655396:GOC655420 GXY655396:GXY655420 HHU655396:HHU655420 HRQ655396:HRQ655420 IBM655396:IBM655420 ILI655396:ILI655420 IVE655396:IVE655420 JFA655396:JFA655420 JOW655396:JOW655420 JYS655396:JYS655420 KIO655396:KIO655420 KSK655396:KSK655420 LCG655396:LCG655420 LMC655396:LMC655420 LVY655396:LVY655420 MFU655396:MFU655420 MPQ655396:MPQ655420 MZM655396:MZM655420 NJI655396:NJI655420 NTE655396:NTE655420 ODA655396:ODA655420 OMW655396:OMW655420 OWS655396:OWS655420 PGO655396:PGO655420 PQK655396:PQK655420 QAG655396:QAG655420 QKC655396:QKC655420 QTY655396:QTY655420 RDU655396:RDU655420 RNQ655396:RNQ655420 RXM655396:RXM655420 SHI655396:SHI655420 SRE655396:SRE655420 TBA655396:TBA655420 TKW655396:TKW655420 TUS655396:TUS655420 UEO655396:UEO655420 UOK655396:UOK655420 UYG655396:UYG655420 VIC655396:VIC655420 VRY655396:VRY655420 WBU655396:WBU655420 WLQ655396:WLQ655420 WVM655396:WVM655420 E720932:E720956 JA720932:JA720956 SW720932:SW720956 ACS720932:ACS720956 AMO720932:AMO720956 AWK720932:AWK720956 BGG720932:BGG720956 BQC720932:BQC720956 BZY720932:BZY720956 CJU720932:CJU720956 CTQ720932:CTQ720956 DDM720932:DDM720956 DNI720932:DNI720956 DXE720932:DXE720956 EHA720932:EHA720956 EQW720932:EQW720956 FAS720932:FAS720956 FKO720932:FKO720956 FUK720932:FUK720956 GEG720932:GEG720956 GOC720932:GOC720956 GXY720932:GXY720956 HHU720932:HHU720956 HRQ720932:HRQ720956 IBM720932:IBM720956 ILI720932:ILI720956 IVE720932:IVE720956 JFA720932:JFA720956 JOW720932:JOW720956 JYS720932:JYS720956 KIO720932:KIO720956 KSK720932:KSK720956 LCG720932:LCG720956 LMC720932:LMC720956 LVY720932:LVY720956 MFU720932:MFU720956 MPQ720932:MPQ720956 MZM720932:MZM720956 NJI720932:NJI720956 NTE720932:NTE720956 ODA720932:ODA720956 OMW720932:OMW720956 OWS720932:OWS720956 PGO720932:PGO720956 PQK720932:PQK720956 QAG720932:QAG720956 QKC720932:QKC720956 QTY720932:QTY720956 RDU720932:RDU720956 RNQ720932:RNQ720956 RXM720932:RXM720956 SHI720932:SHI720956 SRE720932:SRE720956 TBA720932:TBA720956 TKW720932:TKW720956 TUS720932:TUS720956 UEO720932:UEO720956 UOK720932:UOK720956 UYG720932:UYG720956 VIC720932:VIC720956 VRY720932:VRY720956 WBU720932:WBU720956 WLQ720932:WLQ720956 WVM720932:WVM720956 E786468:E786492 JA786468:JA786492 SW786468:SW786492 ACS786468:ACS786492 AMO786468:AMO786492 AWK786468:AWK786492 BGG786468:BGG786492 BQC786468:BQC786492 BZY786468:BZY786492 CJU786468:CJU786492 CTQ786468:CTQ786492 DDM786468:DDM786492 DNI786468:DNI786492 DXE786468:DXE786492 EHA786468:EHA786492 EQW786468:EQW786492 FAS786468:FAS786492 FKO786468:FKO786492 FUK786468:FUK786492 GEG786468:GEG786492 GOC786468:GOC786492 GXY786468:GXY786492 HHU786468:HHU786492 HRQ786468:HRQ786492 IBM786468:IBM786492 ILI786468:ILI786492 IVE786468:IVE786492 JFA786468:JFA786492 JOW786468:JOW786492 JYS786468:JYS786492 KIO786468:KIO786492 KSK786468:KSK786492 LCG786468:LCG786492 LMC786468:LMC786492 LVY786468:LVY786492 MFU786468:MFU786492 MPQ786468:MPQ786492 MZM786468:MZM786492 NJI786468:NJI786492 NTE786468:NTE786492 ODA786468:ODA786492 OMW786468:OMW786492 OWS786468:OWS786492 PGO786468:PGO786492 PQK786468:PQK786492 QAG786468:QAG786492 QKC786468:QKC786492 QTY786468:QTY786492 RDU786468:RDU786492 RNQ786468:RNQ786492 RXM786468:RXM786492 SHI786468:SHI786492 SRE786468:SRE786492 TBA786468:TBA786492 TKW786468:TKW786492 TUS786468:TUS786492 UEO786468:UEO786492 UOK786468:UOK786492 UYG786468:UYG786492 VIC786468:VIC786492 VRY786468:VRY786492 WBU786468:WBU786492 WLQ786468:WLQ786492 WVM786468:WVM786492 E852004:E852028 JA852004:JA852028 SW852004:SW852028 ACS852004:ACS852028 AMO852004:AMO852028 AWK852004:AWK852028 BGG852004:BGG852028 BQC852004:BQC852028 BZY852004:BZY852028 CJU852004:CJU852028 CTQ852004:CTQ852028 DDM852004:DDM852028 DNI852004:DNI852028 DXE852004:DXE852028 EHA852004:EHA852028 EQW852004:EQW852028 FAS852004:FAS852028 FKO852004:FKO852028 FUK852004:FUK852028 GEG852004:GEG852028 GOC852004:GOC852028 GXY852004:GXY852028 HHU852004:HHU852028 HRQ852004:HRQ852028 IBM852004:IBM852028 ILI852004:ILI852028 IVE852004:IVE852028 JFA852004:JFA852028 JOW852004:JOW852028 JYS852004:JYS852028 KIO852004:KIO852028 KSK852004:KSK852028 LCG852004:LCG852028 LMC852004:LMC852028 LVY852004:LVY852028 MFU852004:MFU852028 MPQ852004:MPQ852028 MZM852004:MZM852028 NJI852004:NJI852028 NTE852004:NTE852028 ODA852004:ODA852028 OMW852004:OMW852028 OWS852004:OWS852028 PGO852004:PGO852028 PQK852004:PQK852028 QAG852004:QAG852028 QKC852004:QKC852028 QTY852004:QTY852028 RDU852004:RDU852028 RNQ852004:RNQ852028 RXM852004:RXM852028 SHI852004:SHI852028 SRE852004:SRE852028 TBA852004:TBA852028 TKW852004:TKW852028 TUS852004:TUS852028 UEO852004:UEO852028 UOK852004:UOK852028 UYG852004:UYG852028 VIC852004:VIC852028 VRY852004:VRY852028 WBU852004:WBU852028 WLQ852004:WLQ852028 WVM852004:WVM852028 E917540:E917564 JA917540:JA917564 SW917540:SW917564 ACS917540:ACS917564 AMO917540:AMO917564 AWK917540:AWK917564 BGG917540:BGG917564 BQC917540:BQC917564 BZY917540:BZY917564 CJU917540:CJU917564 CTQ917540:CTQ917564 DDM917540:DDM917564 DNI917540:DNI917564 DXE917540:DXE917564 EHA917540:EHA917564 EQW917540:EQW917564 FAS917540:FAS917564 FKO917540:FKO917564 FUK917540:FUK917564 GEG917540:GEG917564 GOC917540:GOC917564 GXY917540:GXY917564 HHU917540:HHU917564 HRQ917540:HRQ917564 IBM917540:IBM917564 ILI917540:ILI917564 IVE917540:IVE917564 JFA917540:JFA917564 JOW917540:JOW917564 JYS917540:JYS917564 KIO917540:KIO917564 KSK917540:KSK917564 LCG917540:LCG917564 LMC917540:LMC917564 LVY917540:LVY917564 MFU917540:MFU917564 MPQ917540:MPQ917564 MZM917540:MZM917564 NJI917540:NJI917564 NTE917540:NTE917564 ODA917540:ODA917564 OMW917540:OMW917564 OWS917540:OWS917564 PGO917540:PGO917564 PQK917540:PQK917564 QAG917540:QAG917564 QKC917540:QKC917564 QTY917540:QTY917564 RDU917540:RDU917564 RNQ917540:RNQ917564 RXM917540:RXM917564 SHI917540:SHI917564 SRE917540:SRE917564 TBA917540:TBA917564 TKW917540:TKW917564 TUS917540:TUS917564 UEO917540:UEO917564 UOK917540:UOK917564 UYG917540:UYG917564 VIC917540:VIC917564 VRY917540:VRY917564 WBU917540:WBU917564 WLQ917540:WLQ917564 WVM917540:WVM917564 E983076:E983100 JA983076:JA983100 SW983076:SW983100 ACS983076:ACS983100 AMO983076:AMO983100 AWK983076:AWK983100 BGG983076:BGG983100 BQC983076:BQC983100 BZY983076:BZY983100 CJU983076:CJU983100 CTQ983076:CTQ983100 DDM983076:DDM983100 DNI983076:DNI983100 DXE983076:DXE983100 EHA983076:EHA983100 EQW983076:EQW983100 FAS983076:FAS983100 FKO983076:FKO983100 FUK983076:FUK983100 GEG983076:GEG983100 GOC983076:GOC983100 GXY983076:GXY983100 HHU983076:HHU983100 HRQ983076:HRQ983100 IBM983076:IBM983100 ILI983076:ILI983100 IVE983076:IVE983100 JFA983076:JFA983100 JOW983076:JOW983100 JYS983076:JYS983100 KIO983076:KIO983100 KSK983076:KSK983100 LCG983076:LCG983100 LMC983076:LMC983100 LVY983076:LVY983100 MFU983076:MFU983100 MPQ983076:MPQ983100 MZM983076:MZM983100 NJI983076:NJI983100 NTE983076:NTE983100 ODA983076:ODA983100 OMW983076:OMW983100 OWS983076:OWS983100 PGO983076:PGO983100 PQK983076:PQK983100 QAG983076:QAG983100 QKC983076:QKC983100 QTY983076:QTY983100 RDU983076:RDU983100 RNQ983076:RNQ983100 RXM983076:RXM983100 SHI983076:SHI983100 SRE983076:SRE983100 TBA983076:TBA983100 TKW983076:TKW983100 TUS983076:TUS983100 UEO983076:UEO983100 UOK983076:UOK983100 UYG983076:UYG983100 VIC983076:VIC983100 VRY983076:VRY983100 WBU983076:WBU983100 WLQ983076:WLQ983100 WVM983076:WVM983100 E62:E66 JA62:JA66 SW62:SW66 ACS62:ACS66 AMO62:AMO66 AWK62:AWK66 BGG62:BGG66 BQC62:BQC66 BZY62:BZY66 CJU62:CJU66 CTQ62:CTQ66 DDM62:DDM66 DNI62:DNI66 DXE62:DXE66 EHA62:EHA66 EQW62:EQW66 FAS62:FAS66 FKO62:FKO66 FUK62:FUK66 GEG62:GEG66 GOC62:GOC66 GXY62:GXY66 HHU62:HHU66 HRQ62:HRQ66 IBM62:IBM66 ILI62:ILI66 IVE62:IVE66 JFA62:JFA66 JOW62:JOW66 JYS62:JYS66 KIO62:KIO66 KSK62:KSK66 LCG62:LCG66 LMC62:LMC66 LVY62:LVY66 MFU62:MFU66 MPQ62:MPQ66 MZM62:MZM66 NJI62:NJI66 NTE62:NTE66 ODA62:ODA66 OMW62:OMW66 OWS62:OWS66 PGO62:PGO66 PQK62:PQK66 QAG62:QAG66 QKC62:QKC66 QTY62:QTY66 RDU62:RDU66 RNQ62:RNQ66 RXM62:RXM66 SHI62:SHI66 SRE62:SRE66 TBA62:TBA66 TKW62:TKW66 TUS62:TUS66 UEO62:UEO66 UOK62:UOK66 UYG62:UYG66 VIC62:VIC66 VRY62:VRY66 WBU62:WBU66 WLQ62:WLQ66 WVM62:WVM66 E65598:E65602 JA65598:JA65602 SW65598:SW65602 ACS65598:ACS65602 AMO65598:AMO65602 AWK65598:AWK65602 BGG65598:BGG65602 BQC65598:BQC65602 BZY65598:BZY65602 CJU65598:CJU65602 CTQ65598:CTQ65602 DDM65598:DDM65602 DNI65598:DNI65602 DXE65598:DXE65602 EHA65598:EHA65602 EQW65598:EQW65602 FAS65598:FAS65602 FKO65598:FKO65602 FUK65598:FUK65602 GEG65598:GEG65602 GOC65598:GOC65602 GXY65598:GXY65602 HHU65598:HHU65602 HRQ65598:HRQ65602 IBM65598:IBM65602 ILI65598:ILI65602 IVE65598:IVE65602 JFA65598:JFA65602 JOW65598:JOW65602 JYS65598:JYS65602 KIO65598:KIO65602 KSK65598:KSK65602 LCG65598:LCG65602 LMC65598:LMC65602 LVY65598:LVY65602 MFU65598:MFU65602 MPQ65598:MPQ65602 MZM65598:MZM65602 NJI65598:NJI65602 NTE65598:NTE65602 ODA65598:ODA65602 OMW65598:OMW65602 OWS65598:OWS65602 PGO65598:PGO65602 PQK65598:PQK65602 QAG65598:QAG65602 QKC65598:QKC65602 QTY65598:QTY65602 RDU65598:RDU65602 RNQ65598:RNQ65602 RXM65598:RXM65602 SHI65598:SHI65602 SRE65598:SRE65602 TBA65598:TBA65602 TKW65598:TKW65602 TUS65598:TUS65602 UEO65598:UEO65602 UOK65598:UOK65602 UYG65598:UYG65602 VIC65598:VIC65602 VRY65598:VRY65602 WBU65598:WBU65602 WLQ65598:WLQ65602 WVM65598:WVM65602 E131134:E131138 JA131134:JA131138 SW131134:SW131138 ACS131134:ACS131138 AMO131134:AMO131138 AWK131134:AWK131138 BGG131134:BGG131138 BQC131134:BQC131138 BZY131134:BZY131138 CJU131134:CJU131138 CTQ131134:CTQ131138 DDM131134:DDM131138 DNI131134:DNI131138 DXE131134:DXE131138 EHA131134:EHA131138 EQW131134:EQW131138 FAS131134:FAS131138 FKO131134:FKO131138 FUK131134:FUK131138 GEG131134:GEG131138 GOC131134:GOC131138 GXY131134:GXY131138 HHU131134:HHU131138 HRQ131134:HRQ131138 IBM131134:IBM131138 ILI131134:ILI131138 IVE131134:IVE131138 JFA131134:JFA131138 JOW131134:JOW131138 JYS131134:JYS131138 KIO131134:KIO131138 KSK131134:KSK131138 LCG131134:LCG131138 LMC131134:LMC131138 LVY131134:LVY131138 MFU131134:MFU131138 MPQ131134:MPQ131138 MZM131134:MZM131138 NJI131134:NJI131138 NTE131134:NTE131138 ODA131134:ODA131138 OMW131134:OMW131138 OWS131134:OWS131138 PGO131134:PGO131138 PQK131134:PQK131138 QAG131134:QAG131138 QKC131134:QKC131138 QTY131134:QTY131138 RDU131134:RDU131138 RNQ131134:RNQ131138 RXM131134:RXM131138 SHI131134:SHI131138 SRE131134:SRE131138 TBA131134:TBA131138 TKW131134:TKW131138 TUS131134:TUS131138 UEO131134:UEO131138 UOK131134:UOK131138 UYG131134:UYG131138 VIC131134:VIC131138 VRY131134:VRY131138 WBU131134:WBU131138 WLQ131134:WLQ131138 WVM131134:WVM131138 E196670:E196674 JA196670:JA196674 SW196670:SW196674 ACS196670:ACS196674 AMO196670:AMO196674 AWK196670:AWK196674 BGG196670:BGG196674 BQC196670:BQC196674 BZY196670:BZY196674 CJU196670:CJU196674 CTQ196670:CTQ196674 DDM196670:DDM196674 DNI196670:DNI196674 DXE196670:DXE196674 EHA196670:EHA196674 EQW196670:EQW196674 FAS196670:FAS196674 FKO196670:FKO196674 FUK196670:FUK196674 GEG196670:GEG196674 GOC196670:GOC196674 GXY196670:GXY196674 HHU196670:HHU196674 HRQ196670:HRQ196674 IBM196670:IBM196674 ILI196670:ILI196674 IVE196670:IVE196674 JFA196670:JFA196674 JOW196670:JOW196674 JYS196670:JYS196674 KIO196670:KIO196674 KSK196670:KSK196674 LCG196670:LCG196674 LMC196670:LMC196674 LVY196670:LVY196674 MFU196670:MFU196674 MPQ196670:MPQ196674 MZM196670:MZM196674 NJI196670:NJI196674 NTE196670:NTE196674 ODA196670:ODA196674 OMW196670:OMW196674 OWS196670:OWS196674 PGO196670:PGO196674 PQK196670:PQK196674 QAG196670:QAG196674 QKC196670:QKC196674 QTY196670:QTY196674 RDU196670:RDU196674 RNQ196670:RNQ196674 RXM196670:RXM196674 SHI196670:SHI196674 SRE196670:SRE196674 TBA196670:TBA196674 TKW196670:TKW196674 TUS196670:TUS196674 UEO196670:UEO196674 UOK196670:UOK196674 UYG196670:UYG196674 VIC196670:VIC196674 VRY196670:VRY196674 WBU196670:WBU196674 WLQ196670:WLQ196674 WVM196670:WVM196674 E262206:E262210 JA262206:JA262210 SW262206:SW262210 ACS262206:ACS262210 AMO262206:AMO262210 AWK262206:AWK262210 BGG262206:BGG262210 BQC262206:BQC262210 BZY262206:BZY262210 CJU262206:CJU262210 CTQ262206:CTQ262210 DDM262206:DDM262210 DNI262206:DNI262210 DXE262206:DXE262210 EHA262206:EHA262210 EQW262206:EQW262210 FAS262206:FAS262210 FKO262206:FKO262210 FUK262206:FUK262210 GEG262206:GEG262210 GOC262206:GOC262210 GXY262206:GXY262210 HHU262206:HHU262210 HRQ262206:HRQ262210 IBM262206:IBM262210 ILI262206:ILI262210 IVE262206:IVE262210 JFA262206:JFA262210 JOW262206:JOW262210 JYS262206:JYS262210 KIO262206:KIO262210 KSK262206:KSK262210 LCG262206:LCG262210 LMC262206:LMC262210 LVY262206:LVY262210 MFU262206:MFU262210 MPQ262206:MPQ262210 MZM262206:MZM262210 NJI262206:NJI262210 NTE262206:NTE262210 ODA262206:ODA262210 OMW262206:OMW262210 OWS262206:OWS262210 PGO262206:PGO262210 PQK262206:PQK262210 QAG262206:QAG262210 QKC262206:QKC262210 QTY262206:QTY262210 RDU262206:RDU262210 RNQ262206:RNQ262210 RXM262206:RXM262210 SHI262206:SHI262210 SRE262206:SRE262210 TBA262206:TBA262210 TKW262206:TKW262210 TUS262206:TUS262210 UEO262206:UEO262210 UOK262206:UOK262210 UYG262206:UYG262210 VIC262206:VIC262210 VRY262206:VRY262210 WBU262206:WBU262210 WLQ262206:WLQ262210 WVM262206:WVM262210 E327742:E327746 JA327742:JA327746 SW327742:SW327746 ACS327742:ACS327746 AMO327742:AMO327746 AWK327742:AWK327746 BGG327742:BGG327746 BQC327742:BQC327746 BZY327742:BZY327746 CJU327742:CJU327746 CTQ327742:CTQ327746 DDM327742:DDM327746 DNI327742:DNI327746 DXE327742:DXE327746 EHA327742:EHA327746 EQW327742:EQW327746 FAS327742:FAS327746 FKO327742:FKO327746 FUK327742:FUK327746 GEG327742:GEG327746 GOC327742:GOC327746 GXY327742:GXY327746 HHU327742:HHU327746 HRQ327742:HRQ327746 IBM327742:IBM327746 ILI327742:ILI327746 IVE327742:IVE327746 JFA327742:JFA327746 JOW327742:JOW327746 JYS327742:JYS327746 KIO327742:KIO327746 KSK327742:KSK327746 LCG327742:LCG327746 LMC327742:LMC327746 LVY327742:LVY327746 MFU327742:MFU327746 MPQ327742:MPQ327746 MZM327742:MZM327746 NJI327742:NJI327746 NTE327742:NTE327746 ODA327742:ODA327746 OMW327742:OMW327746 OWS327742:OWS327746 PGO327742:PGO327746 PQK327742:PQK327746 QAG327742:QAG327746 QKC327742:QKC327746 QTY327742:QTY327746 RDU327742:RDU327746 RNQ327742:RNQ327746 RXM327742:RXM327746 SHI327742:SHI327746 SRE327742:SRE327746 TBA327742:TBA327746 TKW327742:TKW327746 TUS327742:TUS327746 UEO327742:UEO327746 UOK327742:UOK327746 UYG327742:UYG327746 VIC327742:VIC327746 VRY327742:VRY327746 WBU327742:WBU327746 WLQ327742:WLQ327746 WVM327742:WVM327746 E393278:E393282 JA393278:JA393282 SW393278:SW393282 ACS393278:ACS393282 AMO393278:AMO393282 AWK393278:AWK393282 BGG393278:BGG393282 BQC393278:BQC393282 BZY393278:BZY393282 CJU393278:CJU393282 CTQ393278:CTQ393282 DDM393278:DDM393282 DNI393278:DNI393282 DXE393278:DXE393282 EHA393278:EHA393282 EQW393278:EQW393282 FAS393278:FAS393282 FKO393278:FKO393282 FUK393278:FUK393282 GEG393278:GEG393282 GOC393278:GOC393282 GXY393278:GXY393282 HHU393278:HHU393282 HRQ393278:HRQ393282 IBM393278:IBM393282 ILI393278:ILI393282 IVE393278:IVE393282 JFA393278:JFA393282 JOW393278:JOW393282 JYS393278:JYS393282 KIO393278:KIO393282 KSK393278:KSK393282 LCG393278:LCG393282 LMC393278:LMC393282 LVY393278:LVY393282 MFU393278:MFU393282 MPQ393278:MPQ393282 MZM393278:MZM393282 NJI393278:NJI393282 NTE393278:NTE393282 ODA393278:ODA393282 OMW393278:OMW393282 OWS393278:OWS393282 PGO393278:PGO393282 PQK393278:PQK393282 QAG393278:QAG393282 QKC393278:QKC393282 QTY393278:QTY393282 RDU393278:RDU393282 RNQ393278:RNQ393282 RXM393278:RXM393282 SHI393278:SHI393282 SRE393278:SRE393282 TBA393278:TBA393282 TKW393278:TKW393282 TUS393278:TUS393282 UEO393278:UEO393282 UOK393278:UOK393282 UYG393278:UYG393282 VIC393278:VIC393282 VRY393278:VRY393282 WBU393278:WBU393282 WLQ393278:WLQ393282 WVM393278:WVM393282 E458814:E458818 JA458814:JA458818 SW458814:SW458818 ACS458814:ACS458818 AMO458814:AMO458818 AWK458814:AWK458818 BGG458814:BGG458818 BQC458814:BQC458818 BZY458814:BZY458818 CJU458814:CJU458818 CTQ458814:CTQ458818 DDM458814:DDM458818 DNI458814:DNI458818 DXE458814:DXE458818 EHA458814:EHA458818 EQW458814:EQW458818 FAS458814:FAS458818 FKO458814:FKO458818 FUK458814:FUK458818 GEG458814:GEG458818 GOC458814:GOC458818 GXY458814:GXY458818 HHU458814:HHU458818 HRQ458814:HRQ458818 IBM458814:IBM458818 ILI458814:ILI458818 IVE458814:IVE458818 JFA458814:JFA458818 JOW458814:JOW458818 JYS458814:JYS458818 KIO458814:KIO458818 KSK458814:KSK458818 LCG458814:LCG458818 LMC458814:LMC458818 LVY458814:LVY458818 MFU458814:MFU458818 MPQ458814:MPQ458818 MZM458814:MZM458818 NJI458814:NJI458818 NTE458814:NTE458818 ODA458814:ODA458818 OMW458814:OMW458818 OWS458814:OWS458818 PGO458814:PGO458818 PQK458814:PQK458818 QAG458814:QAG458818 QKC458814:QKC458818 QTY458814:QTY458818 RDU458814:RDU458818 RNQ458814:RNQ458818 RXM458814:RXM458818 SHI458814:SHI458818 SRE458814:SRE458818 TBA458814:TBA458818 TKW458814:TKW458818 TUS458814:TUS458818 UEO458814:UEO458818 UOK458814:UOK458818 UYG458814:UYG458818 VIC458814:VIC458818 VRY458814:VRY458818 WBU458814:WBU458818 WLQ458814:WLQ458818 WVM458814:WVM458818 E524350:E524354 JA524350:JA524354 SW524350:SW524354 ACS524350:ACS524354 AMO524350:AMO524354 AWK524350:AWK524354 BGG524350:BGG524354 BQC524350:BQC524354 BZY524350:BZY524354 CJU524350:CJU524354 CTQ524350:CTQ524354 DDM524350:DDM524354 DNI524350:DNI524354 DXE524350:DXE524354 EHA524350:EHA524354 EQW524350:EQW524354 FAS524350:FAS524354 FKO524350:FKO524354 FUK524350:FUK524354 GEG524350:GEG524354 GOC524350:GOC524354 GXY524350:GXY524354 HHU524350:HHU524354 HRQ524350:HRQ524354 IBM524350:IBM524354 ILI524350:ILI524354 IVE524350:IVE524354 JFA524350:JFA524354 JOW524350:JOW524354 JYS524350:JYS524354 KIO524350:KIO524354 KSK524350:KSK524354 LCG524350:LCG524354 LMC524350:LMC524354 LVY524350:LVY524354 MFU524350:MFU524354 MPQ524350:MPQ524354 MZM524350:MZM524354 NJI524350:NJI524354 NTE524350:NTE524354 ODA524350:ODA524354 OMW524350:OMW524354 OWS524350:OWS524354 PGO524350:PGO524354 PQK524350:PQK524354 QAG524350:QAG524354 QKC524350:QKC524354 QTY524350:QTY524354 RDU524350:RDU524354 RNQ524350:RNQ524354 RXM524350:RXM524354 SHI524350:SHI524354 SRE524350:SRE524354 TBA524350:TBA524354 TKW524350:TKW524354 TUS524350:TUS524354 UEO524350:UEO524354 UOK524350:UOK524354 UYG524350:UYG524354 VIC524350:VIC524354 VRY524350:VRY524354 WBU524350:WBU524354 WLQ524350:WLQ524354 WVM524350:WVM524354 E589886:E589890 JA589886:JA589890 SW589886:SW589890 ACS589886:ACS589890 AMO589886:AMO589890 AWK589886:AWK589890 BGG589886:BGG589890 BQC589886:BQC589890 BZY589886:BZY589890 CJU589886:CJU589890 CTQ589886:CTQ589890 DDM589886:DDM589890 DNI589886:DNI589890 DXE589886:DXE589890 EHA589886:EHA589890 EQW589886:EQW589890 FAS589886:FAS589890 FKO589886:FKO589890 FUK589886:FUK589890 GEG589886:GEG589890 GOC589886:GOC589890 GXY589886:GXY589890 HHU589886:HHU589890 HRQ589886:HRQ589890 IBM589886:IBM589890 ILI589886:ILI589890 IVE589886:IVE589890 JFA589886:JFA589890 JOW589886:JOW589890 JYS589886:JYS589890 KIO589886:KIO589890 KSK589886:KSK589890 LCG589886:LCG589890 LMC589886:LMC589890 LVY589886:LVY589890 MFU589886:MFU589890 MPQ589886:MPQ589890 MZM589886:MZM589890 NJI589886:NJI589890 NTE589886:NTE589890 ODA589886:ODA589890 OMW589886:OMW589890 OWS589886:OWS589890 PGO589886:PGO589890 PQK589886:PQK589890 QAG589886:QAG589890 QKC589886:QKC589890 QTY589886:QTY589890 RDU589886:RDU589890 RNQ589886:RNQ589890 RXM589886:RXM589890 SHI589886:SHI589890 SRE589886:SRE589890 TBA589886:TBA589890 TKW589886:TKW589890 TUS589886:TUS589890 UEO589886:UEO589890 UOK589886:UOK589890 UYG589886:UYG589890 VIC589886:VIC589890 VRY589886:VRY589890 WBU589886:WBU589890 WLQ589886:WLQ589890 WVM589886:WVM589890 E655422:E655426 JA655422:JA655426 SW655422:SW655426 ACS655422:ACS655426 AMO655422:AMO655426 AWK655422:AWK655426 BGG655422:BGG655426 BQC655422:BQC655426 BZY655422:BZY655426 CJU655422:CJU655426 CTQ655422:CTQ655426 DDM655422:DDM655426 DNI655422:DNI655426 DXE655422:DXE655426 EHA655422:EHA655426 EQW655422:EQW655426 FAS655422:FAS655426 FKO655422:FKO655426 FUK655422:FUK655426 GEG655422:GEG655426 GOC655422:GOC655426 GXY655422:GXY655426 HHU655422:HHU655426 HRQ655422:HRQ655426 IBM655422:IBM655426 ILI655422:ILI655426 IVE655422:IVE655426 JFA655422:JFA655426 JOW655422:JOW655426 JYS655422:JYS655426 KIO655422:KIO655426 KSK655422:KSK655426 LCG655422:LCG655426 LMC655422:LMC655426 LVY655422:LVY655426 MFU655422:MFU655426 MPQ655422:MPQ655426 MZM655422:MZM655426 NJI655422:NJI655426 NTE655422:NTE655426 ODA655422:ODA655426 OMW655422:OMW655426 OWS655422:OWS655426 PGO655422:PGO655426 PQK655422:PQK655426 QAG655422:QAG655426 QKC655422:QKC655426 QTY655422:QTY655426 RDU655422:RDU655426 RNQ655422:RNQ655426 RXM655422:RXM655426 SHI655422:SHI655426 SRE655422:SRE655426 TBA655422:TBA655426 TKW655422:TKW655426 TUS655422:TUS655426 UEO655422:UEO655426 UOK655422:UOK655426 UYG655422:UYG655426 VIC655422:VIC655426 VRY655422:VRY655426 WBU655422:WBU655426 WLQ655422:WLQ655426 WVM655422:WVM655426 E720958:E720962 JA720958:JA720962 SW720958:SW720962 ACS720958:ACS720962 AMO720958:AMO720962 AWK720958:AWK720962 BGG720958:BGG720962 BQC720958:BQC720962 BZY720958:BZY720962 CJU720958:CJU720962 CTQ720958:CTQ720962 DDM720958:DDM720962 DNI720958:DNI720962 DXE720958:DXE720962 EHA720958:EHA720962 EQW720958:EQW720962 FAS720958:FAS720962 FKO720958:FKO720962 FUK720958:FUK720962 GEG720958:GEG720962 GOC720958:GOC720962 GXY720958:GXY720962 HHU720958:HHU720962 HRQ720958:HRQ720962 IBM720958:IBM720962 ILI720958:ILI720962 IVE720958:IVE720962 JFA720958:JFA720962 JOW720958:JOW720962 JYS720958:JYS720962 KIO720958:KIO720962 KSK720958:KSK720962 LCG720958:LCG720962 LMC720958:LMC720962 LVY720958:LVY720962 MFU720958:MFU720962 MPQ720958:MPQ720962 MZM720958:MZM720962 NJI720958:NJI720962 NTE720958:NTE720962 ODA720958:ODA720962 OMW720958:OMW720962 OWS720958:OWS720962 PGO720958:PGO720962 PQK720958:PQK720962 QAG720958:QAG720962 QKC720958:QKC720962 QTY720958:QTY720962 RDU720958:RDU720962 RNQ720958:RNQ720962 RXM720958:RXM720962 SHI720958:SHI720962 SRE720958:SRE720962 TBA720958:TBA720962 TKW720958:TKW720962 TUS720958:TUS720962 UEO720958:UEO720962 UOK720958:UOK720962 UYG720958:UYG720962 VIC720958:VIC720962 VRY720958:VRY720962 WBU720958:WBU720962 WLQ720958:WLQ720962 WVM720958:WVM720962 E786494:E786498 JA786494:JA786498 SW786494:SW786498 ACS786494:ACS786498 AMO786494:AMO786498 AWK786494:AWK786498 BGG786494:BGG786498 BQC786494:BQC786498 BZY786494:BZY786498 CJU786494:CJU786498 CTQ786494:CTQ786498 DDM786494:DDM786498 DNI786494:DNI786498 DXE786494:DXE786498 EHA786494:EHA786498 EQW786494:EQW786498 FAS786494:FAS786498 FKO786494:FKO786498 FUK786494:FUK786498 GEG786494:GEG786498 GOC786494:GOC786498 GXY786494:GXY786498 HHU786494:HHU786498 HRQ786494:HRQ786498 IBM786494:IBM786498 ILI786494:ILI786498 IVE786494:IVE786498 JFA786494:JFA786498 JOW786494:JOW786498 JYS786494:JYS786498 KIO786494:KIO786498 KSK786494:KSK786498 LCG786494:LCG786498 LMC786494:LMC786498 LVY786494:LVY786498 MFU786494:MFU786498 MPQ786494:MPQ786498 MZM786494:MZM786498 NJI786494:NJI786498 NTE786494:NTE786498 ODA786494:ODA786498 OMW786494:OMW786498 OWS786494:OWS786498 PGO786494:PGO786498 PQK786494:PQK786498 QAG786494:QAG786498 QKC786494:QKC786498 QTY786494:QTY786498 RDU786494:RDU786498 RNQ786494:RNQ786498 RXM786494:RXM786498 SHI786494:SHI786498 SRE786494:SRE786498 TBA786494:TBA786498 TKW786494:TKW786498 TUS786494:TUS786498 UEO786494:UEO786498 UOK786494:UOK786498 UYG786494:UYG786498 VIC786494:VIC786498 VRY786494:VRY786498 WBU786494:WBU786498 WLQ786494:WLQ786498 WVM786494:WVM786498 E852030:E852034 JA852030:JA852034 SW852030:SW852034 ACS852030:ACS852034 AMO852030:AMO852034 AWK852030:AWK852034 BGG852030:BGG852034 BQC852030:BQC852034 BZY852030:BZY852034 CJU852030:CJU852034 CTQ852030:CTQ852034 DDM852030:DDM852034 DNI852030:DNI852034 DXE852030:DXE852034 EHA852030:EHA852034 EQW852030:EQW852034 FAS852030:FAS852034 FKO852030:FKO852034 FUK852030:FUK852034 GEG852030:GEG852034 GOC852030:GOC852034 GXY852030:GXY852034 HHU852030:HHU852034 HRQ852030:HRQ852034 IBM852030:IBM852034 ILI852030:ILI852034 IVE852030:IVE852034 JFA852030:JFA852034 JOW852030:JOW852034 JYS852030:JYS852034 KIO852030:KIO852034 KSK852030:KSK852034 LCG852030:LCG852034 LMC852030:LMC852034 LVY852030:LVY852034 MFU852030:MFU852034 MPQ852030:MPQ852034 MZM852030:MZM852034 NJI852030:NJI852034 NTE852030:NTE852034 ODA852030:ODA852034 OMW852030:OMW852034 OWS852030:OWS852034 PGO852030:PGO852034 PQK852030:PQK852034 QAG852030:QAG852034 QKC852030:QKC852034 QTY852030:QTY852034 RDU852030:RDU852034 RNQ852030:RNQ852034 RXM852030:RXM852034 SHI852030:SHI852034 SRE852030:SRE852034 TBA852030:TBA852034 TKW852030:TKW852034 TUS852030:TUS852034 UEO852030:UEO852034 UOK852030:UOK852034 UYG852030:UYG852034 VIC852030:VIC852034 VRY852030:VRY852034 WBU852030:WBU852034 WLQ852030:WLQ852034 WVM852030:WVM852034 E917566:E917570 JA917566:JA917570 SW917566:SW917570 ACS917566:ACS917570 AMO917566:AMO917570 AWK917566:AWK917570 BGG917566:BGG917570 BQC917566:BQC917570 BZY917566:BZY917570 CJU917566:CJU917570 CTQ917566:CTQ917570 DDM917566:DDM917570 DNI917566:DNI917570 DXE917566:DXE917570 EHA917566:EHA917570 EQW917566:EQW917570 FAS917566:FAS917570 FKO917566:FKO917570 FUK917566:FUK917570 GEG917566:GEG917570 GOC917566:GOC917570 GXY917566:GXY917570 HHU917566:HHU917570 HRQ917566:HRQ917570 IBM917566:IBM917570 ILI917566:ILI917570 IVE917566:IVE917570 JFA917566:JFA917570 JOW917566:JOW917570 JYS917566:JYS917570 KIO917566:KIO917570 KSK917566:KSK917570 LCG917566:LCG917570 LMC917566:LMC917570 LVY917566:LVY917570 MFU917566:MFU917570 MPQ917566:MPQ917570 MZM917566:MZM917570 NJI917566:NJI917570 NTE917566:NTE917570 ODA917566:ODA917570 OMW917566:OMW917570 OWS917566:OWS917570 PGO917566:PGO917570 PQK917566:PQK917570 QAG917566:QAG917570 QKC917566:QKC917570 QTY917566:QTY917570 RDU917566:RDU917570 RNQ917566:RNQ917570 RXM917566:RXM917570 SHI917566:SHI917570 SRE917566:SRE917570 TBA917566:TBA917570 TKW917566:TKW917570 TUS917566:TUS917570 UEO917566:UEO917570 UOK917566:UOK917570 UYG917566:UYG917570 VIC917566:VIC917570 VRY917566:VRY917570 WBU917566:WBU917570 WLQ917566:WLQ917570 WVM917566:WVM917570 E983102:E983106 JA983102:JA983106 SW983102:SW983106 ACS983102:ACS983106 AMO983102:AMO983106 AWK983102:AWK983106 BGG983102:BGG983106 BQC983102:BQC983106 BZY983102:BZY983106 CJU983102:CJU983106 CTQ983102:CTQ983106 DDM983102:DDM983106 DNI983102:DNI983106 DXE983102:DXE983106 EHA983102:EHA983106 EQW983102:EQW983106 FAS983102:FAS983106 FKO983102:FKO983106 FUK983102:FUK983106 GEG983102:GEG983106 GOC983102:GOC983106 GXY983102:GXY983106 HHU983102:HHU983106 HRQ983102:HRQ983106 IBM983102:IBM983106 ILI983102:ILI983106 IVE983102:IVE983106 JFA983102:JFA983106 JOW983102:JOW983106 JYS983102:JYS983106 KIO983102:KIO983106 KSK983102:KSK983106 LCG983102:LCG983106 LMC983102:LMC983106 LVY983102:LVY983106 MFU983102:MFU983106 MPQ983102:MPQ983106 MZM983102:MZM983106 NJI983102:NJI983106 NTE983102:NTE983106 ODA983102:ODA983106 OMW983102:OMW983106 OWS983102:OWS983106 PGO983102:PGO983106 PQK983102:PQK983106 QAG983102:QAG983106 QKC983102:QKC983106 QTY983102:QTY983106 RDU983102:RDU983106 RNQ983102:RNQ983106 RXM983102:RXM983106 SHI983102:SHI983106 SRE983102:SRE983106 TBA983102:TBA983106 TKW983102:TKW983106 TUS983102:TUS983106 UEO983102:UEO983106 UOK983102:UOK983106 UYG983102:UYG983106 VIC983102:VIC983106 VRY983102:VRY983106 WBU983102:WBU983106 WLQ983102:WLQ983106 WVM983102:WVM983106 E68:E72 JA68:JA72 SW68:SW72 ACS68:ACS72 AMO68:AMO72 AWK68:AWK72 BGG68:BGG72 BQC68:BQC72 BZY68:BZY72 CJU68:CJU72 CTQ68:CTQ72 DDM68:DDM72 DNI68:DNI72 DXE68:DXE72 EHA68:EHA72 EQW68:EQW72 FAS68:FAS72 FKO68:FKO72 FUK68:FUK72 GEG68:GEG72 GOC68:GOC72 GXY68:GXY72 HHU68:HHU72 HRQ68:HRQ72 IBM68:IBM72 ILI68:ILI72 IVE68:IVE72 JFA68:JFA72 JOW68:JOW72 JYS68:JYS72 KIO68:KIO72 KSK68:KSK72 LCG68:LCG72 LMC68:LMC72 LVY68:LVY72 MFU68:MFU72 MPQ68:MPQ72 MZM68:MZM72 NJI68:NJI72 NTE68:NTE72 ODA68:ODA72 OMW68:OMW72 OWS68:OWS72 PGO68:PGO72 PQK68:PQK72 QAG68:QAG72 QKC68:QKC72 QTY68:QTY72 RDU68:RDU72 RNQ68:RNQ72 RXM68:RXM72 SHI68:SHI72 SRE68:SRE72 TBA68:TBA72 TKW68:TKW72 TUS68:TUS72 UEO68:UEO72 UOK68:UOK72 UYG68:UYG72 VIC68:VIC72 VRY68:VRY72 WBU68:WBU72 WLQ68:WLQ72 WVM68:WVM72 E65604:E65608 JA65604:JA65608 SW65604:SW65608 ACS65604:ACS65608 AMO65604:AMO65608 AWK65604:AWK65608 BGG65604:BGG65608 BQC65604:BQC65608 BZY65604:BZY65608 CJU65604:CJU65608 CTQ65604:CTQ65608 DDM65604:DDM65608 DNI65604:DNI65608 DXE65604:DXE65608 EHA65604:EHA65608 EQW65604:EQW65608 FAS65604:FAS65608 FKO65604:FKO65608 FUK65604:FUK65608 GEG65604:GEG65608 GOC65604:GOC65608 GXY65604:GXY65608 HHU65604:HHU65608 HRQ65604:HRQ65608 IBM65604:IBM65608 ILI65604:ILI65608 IVE65604:IVE65608 JFA65604:JFA65608 JOW65604:JOW65608 JYS65604:JYS65608 KIO65604:KIO65608 KSK65604:KSK65608 LCG65604:LCG65608 LMC65604:LMC65608 LVY65604:LVY65608 MFU65604:MFU65608 MPQ65604:MPQ65608 MZM65604:MZM65608 NJI65604:NJI65608 NTE65604:NTE65608 ODA65604:ODA65608 OMW65604:OMW65608 OWS65604:OWS65608 PGO65604:PGO65608 PQK65604:PQK65608 QAG65604:QAG65608 QKC65604:QKC65608 QTY65604:QTY65608 RDU65604:RDU65608 RNQ65604:RNQ65608 RXM65604:RXM65608 SHI65604:SHI65608 SRE65604:SRE65608 TBA65604:TBA65608 TKW65604:TKW65608 TUS65604:TUS65608 UEO65604:UEO65608 UOK65604:UOK65608 UYG65604:UYG65608 VIC65604:VIC65608 VRY65604:VRY65608 WBU65604:WBU65608 WLQ65604:WLQ65608 WVM65604:WVM65608 E131140:E131144 JA131140:JA131144 SW131140:SW131144 ACS131140:ACS131144 AMO131140:AMO131144 AWK131140:AWK131144 BGG131140:BGG131144 BQC131140:BQC131144 BZY131140:BZY131144 CJU131140:CJU131144 CTQ131140:CTQ131144 DDM131140:DDM131144 DNI131140:DNI131144 DXE131140:DXE131144 EHA131140:EHA131144 EQW131140:EQW131144 FAS131140:FAS131144 FKO131140:FKO131144 FUK131140:FUK131144 GEG131140:GEG131144 GOC131140:GOC131144 GXY131140:GXY131144 HHU131140:HHU131144 HRQ131140:HRQ131144 IBM131140:IBM131144 ILI131140:ILI131144 IVE131140:IVE131144 JFA131140:JFA131144 JOW131140:JOW131144 JYS131140:JYS131144 KIO131140:KIO131144 KSK131140:KSK131144 LCG131140:LCG131144 LMC131140:LMC131144 LVY131140:LVY131144 MFU131140:MFU131144 MPQ131140:MPQ131144 MZM131140:MZM131144 NJI131140:NJI131144 NTE131140:NTE131144 ODA131140:ODA131144 OMW131140:OMW131144 OWS131140:OWS131144 PGO131140:PGO131144 PQK131140:PQK131144 QAG131140:QAG131144 QKC131140:QKC131144 QTY131140:QTY131144 RDU131140:RDU131144 RNQ131140:RNQ131144 RXM131140:RXM131144 SHI131140:SHI131144 SRE131140:SRE131144 TBA131140:TBA131144 TKW131140:TKW131144 TUS131140:TUS131144 UEO131140:UEO131144 UOK131140:UOK131144 UYG131140:UYG131144 VIC131140:VIC131144 VRY131140:VRY131144 WBU131140:WBU131144 WLQ131140:WLQ131144 WVM131140:WVM131144 E196676:E196680 JA196676:JA196680 SW196676:SW196680 ACS196676:ACS196680 AMO196676:AMO196680 AWK196676:AWK196680 BGG196676:BGG196680 BQC196676:BQC196680 BZY196676:BZY196680 CJU196676:CJU196680 CTQ196676:CTQ196680 DDM196676:DDM196680 DNI196676:DNI196680 DXE196676:DXE196680 EHA196676:EHA196680 EQW196676:EQW196680 FAS196676:FAS196680 FKO196676:FKO196680 FUK196676:FUK196680 GEG196676:GEG196680 GOC196676:GOC196680 GXY196676:GXY196680 HHU196676:HHU196680 HRQ196676:HRQ196680 IBM196676:IBM196680 ILI196676:ILI196680 IVE196676:IVE196680 JFA196676:JFA196680 JOW196676:JOW196680 JYS196676:JYS196680 KIO196676:KIO196680 KSK196676:KSK196680 LCG196676:LCG196680 LMC196676:LMC196680 LVY196676:LVY196680 MFU196676:MFU196680 MPQ196676:MPQ196680 MZM196676:MZM196680 NJI196676:NJI196680 NTE196676:NTE196680 ODA196676:ODA196680 OMW196676:OMW196680 OWS196676:OWS196680 PGO196676:PGO196680 PQK196676:PQK196680 QAG196676:QAG196680 QKC196676:QKC196680 QTY196676:QTY196680 RDU196676:RDU196680 RNQ196676:RNQ196680 RXM196676:RXM196680 SHI196676:SHI196680 SRE196676:SRE196680 TBA196676:TBA196680 TKW196676:TKW196680 TUS196676:TUS196680 UEO196676:UEO196680 UOK196676:UOK196680 UYG196676:UYG196680 VIC196676:VIC196680 VRY196676:VRY196680 WBU196676:WBU196680 WLQ196676:WLQ196680 WVM196676:WVM196680 E262212:E262216 JA262212:JA262216 SW262212:SW262216 ACS262212:ACS262216 AMO262212:AMO262216 AWK262212:AWK262216 BGG262212:BGG262216 BQC262212:BQC262216 BZY262212:BZY262216 CJU262212:CJU262216 CTQ262212:CTQ262216 DDM262212:DDM262216 DNI262212:DNI262216 DXE262212:DXE262216 EHA262212:EHA262216 EQW262212:EQW262216 FAS262212:FAS262216 FKO262212:FKO262216 FUK262212:FUK262216 GEG262212:GEG262216 GOC262212:GOC262216 GXY262212:GXY262216 HHU262212:HHU262216 HRQ262212:HRQ262216 IBM262212:IBM262216 ILI262212:ILI262216 IVE262212:IVE262216 JFA262212:JFA262216 JOW262212:JOW262216 JYS262212:JYS262216 KIO262212:KIO262216 KSK262212:KSK262216 LCG262212:LCG262216 LMC262212:LMC262216 LVY262212:LVY262216 MFU262212:MFU262216 MPQ262212:MPQ262216 MZM262212:MZM262216 NJI262212:NJI262216 NTE262212:NTE262216 ODA262212:ODA262216 OMW262212:OMW262216 OWS262212:OWS262216 PGO262212:PGO262216 PQK262212:PQK262216 QAG262212:QAG262216 QKC262212:QKC262216 QTY262212:QTY262216 RDU262212:RDU262216 RNQ262212:RNQ262216 RXM262212:RXM262216 SHI262212:SHI262216 SRE262212:SRE262216 TBA262212:TBA262216 TKW262212:TKW262216 TUS262212:TUS262216 UEO262212:UEO262216 UOK262212:UOK262216 UYG262212:UYG262216 VIC262212:VIC262216 VRY262212:VRY262216 WBU262212:WBU262216 WLQ262212:WLQ262216 WVM262212:WVM262216 E327748:E327752 JA327748:JA327752 SW327748:SW327752 ACS327748:ACS327752 AMO327748:AMO327752 AWK327748:AWK327752 BGG327748:BGG327752 BQC327748:BQC327752 BZY327748:BZY327752 CJU327748:CJU327752 CTQ327748:CTQ327752 DDM327748:DDM327752 DNI327748:DNI327752 DXE327748:DXE327752 EHA327748:EHA327752 EQW327748:EQW327752 FAS327748:FAS327752 FKO327748:FKO327752 FUK327748:FUK327752 GEG327748:GEG327752 GOC327748:GOC327752 GXY327748:GXY327752 HHU327748:HHU327752 HRQ327748:HRQ327752 IBM327748:IBM327752 ILI327748:ILI327752 IVE327748:IVE327752 JFA327748:JFA327752 JOW327748:JOW327752 JYS327748:JYS327752 KIO327748:KIO327752 KSK327748:KSK327752 LCG327748:LCG327752 LMC327748:LMC327752 LVY327748:LVY327752 MFU327748:MFU327752 MPQ327748:MPQ327752 MZM327748:MZM327752 NJI327748:NJI327752 NTE327748:NTE327752 ODA327748:ODA327752 OMW327748:OMW327752 OWS327748:OWS327752 PGO327748:PGO327752 PQK327748:PQK327752 QAG327748:QAG327752 QKC327748:QKC327752 QTY327748:QTY327752 RDU327748:RDU327752 RNQ327748:RNQ327752 RXM327748:RXM327752 SHI327748:SHI327752 SRE327748:SRE327752 TBA327748:TBA327752 TKW327748:TKW327752 TUS327748:TUS327752 UEO327748:UEO327752 UOK327748:UOK327752 UYG327748:UYG327752 VIC327748:VIC327752 VRY327748:VRY327752 WBU327748:WBU327752 WLQ327748:WLQ327752 WVM327748:WVM327752 E393284:E393288 JA393284:JA393288 SW393284:SW393288 ACS393284:ACS393288 AMO393284:AMO393288 AWK393284:AWK393288 BGG393284:BGG393288 BQC393284:BQC393288 BZY393284:BZY393288 CJU393284:CJU393288 CTQ393284:CTQ393288 DDM393284:DDM393288 DNI393284:DNI393288 DXE393284:DXE393288 EHA393284:EHA393288 EQW393284:EQW393288 FAS393284:FAS393288 FKO393284:FKO393288 FUK393284:FUK393288 GEG393284:GEG393288 GOC393284:GOC393288 GXY393284:GXY393288 HHU393284:HHU393288 HRQ393284:HRQ393288 IBM393284:IBM393288 ILI393284:ILI393288 IVE393284:IVE393288 JFA393284:JFA393288 JOW393284:JOW393288 JYS393284:JYS393288 KIO393284:KIO393288 KSK393284:KSK393288 LCG393284:LCG393288 LMC393284:LMC393288 LVY393284:LVY393288 MFU393284:MFU393288 MPQ393284:MPQ393288 MZM393284:MZM393288 NJI393284:NJI393288 NTE393284:NTE393288 ODA393284:ODA393288 OMW393284:OMW393288 OWS393284:OWS393288 PGO393284:PGO393288 PQK393284:PQK393288 QAG393284:QAG393288 QKC393284:QKC393288 QTY393284:QTY393288 RDU393284:RDU393288 RNQ393284:RNQ393288 RXM393284:RXM393288 SHI393284:SHI393288 SRE393284:SRE393288 TBA393284:TBA393288 TKW393284:TKW393288 TUS393284:TUS393288 UEO393284:UEO393288 UOK393284:UOK393288 UYG393284:UYG393288 VIC393284:VIC393288 VRY393284:VRY393288 WBU393284:WBU393288 WLQ393284:WLQ393288 WVM393284:WVM393288 E458820:E458824 JA458820:JA458824 SW458820:SW458824 ACS458820:ACS458824 AMO458820:AMO458824 AWK458820:AWK458824 BGG458820:BGG458824 BQC458820:BQC458824 BZY458820:BZY458824 CJU458820:CJU458824 CTQ458820:CTQ458824 DDM458820:DDM458824 DNI458820:DNI458824 DXE458820:DXE458824 EHA458820:EHA458824 EQW458820:EQW458824 FAS458820:FAS458824 FKO458820:FKO458824 FUK458820:FUK458824 GEG458820:GEG458824 GOC458820:GOC458824 GXY458820:GXY458824 HHU458820:HHU458824 HRQ458820:HRQ458824 IBM458820:IBM458824 ILI458820:ILI458824 IVE458820:IVE458824 JFA458820:JFA458824 JOW458820:JOW458824 JYS458820:JYS458824 KIO458820:KIO458824 KSK458820:KSK458824 LCG458820:LCG458824 LMC458820:LMC458824 LVY458820:LVY458824 MFU458820:MFU458824 MPQ458820:MPQ458824 MZM458820:MZM458824 NJI458820:NJI458824 NTE458820:NTE458824 ODA458820:ODA458824 OMW458820:OMW458824 OWS458820:OWS458824 PGO458820:PGO458824 PQK458820:PQK458824 QAG458820:QAG458824 QKC458820:QKC458824 QTY458820:QTY458824 RDU458820:RDU458824 RNQ458820:RNQ458824 RXM458820:RXM458824 SHI458820:SHI458824 SRE458820:SRE458824 TBA458820:TBA458824 TKW458820:TKW458824 TUS458820:TUS458824 UEO458820:UEO458824 UOK458820:UOK458824 UYG458820:UYG458824 VIC458820:VIC458824 VRY458820:VRY458824 WBU458820:WBU458824 WLQ458820:WLQ458824 WVM458820:WVM458824 E524356:E524360 JA524356:JA524360 SW524356:SW524360 ACS524356:ACS524360 AMO524356:AMO524360 AWK524356:AWK524360 BGG524356:BGG524360 BQC524356:BQC524360 BZY524356:BZY524360 CJU524356:CJU524360 CTQ524356:CTQ524360 DDM524356:DDM524360 DNI524356:DNI524360 DXE524356:DXE524360 EHA524356:EHA524360 EQW524356:EQW524360 FAS524356:FAS524360 FKO524356:FKO524360 FUK524356:FUK524360 GEG524356:GEG524360 GOC524356:GOC524360 GXY524356:GXY524360 HHU524356:HHU524360 HRQ524356:HRQ524360 IBM524356:IBM524360 ILI524356:ILI524360 IVE524356:IVE524360 JFA524356:JFA524360 JOW524356:JOW524360 JYS524356:JYS524360 KIO524356:KIO524360 KSK524356:KSK524360 LCG524356:LCG524360 LMC524356:LMC524360 LVY524356:LVY524360 MFU524356:MFU524360 MPQ524356:MPQ524360 MZM524356:MZM524360 NJI524356:NJI524360 NTE524356:NTE524360 ODA524356:ODA524360 OMW524356:OMW524360 OWS524356:OWS524360 PGO524356:PGO524360 PQK524356:PQK524360 QAG524356:QAG524360 QKC524356:QKC524360 QTY524356:QTY524360 RDU524356:RDU524360 RNQ524356:RNQ524360 RXM524356:RXM524360 SHI524356:SHI524360 SRE524356:SRE524360 TBA524356:TBA524360 TKW524356:TKW524360 TUS524356:TUS524360 UEO524356:UEO524360 UOK524356:UOK524360 UYG524356:UYG524360 VIC524356:VIC524360 VRY524356:VRY524360 WBU524356:WBU524360 WLQ524356:WLQ524360 WVM524356:WVM524360 E589892:E589896 JA589892:JA589896 SW589892:SW589896 ACS589892:ACS589896 AMO589892:AMO589896 AWK589892:AWK589896 BGG589892:BGG589896 BQC589892:BQC589896 BZY589892:BZY589896 CJU589892:CJU589896 CTQ589892:CTQ589896 DDM589892:DDM589896 DNI589892:DNI589896 DXE589892:DXE589896 EHA589892:EHA589896 EQW589892:EQW589896 FAS589892:FAS589896 FKO589892:FKO589896 FUK589892:FUK589896 GEG589892:GEG589896 GOC589892:GOC589896 GXY589892:GXY589896 HHU589892:HHU589896 HRQ589892:HRQ589896 IBM589892:IBM589896 ILI589892:ILI589896 IVE589892:IVE589896 JFA589892:JFA589896 JOW589892:JOW589896 JYS589892:JYS589896 KIO589892:KIO589896 KSK589892:KSK589896 LCG589892:LCG589896 LMC589892:LMC589896 LVY589892:LVY589896 MFU589892:MFU589896 MPQ589892:MPQ589896 MZM589892:MZM589896 NJI589892:NJI589896 NTE589892:NTE589896 ODA589892:ODA589896 OMW589892:OMW589896 OWS589892:OWS589896 PGO589892:PGO589896 PQK589892:PQK589896 QAG589892:QAG589896 QKC589892:QKC589896 QTY589892:QTY589896 RDU589892:RDU589896 RNQ589892:RNQ589896 RXM589892:RXM589896 SHI589892:SHI589896 SRE589892:SRE589896 TBA589892:TBA589896 TKW589892:TKW589896 TUS589892:TUS589896 UEO589892:UEO589896 UOK589892:UOK589896 UYG589892:UYG589896 VIC589892:VIC589896 VRY589892:VRY589896 WBU589892:WBU589896 WLQ589892:WLQ589896 WVM589892:WVM589896 E655428:E655432 JA655428:JA655432 SW655428:SW655432 ACS655428:ACS655432 AMO655428:AMO655432 AWK655428:AWK655432 BGG655428:BGG655432 BQC655428:BQC655432 BZY655428:BZY655432 CJU655428:CJU655432 CTQ655428:CTQ655432 DDM655428:DDM655432 DNI655428:DNI655432 DXE655428:DXE655432 EHA655428:EHA655432 EQW655428:EQW655432 FAS655428:FAS655432 FKO655428:FKO655432 FUK655428:FUK655432 GEG655428:GEG655432 GOC655428:GOC655432 GXY655428:GXY655432 HHU655428:HHU655432 HRQ655428:HRQ655432 IBM655428:IBM655432 ILI655428:ILI655432 IVE655428:IVE655432 JFA655428:JFA655432 JOW655428:JOW655432 JYS655428:JYS655432 KIO655428:KIO655432 KSK655428:KSK655432 LCG655428:LCG655432 LMC655428:LMC655432 LVY655428:LVY655432 MFU655428:MFU655432 MPQ655428:MPQ655432 MZM655428:MZM655432 NJI655428:NJI655432 NTE655428:NTE655432 ODA655428:ODA655432 OMW655428:OMW655432 OWS655428:OWS655432 PGO655428:PGO655432 PQK655428:PQK655432 QAG655428:QAG655432 QKC655428:QKC655432 QTY655428:QTY655432 RDU655428:RDU655432 RNQ655428:RNQ655432 RXM655428:RXM655432 SHI655428:SHI655432 SRE655428:SRE655432 TBA655428:TBA655432 TKW655428:TKW655432 TUS655428:TUS655432 UEO655428:UEO655432 UOK655428:UOK655432 UYG655428:UYG655432 VIC655428:VIC655432 VRY655428:VRY655432 WBU655428:WBU655432 WLQ655428:WLQ655432 WVM655428:WVM655432 E720964:E720968 JA720964:JA720968 SW720964:SW720968 ACS720964:ACS720968 AMO720964:AMO720968 AWK720964:AWK720968 BGG720964:BGG720968 BQC720964:BQC720968 BZY720964:BZY720968 CJU720964:CJU720968 CTQ720964:CTQ720968 DDM720964:DDM720968 DNI720964:DNI720968 DXE720964:DXE720968 EHA720964:EHA720968 EQW720964:EQW720968 FAS720964:FAS720968 FKO720964:FKO720968 FUK720964:FUK720968 GEG720964:GEG720968 GOC720964:GOC720968 GXY720964:GXY720968 HHU720964:HHU720968 HRQ720964:HRQ720968 IBM720964:IBM720968 ILI720964:ILI720968 IVE720964:IVE720968 JFA720964:JFA720968 JOW720964:JOW720968 JYS720964:JYS720968 KIO720964:KIO720968 KSK720964:KSK720968 LCG720964:LCG720968 LMC720964:LMC720968 LVY720964:LVY720968 MFU720964:MFU720968 MPQ720964:MPQ720968 MZM720964:MZM720968 NJI720964:NJI720968 NTE720964:NTE720968 ODA720964:ODA720968 OMW720964:OMW720968 OWS720964:OWS720968 PGO720964:PGO720968 PQK720964:PQK720968 QAG720964:QAG720968 QKC720964:QKC720968 QTY720964:QTY720968 RDU720964:RDU720968 RNQ720964:RNQ720968 RXM720964:RXM720968 SHI720964:SHI720968 SRE720964:SRE720968 TBA720964:TBA720968 TKW720964:TKW720968 TUS720964:TUS720968 UEO720964:UEO720968 UOK720964:UOK720968 UYG720964:UYG720968 VIC720964:VIC720968 VRY720964:VRY720968 WBU720964:WBU720968 WLQ720964:WLQ720968 WVM720964:WVM720968 E786500:E786504 JA786500:JA786504 SW786500:SW786504 ACS786500:ACS786504 AMO786500:AMO786504 AWK786500:AWK786504 BGG786500:BGG786504 BQC786500:BQC786504 BZY786500:BZY786504 CJU786500:CJU786504 CTQ786500:CTQ786504 DDM786500:DDM786504 DNI786500:DNI786504 DXE786500:DXE786504 EHA786500:EHA786504 EQW786500:EQW786504 FAS786500:FAS786504 FKO786500:FKO786504 FUK786500:FUK786504 GEG786500:GEG786504 GOC786500:GOC786504 GXY786500:GXY786504 HHU786500:HHU786504 HRQ786500:HRQ786504 IBM786500:IBM786504 ILI786500:ILI786504 IVE786500:IVE786504 JFA786500:JFA786504 JOW786500:JOW786504 JYS786500:JYS786504 KIO786500:KIO786504 KSK786500:KSK786504 LCG786500:LCG786504 LMC786500:LMC786504 LVY786500:LVY786504 MFU786500:MFU786504 MPQ786500:MPQ786504 MZM786500:MZM786504 NJI786500:NJI786504 NTE786500:NTE786504 ODA786500:ODA786504 OMW786500:OMW786504 OWS786500:OWS786504 PGO786500:PGO786504 PQK786500:PQK786504 QAG786500:QAG786504 QKC786500:QKC786504 QTY786500:QTY786504 RDU786500:RDU786504 RNQ786500:RNQ786504 RXM786500:RXM786504 SHI786500:SHI786504 SRE786500:SRE786504 TBA786500:TBA786504 TKW786500:TKW786504 TUS786500:TUS786504 UEO786500:UEO786504 UOK786500:UOK786504 UYG786500:UYG786504 VIC786500:VIC786504 VRY786500:VRY786504 WBU786500:WBU786504 WLQ786500:WLQ786504 WVM786500:WVM786504 E852036:E852040 JA852036:JA852040 SW852036:SW852040 ACS852036:ACS852040 AMO852036:AMO852040 AWK852036:AWK852040 BGG852036:BGG852040 BQC852036:BQC852040 BZY852036:BZY852040 CJU852036:CJU852040 CTQ852036:CTQ852040 DDM852036:DDM852040 DNI852036:DNI852040 DXE852036:DXE852040 EHA852036:EHA852040 EQW852036:EQW852040 FAS852036:FAS852040 FKO852036:FKO852040 FUK852036:FUK852040 GEG852036:GEG852040 GOC852036:GOC852040 GXY852036:GXY852040 HHU852036:HHU852040 HRQ852036:HRQ852040 IBM852036:IBM852040 ILI852036:ILI852040 IVE852036:IVE852040 JFA852036:JFA852040 JOW852036:JOW852040 JYS852036:JYS852040 KIO852036:KIO852040 KSK852036:KSK852040 LCG852036:LCG852040 LMC852036:LMC852040 LVY852036:LVY852040 MFU852036:MFU852040 MPQ852036:MPQ852040 MZM852036:MZM852040 NJI852036:NJI852040 NTE852036:NTE852040 ODA852036:ODA852040 OMW852036:OMW852040 OWS852036:OWS852040 PGO852036:PGO852040 PQK852036:PQK852040 QAG852036:QAG852040 QKC852036:QKC852040 QTY852036:QTY852040 RDU852036:RDU852040 RNQ852036:RNQ852040 RXM852036:RXM852040 SHI852036:SHI852040 SRE852036:SRE852040 TBA852036:TBA852040 TKW852036:TKW852040 TUS852036:TUS852040 UEO852036:UEO852040 UOK852036:UOK852040 UYG852036:UYG852040 VIC852036:VIC852040 VRY852036:VRY852040 WBU852036:WBU852040 WLQ852036:WLQ852040 WVM852036:WVM852040 E917572:E917576 JA917572:JA917576 SW917572:SW917576 ACS917572:ACS917576 AMO917572:AMO917576 AWK917572:AWK917576 BGG917572:BGG917576 BQC917572:BQC917576 BZY917572:BZY917576 CJU917572:CJU917576 CTQ917572:CTQ917576 DDM917572:DDM917576 DNI917572:DNI917576 DXE917572:DXE917576 EHA917572:EHA917576 EQW917572:EQW917576 FAS917572:FAS917576 FKO917572:FKO917576 FUK917572:FUK917576 GEG917572:GEG917576 GOC917572:GOC917576 GXY917572:GXY917576 HHU917572:HHU917576 HRQ917572:HRQ917576 IBM917572:IBM917576 ILI917572:ILI917576 IVE917572:IVE917576 JFA917572:JFA917576 JOW917572:JOW917576 JYS917572:JYS917576 KIO917572:KIO917576 KSK917572:KSK917576 LCG917572:LCG917576 LMC917572:LMC917576 LVY917572:LVY917576 MFU917572:MFU917576 MPQ917572:MPQ917576 MZM917572:MZM917576 NJI917572:NJI917576 NTE917572:NTE917576 ODA917572:ODA917576 OMW917572:OMW917576 OWS917572:OWS917576 PGO917572:PGO917576 PQK917572:PQK917576 QAG917572:QAG917576 QKC917572:QKC917576 QTY917572:QTY917576 RDU917572:RDU917576 RNQ917572:RNQ917576 RXM917572:RXM917576 SHI917572:SHI917576 SRE917572:SRE917576 TBA917572:TBA917576 TKW917572:TKW917576 TUS917572:TUS917576 UEO917572:UEO917576 UOK917572:UOK917576 UYG917572:UYG917576 VIC917572:VIC917576 VRY917572:VRY917576 WBU917572:WBU917576 WLQ917572:WLQ917576 WVM917572:WVM917576 E983108:E983112 JA983108:JA983112 SW983108:SW983112 ACS983108:ACS983112 AMO983108:AMO983112 AWK983108:AWK983112 BGG983108:BGG983112 BQC983108:BQC983112 BZY983108:BZY983112 CJU983108:CJU983112 CTQ983108:CTQ983112 DDM983108:DDM983112 DNI983108:DNI983112 DXE983108:DXE983112 EHA983108:EHA983112 EQW983108:EQW983112 FAS983108:FAS983112 FKO983108:FKO983112 FUK983108:FUK983112 GEG983108:GEG983112 GOC983108:GOC983112 GXY983108:GXY983112 HHU983108:HHU983112 HRQ983108:HRQ983112 IBM983108:IBM983112 ILI983108:ILI983112 IVE983108:IVE983112 JFA983108:JFA983112 JOW983108:JOW983112 JYS983108:JYS983112 KIO983108:KIO983112 KSK983108:KSK983112 LCG983108:LCG983112 LMC983108:LMC983112 LVY983108:LVY983112 MFU983108:MFU983112 MPQ983108:MPQ983112 MZM983108:MZM983112 NJI983108:NJI983112 NTE983108:NTE983112 ODA983108:ODA983112 OMW983108:OMW983112 OWS983108:OWS983112 PGO983108:PGO983112 PQK983108:PQK983112 QAG983108:QAG983112 QKC983108:QKC983112 QTY983108:QTY983112 RDU983108:RDU983112 RNQ983108:RNQ983112 RXM983108:RXM983112 SHI983108:SHI983112 SRE983108:SRE983112 TBA983108:TBA983112 TKW983108:TKW983112 TUS983108:TUS983112 UEO983108:UEO983112 UOK983108:UOK983112 UYG983108:UYG983112 VIC983108:VIC983112 VRY983108:VRY983112 WBU983108:WBU983112 WLQ983108:WLQ983112 WVM983108:WVM983112 E74 JA74 SW74 ACS74 AMO74 AWK74 BGG74 BQC74 BZY74 CJU74 CTQ74 DDM74 DNI74 DXE74 EHA74 EQW74 FAS74 FKO74 FUK74 GEG74 GOC74 GXY74 HHU74 HRQ74 IBM74 ILI74 IVE74 JFA74 JOW74 JYS74 KIO74 KSK74 LCG74 LMC74 LVY74 MFU74 MPQ74 MZM74 NJI74 NTE74 ODA74 OMW74 OWS74 PGO74 PQK74 QAG74 QKC74 QTY74 RDU74 RNQ74 RXM74 SHI74 SRE74 TBA74 TKW74 TUS74 UEO74 UOK74 UYG74 VIC74 VRY74 WBU74 WLQ74 WVM74 E65610 JA65610 SW65610 ACS65610 AMO65610 AWK65610 BGG65610 BQC65610 BZY65610 CJU65610 CTQ65610 DDM65610 DNI65610 DXE65610 EHA65610 EQW65610 FAS65610 FKO65610 FUK65610 GEG65610 GOC65610 GXY65610 HHU65610 HRQ65610 IBM65610 ILI65610 IVE65610 JFA65610 JOW65610 JYS65610 KIO65610 KSK65610 LCG65610 LMC65610 LVY65610 MFU65610 MPQ65610 MZM65610 NJI65610 NTE65610 ODA65610 OMW65610 OWS65610 PGO65610 PQK65610 QAG65610 QKC65610 QTY65610 RDU65610 RNQ65610 RXM65610 SHI65610 SRE65610 TBA65610 TKW65610 TUS65610 UEO65610 UOK65610 UYG65610 VIC65610 VRY65610 WBU65610 WLQ65610 WVM65610 E131146 JA131146 SW131146 ACS131146 AMO131146 AWK131146 BGG131146 BQC131146 BZY131146 CJU131146 CTQ131146 DDM131146 DNI131146 DXE131146 EHA131146 EQW131146 FAS131146 FKO131146 FUK131146 GEG131146 GOC131146 GXY131146 HHU131146 HRQ131146 IBM131146 ILI131146 IVE131146 JFA131146 JOW131146 JYS131146 KIO131146 KSK131146 LCG131146 LMC131146 LVY131146 MFU131146 MPQ131146 MZM131146 NJI131146 NTE131146 ODA131146 OMW131146 OWS131146 PGO131146 PQK131146 QAG131146 QKC131146 QTY131146 RDU131146 RNQ131146 RXM131146 SHI131146 SRE131146 TBA131146 TKW131146 TUS131146 UEO131146 UOK131146 UYG131146 VIC131146 VRY131146 WBU131146 WLQ131146 WVM131146 E196682 JA196682 SW196682 ACS196682 AMO196682 AWK196682 BGG196682 BQC196682 BZY196682 CJU196682 CTQ196682 DDM196682 DNI196682 DXE196682 EHA196682 EQW196682 FAS196682 FKO196682 FUK196682 GEG196682 GOC196682 GXY196682 HHU196682 HRQ196682 IBM196682 ILI196682 IVE196682 JFA196682 JOW196682 JYS196682 KIO196682 KSK196682 LCG196682 LMC196682 LVY196682 MFU196682 MPQ196682 MZM196682 NJI196682 NTE196682 ODA196682 OMW196682 OWS196682 PGO196682 PQK196682 QAG196682 QKC196682 QTY196682 RDU196682 RNQ196682 RXM196682 SHI196682 SRE196682 TBA196682 TKW196682 TUS196682 UEO196682 UOK196682 UYG196682 VIC196682 VRY196682 WBU196682 WLQ196682 WVM196682 E262218 JA262218 SW262218 ACS262218 AMO262218 AWK262218 BGG262218 BQC262218 BZY262218 CJU262218 CTQ262218 DDM262218 DNI262218 DXE262218 EHA262218 EQW262218 FAS262218 FKO262218 FUK262218 GEG262218 GOC262218 GXY262218 HHU262218 HRQ262218 IBM262218 ILI262218 IVE262218 JFA262218 JOW262218 JYS262218 KIO262218 KSK262218 LCG262218 LMC262218 LVY262218 MFU262218 MPQ262218 MZM262218 NJI262218 NTE262218 ODA262218 OMW262218 OWS262218 PGO262218 PQK262218 QAG262218 QKC262218 QTY262218 RDU262218 RNQ262218 RXM262218 SHI262218 SRE262218 TBA262218 TKW262218 TUS262218 UEO262218 UOK262218 UYG262218 VIC262218 VRY262218 WBU262218 WLQ262218 WVM262218 E327754 JA327754 SW327754 ACS327754 AMO327754 AWK327754 BGG327754 BQC327754 BZY327754 CJU327754 CTQ327754 DDM327754 DNI327754 DXE327754 EHA327754 EQW327754 FAS327754 FKO327754 FUK327754 GEG327754 GOC327754 GXY327754 HHU327754 HRQ327754 IBM327754 ILI327754 IVE327754 JFA327754 JOW327754 JYS327754 KIO327754 KSK327754 LCG327754 LMC327754 LVY327754 MFU327754 MPQ327754 MZM327754 NJI327754 NTE327754 ODA327754 OMW327754 OWS327754 PGO327754 PQK327754 QAG327754 QKC327754 QTY327754 RDU327754 RNQ327754 RXM327754 SHI327754 SRE327754 TBA327754 TKW327754 TUS327754 UEO327754 UOK327754 UYG327754 VIC327754 VRY327754 WBU327754 WLQ327754 WVM327754 E393290 JA393290 SW393290 ACS393290 AMO393290 AWK393290 BGG393290 BQC393290 BZY393290 CJU393290 CTQ393290 DDM393290 DNI393290 DXE393290 EHA393290 EQW393290 FAS393290 FKO393290 FUK393290 GEG393290 GOC393290 GXY393290 HHU393290 HRQ393290 IBM393290 ILI393290 IVE393290 JFA393290 JOW393290 JYS393290 KIO393290 KSK393290 LCG393290 LMC393290 LVY393290 MFU393290 MPQ393290 MZM393290 NJI393290 NTE393290 ODA393290 OMW393290 OWS393290 PGO393290 PQK393290 QAG393290 QKC393290 QTY393290 RDU393290 RNQ393290 RXM393290 SHI393290 SRE393290 TBA393290 TKW393290 TUS393290 UEO393290 UOK393290 UYG393290 VIC393290 VRY393290 WBU393290 WLQ393290 WVM393290 E458826 JA458826 SW458826 ACS458826 AMO458826 AWK458826 BGG458826 BQC458826 BZY458826 CJU458826 CTQ458826 DDM458826 DNI458826 DXE458826 EHA458826 EQW458826 FAS458826 FKO458826 FUK458826 GEG458826 GOC458826 GXY458826 HHU458826 HRQ458826 IBM458826 ILI458826 IVE458826 JFA458826 JOW458826 JYS458826 KIO458826 KSK458826 LCG458826 LMC458826 LVY458826 MFU458826 MPQ458826 MZM458826 NJI458826 NTE458826 ODA458826 OMW458826 OWS458826 PGO458826 PQK458826 QAG458826 QKC458826 QTY458826 RDU458826 RNQ458826 RXM458826 SHI458826 SRE458826 TBA458826 TKW458826 TUS458826 UEO458826 UOK458826 UYG458826 VIC458826 VRY458826 WBU458826 WLQ458826 WVM458826 E524362 JA524362 SW524362 ACS524362 AMO524362 AWK524362 BGG524362 BQC524362 BZY524362 CJU524362 CTQ524362 DDM524362 DNI524362 DXE524362 EHA524362 EQW524362 FAS524362 FKO524362 FUK524362 GEG524362 GOC524362 GXY524362 HHU524362 HRQ524362 IBM524362 ILI524362 IVE524362 JFA524362 JOW524362 JYS524362 KIO524362 KSK524362 LCG524362 LMC524362 LVY524362 MFU524362 MPQ524362 MZM524362 NJI524362 NTE524362 ODA524362 OMW524362 OWS524362 PGO524362 PQK524362 QAG524362 QKC524362 QTY524362 RDU524362 RNQ524362 RXM524362 SHI524362 SRE524362 TBA524362 TKW524362 TUS524362 UEO524362 UOK524362 UYG524362 VIC524362 VRY524362 WBU524362 WLQ524362 WVM524362 E589898 JA589898 SW589898 ACS589898 AMO589898 AWK589898 BGG589898 BQC589898 BZY589898 CJU589898 CTQ589898 DDM589898 DNI589898 DXE589898 EHA589898 EQW589898 FAS589898 FKO589898 FUK589898 GEG589898 GOC589898 GXY589898 HHU589898 HRQ589898 IBM589898 ILI589898 IVE589898 JFA589898 JOW589898 JYS589898 KIO589898 KSK589898 LCG589898 LMC589898 LVY589898 MFU589898 MPQ589898 MZM589898 NJI589898 NTE589898 ODA589898 OMW589898 OWS589898 PGO589898 PQK589898 QAG589898 QKC589898 QTY589898 RDU589898 RNQ589898 RXM589898 SHI589898 SRE589898 TBA589898 TKW589898 TUS589898 UEO589898 UOK589898 UYG589898 VIC589898 VRY589898 WBU589898 WLQ589898 WVM589898 E655434 JA655434 SW655434 ACS655434 AMO655434 AWK655434 BGG655434 BQC655434 BZY655434 CJU655434 CTQ655434 DDM655434 DNI655434 DXE655434 EHA655434 EQW655434 FAS655434 FKO655434 FUK655434 GEG655434 GOC655434 GXY655434 HHU655434 HRQ655434 IBM655434 ILI655434 IVE655434 JFA655434 JOW655434 JYS655434 KIO655434 KSK655434 LCG655434 LMC655434 LVY655434 MFU655434 MPQ655434 MZM655434 NJI655434 NTE655434 ODA655434 OMW655434 OWS655434 PGO655434 PQK655434 QAG655434 QKC655434 QTY655434 RDU655434 RNQ655434 RXM655434 SHI655434 SRE655434 TBA655434 TKW655434 TUS655434 UEO655434 UOK655434 UYG655434 VIC655434 VRY655434 WBU655434 WLQ655434 WVM655434 E720970 JA720970 SW720970 ACS720970 AMO720970 AWK720970 BGG720970 BQC720970 BZY720970 CJU720970 CTQ720970 DDM720970 DNI720970 DXE720970 EHA720970 EQW720970 FAS720970 FKO720970 FUK720970 GEG720970 GOC720970 GXY720970 HHU720970 HRQ720970 IBM720970 ILI720970 IVE720970 JFA720970 JOW720970 JYS720970 KIO720970 KSK720970 LCG720970 LMC720970 LVY720970 MFU720970 MPQ720970 MZM720970 NJI720970 NTE720970 ODA720970 OMW720970 OWS720970 PGO720970 PQK720970 QAG720970 QKC720970 QTY720970 RDU720970 RNQ720970 RXM720970 SHI720970 SRE720970 TBA720970 TKW720970 TUS720970 UEO720970 UOK720970 UYG720970 VIC720970 VRY720970 WBU720970 WLQ720970 WVM720970 E786506 JA786506 SW786506 ACS786506 AMO786506 AWK786506 BGG786506 BQC786506 BZY786506 CJU786506 CTQ786506 DDM786506 DNI786506 DXE786506 EHA786506 EQW786506 FAS786506 FKO786506 FUK786506 GEG786506 GOC786506 GXY786506 HHU786506 HRQ786506 IBM786506 ILI786506 IVE786506 JFA786506 JOW786506 JYS786506 KIO786506 KSK786506 LCG786506 LMC786506 LVY786506 MFU786506 MPQ786506 MZM786506 NJI786506 NTE786506 ODA786506 OMW786506 OWS786506 PGO786506 PQK786506 QAG786506 QKC786506 QTY786506 RDU786506 RNQ786506 RXM786506 SHI786506 SRE786506 TBA786506 TKW786506 TUS786506 UEO786506 UOK786506 UYG786506 VIC786506 VRY786506 WBU786506 WLQ786506 WVM786506 E852042 JA852042 SW852042 ACS852042 AMO852042 AWK852042 BGG852042 BQC852042 BZY852042 CJU852042 CTQ852042 DDM852042 DNI852042 DXE852042 EHA852042 EQW852042 FAS852042 FKO852042 FUK852042 GEG852042 GOC852042 GXY852042 HHU852042 HRQ852042 IBM852042 ILI852042 IVE852042 JFA852042 JOW852042 JYS852042 KIO852042 KSK852042 LCG852042 LMC852042 LVY852042 MFU852042 MPQ852042 MZM852042 NJI852042 NTE852042 ODA852042 OMW852042 OWS852042 PGO852042 PQK852042 QAG852042 QKC852042 QTY852042 RDU852042 RNQ852042 RXM852042 SHI852042 SRE852042 TBA852042 TKW852042 TUS852042 UEO852042 UOK852042 UYG852042 VIC852042 VRY852042 WBU852042 WLQ852042 WVM852042 E917578 JA917578 SW917578 ACS917578 AMO917578 AWK917578 BGG917578 BQC917578 BZY917578 CJU917578 CTQ917578 DDM917578 DNI917578 DXE917578 EHA917578 EQW917578 FAS917578 FKO917578 FUK917578 GEG917578 GOC917578 GXY917578 HHU917578 HRQ917578 IBM917578 ILI917578 IVE917578 JFA917578 JOW917578 JYS917578 KIO917578 KSK917578 LCG917578 LMC917578 LVY917578 MFU917578 MPQ917578 MZM917578 NJI917578 NTE917578 ODA917578 OMW917578 OWS917578 PGO917578 PQK917578 QAG917578 QKC917578 QTY917578 RDU917578 RNQ917578 RXM917578 SHI917578 SRE917578 TBA917578 TKW917578 TUS917578 UEO917578 UOK917578 UYG917578 VIC917578 VRY917578 WBU917578 WLQ917578 WVM917578 E983114 JA983114 SW983114 ACS983114 AMO983114 AWK983114 BGG983114 BQC983114 BZY983114 CJU983114 CTQ983114 DDM983114 DNI983114 DXE983114 EHA983114 EQW983114 FAS983114 FKO983114 FUK983114 GEG983114 GOC983114 GXY983114 HHU983114 HRQ983114 IBM983114 ILI983114 IVE983114 JFA983114 JOW983114 JYS983114 KIO983114 KSK983114 LCG983114 LMC983114 LVY983114 MFU983114 MPQ983114 MZM983114 NJI983114 NTE983114 ODA983114 OMW983114 OWS983114 PGO983114 PQK983114 QAG983114 QKC983114 QTY983114 RDU983114 RNQ983114 RXM983114 SHI983114 SRE983114 TBA983114 TKW983114 TUS983114 UEO983114 UOK983114 UYG983114 VIC983114 VRY983114 WBU983114 WLQ983114 E83:E119"/>
    <dataValidation allowBlank="1" showInputMessage="1" showErrorMessage="1" promptTitle="Note:" prompt="Total land value includes all rateable parcels including those parcels subject to a minimum." sqref="WVR983114 JF83:JF119 TB83:TB119 ACX83:ACX119 AMT83:AMT119 AWP83:AWP119 BGL83:BGL119 BQH83:BQH119 CAD83:CAD119 CJZ83:CJZ119 CTV83:CTV119 DDR83:DDR119 DNN83:DNN119 DXJ83:DXJ119 EHF83:EHF119 ERB83:ERB119 FAX83:FAX119 FKT83:FKT119 FUP83:FUP119 GEL83:GEL119 GOH83:GOH119 GYD83:GYD119 HHZ83:HHZ119 HRV83:HRV119 IBR83:IBR119 ILN83:ILN119 IVJ83:IVJ119 JFF83:JFF119 JPB83:JPB119 JYX83:JYX119 KIT83:KIT119 KSP83:KSP119 LCL83:LCL119 LMH83:LMH119 LWD83:LWD119 MFZ83:MFZ119 MPV83:MPV119 MZR83:MZR119 NJN83:NJN119 NTJ83:NTJ119 ODF83:ODF119 ONB83:ONB119 OWX83:OWX119 PGT83:PGT119 PQP83:PQP119 QAL83:QAL119 QKH83:QKH119 QUD83:QUD119 RDZ83:RDZ119 RNV83:RNV119 RXR83:RXR119 SHN83:SHN119 SRJ83:SRJ119 TBF83:TBF119 TLB83:TLB119 TUX83:TUX119 UET83:UET119 UOP83:UOP119 UYL83:UYL119 VIH83:VIH119 VSD83:VSD119 WBZ83:WBZ119 WLV83:WLV119 WVR83:WVR119 J65619:J65655 JF65619:JF65655 TB65619:TB65655 ACX65619:ACX65655 AMT65619:AMT65655 AWP65619:AWP65655 BGL65619:BGL65655 BQH65619:BQH65655 CAD65619:CAD65655 CJZ65619:CJZ65655 CTV65619:CTV65655 DDR65619:DDR65655 DNN65619:DNN65655 DXJ65619:DXJ65655 EHF65619:EHF65655 ERB65619:ERB65655 FAX65619:FAX65655 FKT65619:FKT65655 FUP65619:FUP65655 GEL65619:GEL65655 GOH65619:GOH65655 GYD65619:GYD65655 HHZ65619:HHZ65655 HRV65619:HRV65655 IBR65619:IBR65655 ILN65619:ILN65655 IVJ65619:IVJ65655 JFF65619:JFF65655 JPB65619:JPB65655 JYX65619:JYX65655 KIT65619:KIT65655 KSP65619:KSP65655 LCL65619:LCL65655 LMH65619:LMH65655 LWD65619:LWD65655 MFZ65619:MFZ65655 MPV65619:MPV65655 MZR65619:MZR65655 NJN65619:NJN65655 NTJ65619:NTJ65655 ODF65619:ODF65655 ONB65619:ONB65655 OWX65619:OWX65655 PGT65619:PGT65655 PQP65619:PQP65655 QAL65619:QAL65655 QKH65619:QKH65655 QUD65619:QUD65655 RDZ65619:RDZ65655 RNV65619:RNV65655 RXR65619:RXR65655 SHN65619:SHN65655 SRJ65619:SRJ65655 TBF65619:TBF65655 TLB65619:TLB65655 TUX65619:TUX65655 UET65619:UET65655 UOP65619:UOP65655 UYL65619:UYL65655 VIH65619:VIH65655 VSD65619:VSD65655 WBZ65619:WBZ65655 WLV65619:WLV65655 WVR65619:WVR65655 J131155:J131191 JF131155:JF131191 TB131155:TB131191 ACX131155:ACX131191 AMT131155:AMT131191 AWP131155:AWP131191 BGL131155:BGL131191 BQH131155:BQH131191 CAD131155:CAD131191 CJZ131155:CJZ131191 CTV131155:CTV131191 DDR131155:DDR131191 DNN131155:DNN131191 DXJ131155:DXJ131191 EHF131155:EHF131191 ERB131155:ERB131191 FAX131155:FAX131191 FKT131155:FKT131191 FUP131155:FUP131191 GEL131155:GEL131191 GOH131155:GOH131191 GYD131155:GYD131191 HHZ131155:HHZ131191 HRV131155:HRV131191 IBR131155:IBR131191 ILN131155:ILN131191 IVJ131155:IVJ131191 JFF131155:JFF131191 JPB131155:JPB131191 JYX131155:JYX131191 KIT131155:KIT131191 KSP131155:KSP131191 LCL131155:LCL131191 LMH131155:LMH131191 LWD131155:LWD131191 MFZ131155:MFZ131191 MPV131155:MPV131191 MZR131155:MZR131191 NJN131155:NJN131191 NTJ131155:NTJ131191 ODF131155:ODF131191 ONB131155:ONB131191 OWX131155:OWX131191 PGT131155:PGT131191 PQP131155:PQP131191 QAL131155:QAL131191 QKH131155:QKH131191 QUD131155:QUD131191 RDZ131155:RDZ131191 RNV131155:RNV131191 RXR131155:RXR131191 SHN131155:SHN131191 SRJ131155:SRJ131191 TBF131155:TBF131191 TLB131155:TLB131191 TUX131155:TUX131191 UET131155:UET131191 UOP131155:UOP131191 UYL131155:UYL131191 VIH131155:VIH131191 VSD131155:VSD131191 WBZ131155:WBZ131191 WLV131155:WLV131191 WVR131155:WVR131191 J196691:J196727 JF196691:JF196727 TB196691:TB196727 ACX196691:ACX196727 AMT196691:AMT196727 AWP196691:AWP196727 BGL196691:BGL196727 BQH196691:BQH196727 CAD196691:CAD196727 CJZ196691:CJZ196727 CTV196691:CTV196727 DDR196691:DDR196727 DNN196691:DNN196727 DXJ196691:DXJ196727 EHF196691:EHF196727 ERB196691:ERB196727 FAX196691:FAX196727 FKT196691:FKT196727 FUP196691:FUP196727 GEL196691:GEL196727 GOH196691:GOH196727 GYD196691:GYD196727 HHZ196691:HHZ196727 HRV196691:HRV196727 IBR196691:IBR196727 ILN196691:ILN196727 IVJ196691:IVJ196727 JFF196691:JFF196727 JPB196691:JPB196727 JYX196691:JYX196727 KIT196691:KIT196727 KSP196691:KSP196727 LCL196691:LCL196727 LMH196691:LMH196727 LWD196691:LWD196727 MFZ196691:MFZ196727 MPV196691:MPV196727 MZR196691:MZR196727 NJN196691:NJN196727 NTJ196691:NTJ196727 ODF196691:ODF196727 ONB196691:ONB196727 OWX196691:OWX196727 PGT196691:PGT196727 PQP196691:PQP196727 QAL196691:QAL196727 QKH196691:QKH196727 QUD196691:QUD196727 RDZ196691:RDZ196727 RNV196691:RNV196727 RXR196691:RXR196727 SHN196691:SHN196727 SRJ196691:SRJ196727 TBF196691:TBF196727 TLB196691:TLB196727 TUX196691:TUX196727 UET196691:UET196727 UOP196691:UOP196727 UYL196691:UYL196727 VIH196691:VIH196727 VSD196691:VSD196727 WBZ196691:WBZ196727 WLV196691:WLV196727 WVR196691:WVR196727 J262227:J262263 JF262227:JF262263 TB262227:TB262263 ACX262227:ACX262263 AMT262227:AMT262263 AWP262227:AWP262263 BGL262227:BGL262263 BQH262227:BQH262263 CAD262227:CAD262263 CJZ262227:CJZ262263 CTV262227:CTV262263 DDR262227:DDR262263 DNN262227:DNN262263 DXJ262227:DXJ262263 EHF262227:EHF262263 ERB262227:ERB262263 FAX262227:FAX262263 FKT262227:FKT262263 FUP262227:FUP262263 GEL262227:GEL262263 GOH262227:GOH262263 GYD262227:GYD262263 HHZ262227:HHZ262263 HRV262227:HRV262263 IBR262227:IBR262263 ILN262227:ILN262263 IVJ262227:IVJ262263 JFF262227:JFF262263 JPB262227:JPB262263 JYX262227:JYX262263 KIT262227:KIT262263 KSP262227:KSP262263 LCL262227:LCL262263 LMH262227:LMH262263 LWD262227:LWD262263 MFZ262227:MFZ262263 MPV262227:MPV262263 MZR262227:MZR262263 NJN262227:NJN262263 NTJ262227:NTJ262263 ODF262227:ODF262263 ONB262227:ONB262263 OWX262227:OWX262263 PGT262227:PGT262263 PQP262227:PQP262263 QAL262227:QAL262263 QKH262227:QKH262263 QUD262227:QUD262263 RDZ262227:RDZ262263 RNV262227:RNV262263 RXR262227:RXR262263 SHN262227:SHN262263 SRJ262227:SRJ262263 TBF262227:TBF262263 TLB262227:TLB262263 TUX262227:TUX262263 UET262227:UET262263 UOP262227:UOP262263 UYL262227:UYL262263 VIH262227:VIH262263 VSD262227:VSD262263 WBZ262227:WBZ262263 WLV262227:WLV262263 WVR262227:WVR262263 J327763:J327799 JF327763:JF327799 TB327763:TB327799 ACX327763:ACX327799 AMT327763:AMT327799 AWP327763:AWP327799 BGL327763:BGL327799 BQH327763:BQH327799 CAD327763:CAD327799 CJZ327763:CJZ327799 CTV327763:CTV327799 DDR327763:DDR327799 DNN327763:DNN327799 DXJ327763:DXJ327799 EHF327763:EHF327799 ERB327763:ERB327799 FAX327763:FAX327799 FKT327763:FKT327799 FUP327763:FUP327799 GEL327763:GEL327799 GOH327763:GOH327799 GYD327763:GYD327799 HHZ327763:HHZ327799 HRV327763:HRV327799 IBR327763:IBR327799 ILN327763:ILN327799 IVJ327763:IVJ327799 JFF327763:JFF327799 JPB327763:JPB327799 JYX327763:JYX327799 KIT327763:KIT327799 KSP327763:KSP327799 LCL327763:LCL327799 LMH327763:LMH327799 LWD327763:LWD327799 MFZ327763:MFZ327799 MPV327763:MPV327799 MZR327763:MZR327799 NJN327763:NJN327799 NTJ327763:NTJ327799 ODF327763:ODF327799 ONB327763:ONB327799 OWX327763:OWX327799 PGT327763:PGT327799 PQP327763:PQP327799 QAL327763:QAL327799 QKH327763:QKH327799 QUD327763:QUD327799 RDZ327763:RDZ327799 RNV327763:RNV327799 RXR327763:RXR327799 SHN327763:SHN327799 SRJ327763:SRJ327799 TBF327763:TBF327799 TLB327763:TLB327799 TUX327763:TUX327799 UET327763:UET327799 UOP327763:UOP327799 UYL327763:UYL327799 VIH327763:VIH327799 VSD327763:VSD327799 WBZ327763:WBZ327799 WLV327763:WLV327799 WVR327763:WVR327799 J393299:J393335 JF393299:JF393335 TB393299:TB393335 ACX393299:ACX393335 AMT393299:AMT393335 AWP393299:AWP393335 BGL393299:BGL393335 BQH393299:BQH393335 CAD393299:CAD393335 CJZ393299:CJZ393335 CTV393299:CTV393335 DDR393299:DDR393335 DNN393299:DNN393335 DXJ393299:DXJ393335 EHF393299:EHF393335 ERB393299:ERB393335 FAX393299:FAX393335 FKT393299:FKT393335 FUP393299:FUP393335 GEL393299:GEL393335 GOH393299:GOH393335 GYD393299:GYD393335 HHZ393299:HHZ393335 HRV393299:HRV393335 IBR393299:IBR393335 ILN393299:ILN393335 IVJ393299:IVJ393335 JFF393299:JFF393335 JPB393299:JPB393335 JYX393299:JYX393335 KIT393299:KIT393335 KSP393299:KSP393335 LCL393299:LCL393335 LMH393299:LMH393335 LWD393299:LWD393335 MFZ393299:MFZ393335 MPV393299:MPV393335 MZR393299:MZR393335 NJN393299:NJN393335 NTJ393299:NTJ393335 ODF393299:ODF393335 ONB393299:ONB393335 OWX393299:OWX393335 PGT393299:PGT393335 PQP393299:PQP393335 QAL393299:QAL393335 QKH393299:QKH393335 QUD393299:QUD393335 RDZ393299:RDZ393335 RNV393299:RNV393335 RXR393299:RXR393335 SHN393299:SHN393335 SRJ393299:SRJ393335 TBF393299:TBF393335 TLB393299:TLB393335 TUX393299:TUX393335 UET393299:UET393335 UOP393299:UOP393335 UYL393299:UYL393335 VIH393299:VIH393335 VSD393299:VSD393335 WBZ393299:WBZ393335 WLV393299:WLV393335 WVR393299:WVR393335 J458835:J458871 JF458835:JF458871 TB458835:TB458871 ACX458835:ACX458871 AMT458835:AMT458871 AWP458835:AWP458871 BGL458835:BGL458871 BQH458835:BQH458871 CAD458835:CAD458871 CJZ458835:CJZ458871 CTV458835:CTV458871 DDR458835:DDR458871 DNN458835:DNN458871 DXJ458835:DXJ458871 EHF458835:EHF458871 ERB458835:ERB458871 FAX458835:FAX458871 FKT458835:FKT458871 FUP458835:FUP458871 GEL458835:GEL458871 GOH458835:GOH458871 GYD458835:GYD458871 HHZ458835:HHZ458871 HRV458835:HRV458871 IBR458835:IBR458871 ILN458835:ILN458871 IVJ458835:IVJ458871 JFF458835:JFF458871 JPB458835:JPB458871 JYX458835:JYX458871 KIT458835:KIT458871 KSP458835:KSP458871 LCL458835:LCL458871 LMH458835:LMH458871 LWD458835:LWD458871 MFZ458835:MFZ458871 MPV458835:MPV458871 MZR458835:MZR458871 NJN458835:NJN458871 NTJ458835:NTJ458871 ODF458835:ODF458871 ONB458835:ONB458871 OWX458835:OWX458871 PGT458835:PGT458871 PQP458835:PQP458871 QAL458835:QAL458871 QKH458835:QKH458871 QUD458835:QUD458871 RDZ458835:RDZ458871 RNV458835:RNV458871 RXR458835:RXR458871 SHN458835:SHN458871 SRJ458835:SRJ458871 TBF458835:TBF458871 TLB458835:TLB458871 TUX458835:TUX458871 UET458835:UET458871 UOP458835:UOP458871 UYL458835:UYL458871 VIH458835:VIH458871 VSD458835:VSD458871 WBZ458835:WBZ458871 WLV458835:WLV458871 WVR458835:WVR458871 J524371:J524407 JF524371:JF524407 TB524371:TB524407 ACX524371:ACX524407 AMT524371:AMT524407 AWP524371:AWP524407 BGL524371:BGL524407 BQH524371:BQH524407 CAD524371:CAD524407 CJZ524371:CJZ524407 CTV524371:CTV524407 DDR524371:DDR524407 DNN524371:DNN524407 DXJ524371:DXJ524407 EHF524371:EHF524407 ERB524371:ERB524407 FAX524371:FAX524407 FKT524371:FKT524407 FUP524371:FUP524407 GEL524371:GEL524407 GOH524371:GOH524407 GYD524371:GYD524407 HHZ524371:HHZ524407 HRV524371:HRV524407 IBR524371:IBR524407 ILN524371:ILN524407 IVJ524371:IVJ524407 JFF524371:JFF524407 JPB524371:JPB524407 JYX524371:JYX524407 KIT524371:KIT524407 KSP524371:KSP524407 LCL524371:LCL524407 LMH524371:LMH524407 LWD524371:LWD524407 MFZ524371:MFZ524407 MPV524371:MPV524407 MZR524371:MZR524407 NJN524371:NJN524407 NTJ524371:NTJ524407 ODF524371:ODF524407 ONB524371:ONB524407 OWX524371:OWX524407 PGT524371:PGT524407 PQP524371:PQP524407 QAL524371:QAL524407 QKH524371:QKH524407 QUD524371:QUD524407 RDZ524371:RDZ524407 RNV524371:RNV524407 RXR524371:RXR524407 SHN524371:SHN524407 SRJ524371:SRJ524407 TBF524371:TBF524407 TLB524371:TLB524407 TUX524371:TUX524407 UET524371:UET524407 UOP524371:UOP524407 UYL524371:UYL524407 VIH524371:VIH524407 VSD524371:VSD524407 WBZ524371:WBZ524407 WLV524371:WLV524407 WVR524371:WVR524407 J589907:J589943 JF589907:JF589943 TB589907:TB589943 ACX589907:ACX589943 AMT589907:AMT589943 AWP589907:AWP589943 BGL589907:BGL589943 BQH589907:BQH589943 CAD589907:CAD589943 CJZ589907:CJZ589943 CTV589907:CTV589943 DDR589907:DDR589943 DNN589907:DNN589943 DXJ589907:DXJ589943 EHF589907:EHF589943 ERB589907:ERB589943 FAX589907:FAX589943 FKT589907:FKT589943 FUP589907:FUP589943 GEL589907:GEL589943 GOH589907:GOH589943 GYD589907:GYD589943 HHZ589907:HHZ589943 HRV589907:HRV589943 IBR589907:IBR589943 ILN589907:ILN589943 IVJ589907:IVJ589943 JFF589907:JFF589943 JPB589907:JPB589943 JYX589907:JYX589943 KIT589907:KIT589943 KSP589907:KSP589943 LCL589907:LCL589943 LMH589907:LMH589943 LWD589907:LWD589943 MFZ589907:MFZ589943 MPV589907:MPV589943 MZR589907:MZR589943 NJN589907:NJN589943 NTJ589907:NTJ589943 ODF589907:ODF589943 ONB589907:ONB589943 OWX589907:OWX589943 PGT589907:PGT589943 PQP589907:PQP589943 QAL589907:QAL589943 QKH589907:QKH589943 QUD589907:QUD589943 RDZ589907:RDZ589943 RNV589907:RNV589943 RXR589907:RXR589943 SHN589907:SHN589943 SRJ589907:SRJ589943 TBF589907:TBF589943 TLB589907:TLB589943 TUX589907:TUX589943 UET589907:UET589943 UOP589907:UOP589943 UYL589907:UYL589943 VIH589907:VIH589943 VSD589907:VSD589943 WBZ589907:WBZ589943 WLV589907:WLV589943 WVR589907:WVR589943 J655443:J655479 JF655443:JF655479 TB655443:TB655479 ACX655443:ACX655479 AMT655443:AMT655479 AWP655443:AWP655479 BGL655443:BGL655479 BQH655443:BQH655479 CAD655443:CAD655479 CJZ655443:CJZ655479 CTV655443:CTV655479 DDR655443:DDR655479 DNN655443:DNN655479 DXJ655443:DXJ655479 EHF655443:EHF655479 ERB655443:ERB655479 FAX655443:FAX655479 FKT655443:FKT655479 FUP655443:FUP655479 GEL655443:GEL655479 GOH655443:GOH655479 GYD655443:GYD655479 HHZ655443:HHZ655479 HRV655443:HRV655479 IBR655443:IBR655479 ILN655443:ILN655479 IVJ655443:IVJ655479 JFF655443:JFF655479 JPB655443:JPB655479 JYX655443:JYX655479 KIT655443:KIT655479 KSP655443:KSP655479 LCL655443:LCL655479 LMH655443:LMH655479 LWD655443:LWD655479 MFZ655443:MFZ655479 MPV655443:MPV655479 MZR655443:MZR655479 NJN655443:NJN655479 NTJ655443:NTJ655479 ODF655443:ODF655479 ONB655443:ONB655479 OWX655443:OWX655479 PGT655443:PGT655479 PQP655443:PQP655479 QAL655443:QAL655479 QKH655443:QKH655479 QUD655443:QUD655479 RDZ655443:RDZ655479 RNV655443:RNV655479 RXR655443:RXR655479 SHN655443:SHN655479 SRJ655443:SRJ655479 TBF655443:TBF655479 TLB655443:TLB655479 TUX655443:TUX655479 UET655443:UET655479 UOP655443:UOP655479 UYL655443:UYL655479 VIH655443:VIH655479 VSD655443:VSD655479 WBZ655443:WBZ655479 WLV655443:WLV655479 WVR655443:WVR655479 J720979:J721015 JF720979:JF721015 TB720979:TB721015 ACX720979:ACX721015 AMT720979:AMT721015 AWP720979:AWP721015 BGL720979:BGL721015 BQH720979:BQH721015 CAD720979:CAD721015 CJZ720979:CJZ721015 CTV720979:CTV721015 DDR720979:DDR721015 DNN720979:DNN721015 DXJ720979:DXJ721015 EHF720979:EHF721015 ERB720979:ERB721015 FAX720979:FAX721015 FKT720979:FKT721015 FUP720979:FUP721015 GEL720979:GEL721015 GOH720979:GOH721015 GYD720979:GYD721015 HHZ720979:HHZ721015 HRV720979:HRV721015 IBR720979:IBR721015 ILN720979:ILN721015 IVJ720979:IVJ721015 JFF720979:JFF721015 JPB720979:JPB721015 JYX720979:JYX721015 KIT720979:KIT721015 KSP720979:KSP721015 LCL720979:LCL721015 LMH720979:LMH721015 LWD720979:LWD721015 MFZ720979:MFZ721015 MPV720979:MPV721015 MZR720979:MZR721015 NJN720979:NJN721015 NTJ720979:NTJ721015 ODF720979:ODF721015 ONB720979:ONB721015 OWX720979:OWX721015 PGT720979:PGT721015 PQP720979:PQP721015 QAL720979:QAL721015 QKH720979:QKH721015 QUD720979:QUD721015 RDZ720979:RDZ721015 RNV720979:RNV721015 RXR720979:RXR721015 SHN720979:SHN721015 SRJ720979:SRJ721015 TBF720979:TBF721015 TLB720979:TLB721015 TUX720979:TUX721015 UET720979:UET721015 UOP720979:UOP721015 UYL720979:UYL721015 VIH720979:VIH721015 VSD720979:VSD721015 WBZ720979:WBZ721015 WLV720979:WLV721015 WVR720979:WVR721015 J786515:J786551 JF786515:JF786551 TB786515:TB786551 ACX786515:ACX786551 AMT786515:AMT786551 AWP786515:AWP786551 BGL786515:BGL786551 BQH786515:BQH786551 CAD786515:CAD786551 CJZ786515:CJZ786551 CTV786515:CTV786551 DDR786515:DDR786551 DNN786515:DNN786551 DXJ786515:DXJ786551 EHF786515:EHF786551 ERB786515:ERB786551 FAX786515:FAX786551 FKT786515:FKT786551 FUP786515:FUP786551 GEL786515:GEL786551 GOH786515:GOH786551 GYD786515:GYD786551 HHZ786515:HHZ786551 HRV786515:HRV786551 IBR786515:IBR786551 ILN786515:ILN786551 IVJ786515:IVJ786551 JFF786515:JFF786551 JPB786515:JPB786551 JYX786515:JYX786551 KIT786515:KIT786551 KSP786515:KSP786551 LCL786515:LCL786551 LMH786515:LMH786551 LWD786515:LWD786551 MFZ786515:MFZ786551 MPV786515:MPV786551 MZR786515:MZR786551 NJN786515:NJN786551 NTJ786515:NTJ786551 ODF786515:ODF786551 ONB786515:ONB786551 OWX786515:OWX786551 PGT786515:PGT786551 PQP786515:PQP786551 QAL786515:QAL786551 QKH786515:QKH786551 QUD786515:QUD786551 RDZ786515:RDZ786551 RNV786515:RNV786551 RXR786515:RXR786551 SHN786515:SHN786551 SRJ786515:SRJ786551 TBF786515:TBF786551 TLB786515:TLB786551 TUX786515:TUX786551 UET786515:UET786551 UOP786515:UOP786551 UYL786515:UYL786551 VIH786515:VIH786551 VSD786515:VSD786551 WBZ786515:WBZ786551 WLV786515:WLV786551 WVR786515:WVR786551 J852051:J852087 JF852051:JF852087 TB852051:TB852087 ACX852051:ACX852087 AMT852051:AMT852087 AWP852051:AWP852087 BGL852051:BGL852087 BQH852051:BQH852087 CAD852051:CAD852087 CJZ852051:CJZ852087 CTV852051:CTV852087 DDR852051:DDR852087 DNN852051:DNN852087 DXJ852051:DXJ852087 EHF852051:EHF852087 ERB852051:ERB852087 FAX852051:FAX852087 FKT852051:FKT852087 FUP852051:FUP852087 GEL852051:GEL852087 GOH852051:GOH852087 GYD852051:GYD852087 HHZ852051:HHZ852087 HRV852051:HRV852087 IBR852051:IBR852087 ILN852051:ILN852087 IVJ852051:IVJ852087 JFF852051:JFF852087 JPB852051:JPB852087 JYX852051:JYX852087 KIT852051:KIT852087 KSP852051:KSP852087 LCL852051:LCL852087 LMH852051:LMH852087 LWD852051:LWD852087 MFZ852051:MFZ852087 MPV852051:MPV852087 MZR852051:MZR852087 NJN852051:NJN852087 NTJ852051:NTJ852087 ODF852051:ODF852087 ONB852051:ONB852087 OWX852051:OWX852087 PGT852051:PGT852087 PQP852051:PQP852087 QAL852051:QAL852087 QKH852051:QKH852087 QUD852051:QUD852087 RDZ852051:RDZ852087 RNV852051:RNV852087 RXR852051:RXR852087 SHN852051:SHN852087 SRJ852051:SRJ852087 TBF852051:TBF852087 TLB852051:TLB852087 TUX852051:TUX852087 UET852051:UET852087 UOP852051:UOP852087 UYL852051:UYL852087 VIH852051:VIH852087 VSD852051:VSD852087 WBZ852051:WBZ852087 WLV852051:WLV852087 WVR852051:WVR852087 J917587:J917623 JF917587:JF917623 TB917587:TB917623 ACX917587:ACX917623 AMT917587:AMT917623 AWP917587:AWP917623 BGL917587:BGL917623 BQH917587:BQH917623 CAD917587:CAD917623 CJZ917587:CJZ917623 CTV917587:CTV917623 DDR917587:DDR917623 DNN917587:DNN917623 DXJ917587:DXJ917623 EHF917587:EHF917623 ERB917587:ERB917623 FAX917587:FAX917623 FKT917587:FKT917623 FUP917587:FUP917623 GEL917587:GEL917623 GOH917587:GOH917623 GYD917587:GYD917623 HHZ917587:HHZ917623 HRV917587:HRV917623 IBR917587:IBR917623 ILN917587:ILN917623 IVJ917587:IVJ917623 JFF917587:JFF917623 JPB917587:JPB917623 JYX917587:JYX917623 KIT917587:KIT917623 KSP917587:KSP917623 LCL917587:LCL917623 LMH917587:LMH917623 LWD917587:LWD917623 MFZ917587:MFZ917623 MPV917587:MPV917623 MZR917587:MZR917623 NJN917587:NJN917623 NTJ917587:NTJ917623 ODF917587:ODF917623 ONB917587:ONB917623 OWX917587:OWX917623 PGT917587:PGT917623 PQP917587:PQP917623 QAL917587:QAL917623 QKH917587:QKH917623 QUD917587:QUD917623 RDZ917587:RDZ917623 RNV917587:RNV917623 RXR917587:RXR917623 SHN917587:SHN917623 SRJ917587:SRJ917623 TBF917587:TBF917623 TLB917587:TLB917623 TUX917587:TUX917623 UET917587:UET917623 UOP917587:UOP917623 UYL917587:UYL917623 VIH917587:VIH917623 VSD917587:VSD917623 WBZ917587:WBZ917623 WLV917587:WLV917623 WVR917587:WVR917623 J983123:J983159 JF983123:JF983159 TB983123:TB983159 ACX983123:ACX983159 AMT983123:AMT983159 AWP983123:AWP983159 BGL983123:BGL983159 BQH983123:BQH983159 CAD983123:CAD983159 CJZ983123:CJZ983159 CTV983123:CTV983159 DDR983123:DDR983159 DNN983123:DNN983159 DXJ983123:DXJ983159 EHF983123:EHF983159 ERB983123:ERB983159 FAX983123:FAX983159 FKT983123:FKT983159 FUP983123:FUP983159 GEL983123:GEL983159 GOH983123:GOH983159 GYD983123:GYD983159 HHZ983123:HHZ983159 HRV983123:HRV983159 IBR983123:IBR983159 ILN983123:ILN983159 IVJ983123:IVJ983159 JFF983123:JFF983159 JPB983123:JPB983159 JYX983123:JYX983159 KIT983123:KIT983159 KSP983123:KSP983159 LCL983123:LCL983159 LMH983123:LMH983159 LWD983123:LWD983159 MFZ983123:MFZ983159 MPV983123:MPV983159 MZR983123:MZR983159 NJN983123:NJN983159 NTJ983123:NTJ983159 ODF983123:ODF983159 ONB983123:ONB983159 OWX983123:OWX983159 PGT983123:PGT983159 PQP983123:PQP983159 QAL983123:QAL983159 QKH983123:QKH983159 QUD983123:QUD983159 RDZ983123:RDZ983159 RNV983123:RNV983159 RXR983123:RXR983159 SHN983123:SHN983159 SRJ983123:SRJ983159 TBF983123:TBF983159 TLB983123:TLB983159 TUX983123:TUX983159 UET983123:UET983159 UOP983123:UOP983159 UYL983123:UYL983159 VIH983123:VIH983159 VSD983123:VSD983159 WBZ983123:WBZ983159 WLV983123:WLV983159 WVR983123:WVR983159 J15:J34 JF15:JF34 TB15:TB34 ACX15:ACX34 AMT15:AMT34 AWP15:AWP34 BGL15:BGL34 BQH15:BQH34 CAD15:CAD34 CJZ15:CJZ34 CTV15:CTV34 DDR15:DDR34 DNN15:DNN34 DXJ15:DXJ34 EHF15:EHF34 ERB15:ERB34 FAX15:FAX34 FKT15:FKT34 FUP15:FUP34 GEL15:GEL34 GOH15:GOH34 GYD15:GYD34 HHZ15:HHZ34 HRV15:HRV34 IBR15:IBR34 ILN15:ILN34 IVJ15:IVJ34 JFF15:JFF34 JPB15:JPB34 JYX15:JYX34 KIT15:KIT34 KSP15:KSP34 LCL15:LCL34 LMH15:LMH34 LWD15:LWD34 MFZ15:MFZ34 MPV15:MPV34 MZR15:MZR34 NJN15:NJN34 NTJ15:NTJ34 ODF15:ODF34 ONB15:ONB34 OWX15:OWX34 PGT15:PGT34 PQP15:PQP34 QAL15:QAL34 QKH15:QKH34 QUD15:QUD34 RDZ15:RDZ34 RNV15:RNV34 RXR15:RXR34 SHN15:SHN34 SRJ15:SRJ34 TBF15:TBF34 TLB15:TLB34 TUX15:TUX34 UET15:UET34 UOP15:UOP34 UYL15:UYL34 VIH15:VIH34 VSD15:VSD34 WBZ15:WBZ34 WLV15:WLV34 WVR15:WVR34 J65551:J65570 JF65551:JF65570 TB65551:TB65570 ACX65551:ACX65570 AMT65551:AMT65570 AWP65551:AWP65570 BGL65551:BGL65570 BQH65551:BQH65570 CAD65551:CAD65570 CJZ65551:CJZ65570 CTV65551:CTV65570 DDR65551:DDR65570 DNN65551:DNN65570 DXJ65551:DXJ65570 EHF65551:EHF65570 ERB65551:ERB65570 FAX65551:FAX65570 FKT65551:FKT65570 FUP65551:FUP65570 GEL65551:GEL65570 GOH65551:GOH65570 GYD65551:GYD65570 HHZ65551:HHZ65570 HRV65551:HRV65570 IBR65551:IBR65570 ILN65551:ILN65570 IVJ65551:IVJ65570 JFF65551:JFF65570 JPB65551:JPB65570 JYX65551:JYX65570 KIT65551:KIT65570 KSP65551:KSP65570 LCL65551:LCL65570 LMH65551:LMH65570 LWD65551:LWD65570 MFZ65551:MFZ65570 MPV65551:MPV65570 MZR65551:MZR65570 NJN65551:NJN65570 NTJ65551:NTJ65570 ODF65551:ODF65570 ONB65551:ONB65570 OWX65551:OWX65570 PGT65551:PGT65570 PQP65551:PQP65570 QAL65551:QAL65570 QKH65551:QKH65570 QUD65551:QUD65570 RDZ65551:RDZ65570 RNV65551:RNV65570 RXR65551:RXR65570 SHN65551:SHN65570 SRJ65551:SRJ65570 TBF65551:TBF65570 TLB65551:TLB65570 TUX65551:TUX65570 UET65551:UET65570 UOP65551:UOP65570 UYL65551:UYL65570 VIH65551:VIH65570 VSD65551:VSD65570 WBZ65551:WBZ65570 WLV65551:WLV65570 WVR65551:WVR65570 J131087:J131106 JF131087:JF131106 TB131087:TB131106 ACX131087:ACX131106 AMT131087:AMT131106 AWP131087:AWP131106 BGL131087:BGL131106 BQH131087:BQH131106 CAD131087:CAD131106 CJZ131087:CJZ131106 CTV131087:CTV131106 DDR131087:DDR131106 DNN131087:DNN131106 DXJ131087:DXJ131106 EHF131087:EHF131106 ERB131087:ERB131106 FAX131087:FAX131106 FKT131087:FKT131106 FUP131087:FUP131106 GEL131087:GEL131106 GOH131087:GOH131106 GYD131087:GYD131106 HHZ131087:HHZ131106 HRV131087:HRV131106 IBR131087:IBR131106 ILN131087:ILN131106 IVJ131087:IVJ131106 JFF131087:JFF131106 JPB131087:JPB131106 JYX131087:JYX131106 KIT131087:KIT131106 KSP131087:KSP131106 LCL131087:LCL131106 LMH131087:LMH131106 LWD131087:LWD131106 MFZ131087:MFZ131106 MPV131087:MPV131106 MZR131087:MZR131106 NJN131087:NJN131106 NTJ131087:NTJ131106 ODF131087:ODF131106 ONB131087:ONB131106 OWX131087:OWX131106 PGT131087:PGT131106 PQP131087:PQP131106 QAL131087:QAL131106 QKH131087:QKH131106 QUD131087:QUD131106 RDZ131087:RDZ131106 RNV131087:RNV131106 RXR131087:RXR131106 SHN131087:SHN131106 SRJ131087:SRJ131106 TBF131087:TBF131106 TLB131087:TLB131106 TUX131087:TUX131106 UET131087:UET131106 UOP131087:UOP131106 UYL131087:UYL131106 VIH131087:VIH131106 VSD131087:VSD131106 WBZ131087:WBZ131106 WLV131087:WLV131106 WVR131087:WVR131106 J196623:J196642 JF196623:JF196642 TB196623:TB196642 ACX196623:ACX196642 AMT196623:AMT196642 AWP196623:AWP196642 BGL196623:BGL196642 BQH196623:BQH196642 CAD196623:CAD196642 CJZ196623:CJZ196642 CTV196623:CTV196642 DDR196623:DDR196642 DNN196623:DNN196642 DXJ196623:DXJ196642 EHF196623:EHF196642 ERB196623:ERB196642 FAX196623:FAX196642 FKT196623:FKT196642 FUP196623:FUP196642 GEL196623:GEL196642 GOH196623:GOH196642 GYD196623:GYD196642 HHZ196623:HHZ196642 HRV196623:HRV196642 IBR196623:IBR196642 ILN196623:ILN196642 IVJ196623:IVJ196642 JFF196623:JFF196642 JPB196623:JPB196642 JYX196623:JYX196642 KIT196623:KIT196642 KSP196623:KSP196642 LCL196623:LCL196642 LMH196623:LMH196642 LWD196623:LWD196642 MFZ196623:MFZ196642 MPV196623:MPV196642 MZR196623:MZR196642 NJN196623:NJN196642 NTJ196623:NTJ196642 ODF196623:ODF196642 ONB196623:ONB196642 OWX196623:OWX196642 PGT196623:PGT196642 PQP196623:PQP196642 QAL196623:QAL196642 QKH196623:QKH196642 QUD196623:QUD196642 RDZ196623:RDZ196642 RNV196623:RNV196642 RXR196623:RXR196642 SHN196623:SHN196642 SRJ196623:SRJ196642 TBF196623:TBF196642 TLB196623:TLB196642 TUX196623:TUX196642 UET196623:UET196642 UOP196623:UOP196642 UYL196623:UYL196642 VIH196623:VIH196642 VSD196623:VSD196642 WBZ196623:WBZ196642 WLV196623:WLV196642 WVR196623:WVR196642 J262159:J262178 JF262159:JF262178 TB262159:TB262178 ACX262159:ACX262178 AMT262159:AMT262178 AWP262159:AWP262178 BGL262159:BGL262178 BQH262159:BQH262178 CAD262159:CAD262178 CJZ262159:CJZ262178 CTV262159:CTV262178 DDR262159:DDR262178 DNN262159:DNN262178 DXJ262159:DXJ262178 EHF262159:EHF262178 ERB262159:ERB262178 FAX262159:FAX262178 FKT262159:FKT262178 FUP262159:FUP262178 GEL262159:GEL262178 GOH262159:GOH262178 GYD262159:GYD262178 HHZ262159:HHZ262178 HRV262159:HRV262178 IBR262159:IBR262178 ILN262159:ILN262178 IVJ262159:IVJ262178 JFF262159:JFF262178 JPB262159:JPB262178 JYX262159:JYX262178 KIT262159:KIT262178 KSP262159:KSP262178 LCL262159:LCL262178 LMH262159:LMH262178 LWD262159:LWD262178 MFZ262159:MFZ262178 MPV262159:MPV262178 MZR262159:MZR262178 NJN262159:NJN262178 NTJ262159:NTJ262178 ODF262159:ODF262178 ONB262159:ONB262178 OWX262159:OWX262178 PGT262159:PGT262178 PQP262159:PQP262178 QAL262159:QAL262178 QKH262159:QKH262178 QUD262159:QUD262178 RDZ262159:RDZ262178 RNV262159:RNV262178 RXR262159:RXR262178 SHN262159:SHN262178 SRJ262159:SRJ262178 TBF262159:TBF262178 TLB262159:TLB262178 TUX262159:TUX262178 UET262159:UET262178 UOP262159:UOP262178 UYL262159:UYL262178 VIH262159:VIH262178 VSD262159:VSD262178 WBZ262159:WBZ262178 WLV262159:WLV262178 WVR262159:WVR262178 J327695:J327714 JF327695:JF327714 TB327695:TB327714 ACX327695:ACX327714 AMT327695:AMT327714 AWP327695:AWP327714 BGL327695:BGL327714 BQH327695:BQH327714 CAD327695:CAD327714 CJZ327695:CJZ327714 CTV327695:CTV327714 DDR327695:DDR327714 DNN327695:DNN327714 DXJ327695:DXJ327714 EHF327695:EHF327714 ERB327695:ERB327714 FAX327695:FAX327714 FKT327695:FKT327714 FUP327695:FUP327714 GEL327695:GEL327714 GOH327695:GOH327714 GYD327695:GYD327714 HHZ327695:HHZ327714 HRV327695:HRV327714 IBR327695:IBR327714 ILN327695:ILN327714 IVJ327695:IVJ327714 JFF327695:JFF327714 JPB327695:JPB327714 JYX327695:JYX327714 KIT327695:KIT327714 KSP327695:KSP327714 LCL327695:LCL327714 LMH327695:LMH327714 LWD327695:LWD327714 MFZ327695:MFZ327714 MPV327695:MPV327714 MZR327695:MZR327714 NJN327695:NJN327714 NTJ327695:NTJ327714 ODF327695:ODF327714 ONB327695:ONB327714 OWX327695:OWX327714 PGT327695:PGT327714 PQP327695:PQP327714 QAL327695:QAL327714 QKH327695:QKH327714 QUD327695:QUD327714 RDZ327695:RDZ327714 RNV327695:RNV327714 RXR327695:RXR327714 SHN327695:SHN327714 SRJ327695:SRJ327714 TBF327695:TBF327714 TLB327695:TLB327714 TUX327695:TUX327714 UET327695:UET327714 UOP327695:UOP327714 UYL327695:UYL327714 VIH327695:VIH327714 VSD327695:VSD327714 WBZ327695:WBZ327714 WLV327695:WLV327714 WVR327695:WVR327714 J393231:J393250 JF393231:JF393250 TB393231:TB393250 ACX393231:ACX393250 AMT393231:AMT393250 AWP393231:AWP393250 BGL393231:BGL393250 BQH393231:BQH393250 CAD393231:CAD393250 CJZ393231:CJZ393250 CTV393231:CTV393250 DDR393231:DDR393250 DNN393231:DNN393250 DXJ393231:DXJ393250 EHF393231:EHF393250 ERB393231:ERB393250 FAX393231:FAX393250 FKT393231:FKT393250 FUP393231:FUP393250 GEL393231:GEL393250 GOH393231:GOH393250 GYD393231:GYD393250 HHZ393231:HHZ393250 HRV393231:HRV393250 IBR393231:IBR393250 ILN393231:ILN393250 IVJ393231:IVJ393250 JFF393231:JFF393250 JPB393231:JPB393250 JYX393231:JYX393250 KIT393231:KIT393250 KSP393231:KSP393250 LCL393231:LCL393250 LMH393231:LMH393250 LWD393231:LWD393250 MFZ393231:MFZ393250 MPV393231:MPV393250 MZR393231:MZR393250 NJN393231:NJN393250 NTJ393231:NTJ393250 ODF393231:ODF393250 ONB393231:ONB393250 OWX393231:OWX393250 PGT393231:PGT393250 PQP393231:PQP393250 QAL393231:QAL393250 QKH393231:QKH393250 QUD393231:QUD393250 RDZ393231:RDZ393250 RNV393231:RNV393250 RXR393231:RXR393250 SHN393231:SHN393250 SRJ393231:SRJ393250 TBF393231:TBF393250 TLB393231:TLB393250 TUX393231:TUX393250 UET393231:UET393250 UOP393231:UOP393250 UYL393231:UYL393250 VIH393231:VIH393250 VSD393231:VSD393250 WBZ393231:WBZ393250 WLV393231:WLV393250 WVR393231:WVR393250 J458767:J458786 JF458767:JF458786 TB458767:TB458786 ACX458767:ACX458786 AMT458767:AMT458786 AWP458767:AWP458786 BGL458767:BGL458786 BQH458767:BQH458786 CAD458767:CAD458786 CJZ458767:CJZ458786 CTV458767:CTV458786 DDR458767:DDR458786 DNN458767:DNN458786 DXJ458767:DXJ458786 EHF458767:EHF458786 ERB458767:ERB458786 FAX458767:FAX458786 FKT458767:FKT458786 FUP458767:FUP458786 GEL458767:GEL458786 GOH458767:GOH458786 GYD458767:GYD458786 HHZ458767:HHZ458786 HRV458767:HRV458786 IBR458767:IBR458786 ILN458767:ILN458786 IVJ458767:IVJ458786 JFF458767:JFF458786 JPB458767:JPB458786 JYX458767:JYX458786 KIT458767:KIT458786 KSP458767:KSP458786 LCL458767:LCL458786 LMH458767:LMH458786 LWD458767:LWD458786 MFZ458767:MFZ458786 MPV458767:MPV458786 MZR458767:MZR458786 NJN458767:NJN458786 NTJ458767:NTJ458786 ODF458767:ODF458786 ONB458767:ONB458786 OWX458767:OWX458786 PGT458767:PGT458786 PQP458767:PQP458786 QAL458767:QAL458786 QKH458767:QKH458786 QUD458767:QUD458786 RDZ458767:RDZ458786 RNV458767:RNV458786 RXR458767:RXR458786 SHN458767:SHN458786 SRJ458767:SRJ458786 TBF458767:TBF458786 TLB458767:TLB458786 TUX458767:TUX458786 UET458767:UET458786 UOP458767:UOP458786 UYL458767:UYL458786 VIH458767:VIH458786 VSD458767:VSD458786 WBZ458767:WBZ458786 WLV458767:WLV458786 WVR458767:WVR458786 J524303:J524322 JF524303:JF524322 TB524303:TB524322 ACX524303:ACX524322 AMT524303:AMT524322 AWP524303:AWP524322 BGL524303:BGL524322 BQH524303:BQH524322 CAD524303:CAD524322 CJZ524303:CJZ524322 CTV524303:CTV524322 DDR524303:DDR524322 DNN524303:DNN524322 DXJ524303:DXJ524322 EHF524303:EHF524322 ERB524303:ERB524322 FAX524303:FAX524322 FKT524303:FKT524322 FUP524303:FUP524322 GEL524303:GEL524322 GOH524303:GOH524322 GYD524303:GYD524322 HHZ524303:HHZ524322 HRV524303:HRV524322 IBR524303:IBR524322 ILN524303:ILN524322 IVJ524303:IVJ524322 JFF524303:JFF524322 JPB524303:JPB524322 JYX524303:JYX524322 KIT524303:KIT524322 KSP524303:KSP524322 LCL524303:LCL524322 LMH524303:LMH524322 LWD524303:LWD524322 MFZ524303:MFZ524322 MPV524303:MPV524322 MZR524303:MZR524322 NJN524303:NJN524322 NTJ524303:NTJ524322 ODF524303:ODF524322 ONB524303:ONB524322 OWX524303:OWX524322 PGT524303:PGT524322 PQP524303:PQP524322 QAL524303:QAL524322 QKH524303:QKH524322 QUD524303:QUD524322 RDZ524303:RDZ524322 RNV524303:RNV524322 RXR524303:RXR524322 SHN524303:SHN524322 SRJ524303:SRJ524322 TBF524303:TBF524322 TLB524303:TLB524322 TUX524303:TUX524322 UET524303:UET524322 UOP524303:UOP524322 UYL524303:UYL524322 VIH524303:VIH524322 VSD524303:VSD524322 WBZ524303:WBZ524322 WLV524303:WLV524322 WVR524303:WVR524322 J589839:J589858 JF589839:JF589858 TB589839:TB589858 ACX589839:ACX589858 AMT589839:AMT589858 AWP589839:AWP589858 BGL589839:BGL589858 BQH589839:BQH589858 CAD589839:CAD589858 CJZ589839:CJZ589858 CTV589839:CTV589858 DDR589839:DDR589858 DNN589839:DNN589858 DXJ589839:DXJ589858 EHF589839:EHF589858 ERB589839:ERB589858 FAX589839:FAX589858 FKT589839:FKT589858 FUP589839:FUP589858 GEL589839:GEL589858 GOH589839:GOH589858 GYD589839:GYD589858 HHZ589839:HHZ589858 HRV589839:HRV589858 IBR589839:IBR589858 ILN589839:ILN589858 IVJ589839:IVJ589858 JFF589839:JFF589858 JPB589839:JPB589858 JYX589839:JYX589858 KIT589839:KIT589858 KSP589839:KSP589858 LCL589839:LCL589858 LMH589839:LMH589858 LWD589839:LWD589858 MFZ589839:MFZ589858 MPV589839:MPV589858 MZR589839:MZR589858 NJN589839:NJN589858 NTJ589839:NTJ589858 ODF589839:ODF589858 ONB589839:ONB589858 OWX589839:OWX589858 PGT589839:PGT589858 PQP589839:PQP589858 QAL589839:QAL589858 QKH589839:QKH589858 QUD589839:QUD589858 RDZ589839:RDZ589858 RNV589839:RNV589858 RXR589839:RXR589858 SHN589839:SHN589858 SRJ589839:SRJ589858 TBF589839:TBF589858 TLB589839:TLB589858 TUX589839:TUX589858 UET589839:UET589858 UOP589839:UOP589858 UYL589839:UYL589858 VIH589839:VIH589858 VSD589839:VSD589858 WBZ589839:WBZ589858 WLV589839:WLV589858 WVR589839:WVR589858 J655375:J655394 JF655375:JF655394 TB655375:TB655394 ACX655375:ACX655394 AMT655375:AMT655394 AWP655375:AWP655394 BGL655375:BGL655394 BQH655375:BQH655394 CAD655375:CAD655394 CJZ655375:CJZ655394 CTV655375:CTV655394 DDR655375:DDR655394 DNN655375:DNN655394 DXJ655375:DXJ655394 EHF655375:EHF655394 ERB655375:ERB655394 FAX655375:FAX655394 FKT655375:FKT655394 FUP655375:FUP655394 GEL655375:GEL655394 GOH655375:GOH655394 GYD655375:GYD655394 HHZ655375:HHZ655394 HRV655375:HRV655394 IBR655375:IBR655394 ILN655375:ILN655394 IVJ655375:IVJ655394 JFF655375:JFF655394 JPB655375:JPB655394 JYX655375:JYX655394 KIT655375:KIT655394 KSP655375:KSP655394 LCL655375:LCL655394 LMH655375:LMH655394 LWD655375:LWD655394 MFZ655375:MFZ655394 MPV655375:MPV655394 MZR655375:MZR655394 NJN655375:NJN655394 NTJ655375:NTJ655394 ODF655375:ODF655394 ONB655375:ONB655394 OWX655375:OWX655394 PGT655375:PGT655394 PQP655375:PQP655394 QAL655375:QAL655394 QKH655375:QKH655394 QUD655375:QUD655394 RDZ655375:RDZ655394 RNV655375:RNV655394 RXR655375:RXR655394 SHN655375:SHN655394 SRJ655375:SRJ655394 TBF655375:TBF655394 TLB655375:TLB655394 TUX655375:TUX655394 UET655375:UET655394 UOP655375:UOP655394 UYL655375:UYL655394 VIH655375:VIH655394 VSD655375:VSD655394 WBZ655375:WBZ655394 WLV655375:WLV655394 WVR655375:WVR655394 J720911:J720930 JF720911:JF720930 TB720911:TB720930 ACX720911:ACX720930 AMT720911:AMT720930 AWP720911:AWP720930 BGL720911:BGL720930 BQH720911:BQH720930 CAD720911:CAD720930 CJZ720911:CJZ720930 CTV720911:CTV720930 DDR720911:DDR720930 DNN720911:DNN720930 DXJ720911:DXJ720930 EHF720911:EHF720930 ERB720911:ERB720930 FAX720911:FAX720930 FKT720911:FKT720930 FUP720911:FUP720930 GEL720911:GEL720930 GOH720911:GOH720930 GYD720911:GYD720930 HHZ720911:HHZ720930 HRV720911:HRV720930 IBR720911:IBR720930 ILN720911:ILN720930 IVJ720911:IVJ720930 JFF720911:JFF720930 JPB720911:JPB720930 JYX720911:JYX720930 KIT720911:KIT720930 KSP720911:KSP720930 LCL720911:LCL720930 LMH720911:LMH720930 LWD720911:LWD720930 MFZ720911:MFZ720930 MPV720911:MPV720930 MZR720911:MZR720930 NJN720911:NJN720930 NTJ720911:NTJ720930 ODF720911:ODF720930 ONB720911:ONB720930 OWX720911:OWX720930 PGT720911:PGT720930 PQP720911:PQP720930 QAL720911:QAL720930 QKH720911:QKH720930 QUD720911:QUD720930 RDZ720911:RDZ720930 RNV720911:RNV720930 RXR720911:RXR720930 SHN720911:SHN720930 SRJ720911:SRJ720930 TBF720911:TBF720930 TLB720911:TLB720930 TUX720911:TUX720930 UET720911:UET720930 UOP720911:UOP720930 UYL720911:UYL720930 VIH720911:VIH720930 VSD720911:VSD720930 WBZ720911:WBZ720930 WLV720911:WLV720930 WVR720911:WVR720930 J786447:J786466 JF786447:JF786466 TB786447:TB786466 ACX786447:ACX786466 AMT786447:AMT786466 AWP786447:AWP786466 BGL786447:BGL786466 BQH786447:BQH786466 CAD786447:CAD786466 CJZ786447:CJZ786466 CTV786447:CTV786466 DDR786447:DDR786466 DNN786447:DNN786466 DXJ786447:DXJ786466 EHF786447:EHF786466 ERB786447:ERB786466 FAX786447:FAX786466 FKT786447:FKT786466 FUP786447:FUP786466 GEL786447:GEL786466 GOH786447:GOH786466 GYD786447:GYD786466 HHZ786447:HHZ786466 HRV786447:HRV786466 IBR786447:IBR786466 ILN786447:ILN786466 IVJ786447:IVJ786466 JFF786447:JFF786466 JPB786447:JPB786466 JYX786447:JYX786466 KIT786447:KIT786466 KSP786447:KSP786466 LCL786447:LCL786466 LMH786447:LMH786466 LWD786447:LWD786466 MFZ786447:MFZ786466 MPV786447:MPV786466 MZR786447:MZR786466 NJN786447:NJN786466 NTJ786447:NTJ786466 ODF786447:ODF786466 ONB786447:ONB786466 OWX786447:OWX786466 PGT786447:PGT786466 PQP786447:PQP786466 QAL786447:QAL786466 QKH786447:QKH786466 QUD786447:QUD786466 RDZ786447:RDZ786466 RNV786447:RNV786466 RXR786447:RXR786466 SHN786447:SHN786466 SRJ786447:SRJ786466 TBF786447:TBF786466 TLB786447:TLB786466 TUX786447:TUX786466 UET786447:UET786466 UOP786447:UOP786466 UYL786447:UYL786466 VIH786447:VIH786466 VSD786447:VSD786466 WBZ786447:WBZ786466 WLV786447:WLV786466 WVR786447:WVR786466 J851983:J852002 JF851983:JF852002 TB851983:TB852002 ACX851983:ACX852002 AMT851983:AMT852002 AWP851983:AWP852002 BGL851983:BGL852002 BQH851983:BQH852002 CAD851983:CAD852002 CJZ851983:CJZ852002 CTV851983:CTV852002 DDR851983:DDR852002 DNN851983:DNN852002 DXJ851983:DXJ852002 EHF851983:EHF852002 ERB851983:ERB852002 FAX851983:FAX852002 FKT851983:FKT852002 FUP851983:FUP852002 GEL851983:GEL852002 GOH851983:GOH852002 GYD851983:GYD852002 HHZ851983:HHZ852002 HRV851983:HRV852002 IBR851983:IBR852002 ILN851983:ILN852002 IVJ851983:IVJ852002 JFF851983:JFF852002 JPB851983:JPB852002 JYX851983:JYX852002 KIT851983:KIT852002 KSP851983:KSP852002 LCL851983:LCL852002 LMH851983:LMH852002 LWD851983:LWD852002 MFZ851983:MFZ852002 MPV851983:MPV852002 MZR851983:MZR852002 NJN851983:NJN852002 NTJ851983:NTJ852002 ODF851983:ODF852002 ONB851983:ONB852002 OWX851983:OWX852002 PGT851983:PGT852002 PQP851983:PQP852002 QAL851983:QAL852002 QKH851983:QKH852002 QUD851983:QUD852002 RDZ851983:RDZ852002 RNV851983:RNV852002 RXR851983:RXR852002 SHN851983:SHN852002 SRJ851983:SRJ852002 TBF851983:TBF852002 TLB851983:TLB852002 TUX851983:TUX852002 UET851983:UET852002 UOP851983:UOP852002 UYL851983:UYL852002 VIH851983:VIH852002 VSD851983:VSD852002 WBZ851983:WBZ852002 WLV851983:WLV852002 WVR851983:WVR852002 J917519:J917538 JF917519:JF917538 TB917519:TB917538 ACX917519:ACX917538 AMT917519:AMT917538 AWP917519:AWP917538 BGL917519:BGL917538 BQH917519:BQH917538 CAD917519:CAD917538 CJZ917519:CJZ917538 CTV917519:CTV917538 DDR917519:DDR917538 DNN917519:DNN917538 DXJ917519:DXJ917538 EHF917519:EHF917538 ERB917519:ERB917538 FAX917519:FAX917538 FKT917519:FKT917538 FUP917519:FUP917538 GEL917519:GEL917538 GOH917519:GOH917538 GYD917519:GYD917538 HHZ917519:HHZ917538 HRV917519:HRV917538 IBR917519:IBR917538 ILN917519:ILN917538 IVJ917519:IVJ917538 JFF917519:JFF917538 JPB917519:JPB917538 JYX917519:JYX917538 KIT917519:KIT917538 KSP917519:KSP917538 LCL917519:LCL917538 LMH917519:LMH917538 LWD917519:LWD917538 MFZ917519:MFZ917538 MPV917519:MPV917538 MZR917519:MZR917538 NJN917519:NJN917538 NTJ917519:NTJ917538 ODF917519:ODF917538 ONB917519:ONB917538 OWX917519:OWX917538 PGT917519:PGT917538 PQP917519:PQP917538 QAL917519:QAL917538 QKH917519:QKH917538 QUD917519:QUD917538 RDZ917519:RDZ917538 RNV917519:RNV917538 RXR917519:RXR917538 SHN917519:SHN917538 SRJ917519:SRJ917538 TBF917519:TBF917538 TLB917519:TLB917538 TUX917519:TUX917538 UET917519:UET917538 UOP917519:UOP917538 UYL917519:UYL917538 VIH917519:VIH917538 VSD917519:VSD917538 WBZ917519:WBZ917538 WLV917519:WLV917538 WVR917519:WVR917538 J983055:J983074 JF983055:JF983074 TB983055:TB983074 ACX983055:ACX983074 AMT983055:AMT983074 AWP983055:AWP983074 BGL983055:BGL983074 BQH983055:BQH983074 CAD983055:CAD983074 CJZ983055:CJZ983074 CTV983055:CTV983074 DDR983055:DDR983074 DNN983055:DNN983074 DXJ983055:DXJ983074 EHF983055:EHF983074 ERB983055:ERB983074 FAX983055:FAX983074 FKT983055:FKT983074 FUP983055:FUP983074 GEL983055:GEL983074 GOH983055:GOH983074 GYD983055:GYD983074 HHZ983055:HHZ983074 HRV983055:HRV983074 IBR983055:IBR983074 ILN983055:ILN983074 IVJ983055:IVJ983074 JFF983055:JFF983074 JPB983055:JPB983074 JYX983055:JYX983074 KIT983055:KIT983074 KSP983055:KSP983074 LCL983055:LCL983074 LMH983055:LMH983074 LWD983055:LWD983074 MFZ983055:MFZ983074 MPV983055:MPV983074 MZR983055:MZR983074 NJN983055:NJN983074 NTJ983055:NTJ983074 ODF983055:ODF983074 ONB983055:ONB983074 OWX983055:OWX983074 PGT983055:PGT983074 PQP983055:PQP983074 QAL983055:QAL983074 QKH983055:QKH983074 QUD983055:QUD983074 RDZ983055:RDZ983074 RNV983055:RNV983074 RXR983055:RXR983074 SHN983055:SHN983074 SRJ983055:SRJ983074 TBF983055:TBF983074 TLB983055:TLB983074 TUX983055:TUX983074 UET983055:UET983074 UOP983055:UOP983074 UYL983055:UYL983074 VIH983055:VIH983074 VSD983055:VSD983074 WBZ983055:WBZ983074 WLV983055:WLV983074 WVR983055:WVR983074 J36:J60 JF36:JF60 TB36:TB60 ACX36:ACX60 AMT36:AMT60 AWP36:AWP60 BGL36:BGL60 BQH36:BQH60 CAD36:CAD60 CJZ36:CJZ60 CTV36:CTV60 DDR36:DDR60 DNN36:DNN60 DXJ36:DXJ60 EHF36:EHF60 ERB36:ERB60 FAX36:FAX60 FKT36:FKT60 FUP36:FUP60 GEL36:GEL60 GOH36:GOH60 GYD36:GYD60 HHZ36:HHZ60 HRV36:HRV60 IBR36:IBR60 ILN36:ILN60 IVJ36:IVJ60 JFF36:JFF60 JPB36:JPB60 JYX36:JYX60 KIT36:KIT60 KSP36:KSP60 LCL36:LCL60 LMH36:LMH60 LWD36:LWD60 MFZ36:MFZ60 MPV36:MPV60 MZR36:MZR60 NJN36:NJN60 NTJ36:NTJ60 ODF36:ODF60 ONB36:ONB60 OWX36:OWX60 PGT36:PGT60 PQP36:PQP60 QAL36:QAL60 QKH36:QKH60 QUD36:QUD60 RDZ36:RDZ60 RNV36:RNV60 RXR36:RXR60 SHN36:SHN60 SRJ36:SRJ60 TBF36:TBF60 TLB36:TLB60 TUX36:TUX60 UET36:UET60 UOP36:UOP60 UYL36:UYL60 VIH36:VIH60 VSD36:VSD60 WBZ36:WBZ60 WLV36:WLV60 WVR36:WVR60 J65572:J65596 JF65572:JF65596 TB65572:TB65596 ACX65572:ACX65596 AMT65572:AMT65596 AWP65572:AWP65596 BGL65572:BGL65596 BQH65572:BQH65596 CAD65572:CAD65596 CJZ65572:CJZ65596 CTV65572:CTV65596 DDR65572:DDR65596 DNN65572:DNN65596 DXJ65572:DXJ65596 EHF65572:EHF65596 ERB65572:ERB65596 FAX65572:FAX65596 FKT65572:FKT65596 FUP65572:FUP65596 GEL65572:GEL65596 GOH65572:GOH65596 GYD65572:GYD65596 HHZ65572:HHZ65596 HRV65572:HRV65596 IBR65572:IBR65596 ILN65572:ILN65596 IVJ65572:IVJ65596 JFF65572:JFF65596 JPB65572:JPB65596 JYX65572:JYX65596 KIT65572:KIT65596 KSP65572:KSP65596 LCL65572:LCL65596 LMH65572:LMH65596 LWD65572:LWD65596 MFZ65572:MFZ65596 MPV65572:MPV65596 MZR65572:MZR65596 NJN65572:NJN65596 NTJ65572:NTJ65596 ODF65572:ODF65596 ONB65572:ONB65596 OWX65572:OWX65596 PGT65572:PGT65596 PQP65572:PQP65596 QAL65572:QAL65596 QKH65572:QKH65596 QUD65572:QUD65596 RDZ65572:RDZ65596 RNV65572:RNV65596 RXR65572:RXR65596 SHN65572:SHN65596 SRJ65572:SRJ65596 TBF65572:TBF65596 TLB65572:TLB65596 TUX65572:TUX65596 UET65572:UET65596 UOP65572:UOP65596 UYL65572:UYL65596 VIH65572:VIH65596 VSD65572:VSD65596 WBZ65572:WBZ65596 WLV65572:WLV65596 WVR65572:WVR65596 J131108:J131132 JF131108:JF131132 TB131108:TB131132 ACX131108:ACX131132 AMT131108:AMT131132 AWP131108:AWP131132 BGL131108:BGL131132 BQH131108:BQH131132 CAD131108:CAD131132 CJZ131108:CJZ131132 CTV131108:CTV131132 DDR131108:DDR131132 DNN131108:DNN131132 DXJ131108:DXJ131132 EHF131108:EHF131132 ERB131108:ERB131132 FAX131108:FAX131132 FKT131108:FKT131132 FUP131108:FUP131132 GEL131108:GEL131132 GOH131108:GOH131132 GYD131108:GYD131132 HHZ131108:HHZ131132 HRV131108:HRV131132 IBR131108:IBR131132 ILN131108:ILN131132 IVJ131108:IVJ131132 JFF131108:JFF131132 JPB131108:JPB131132 JYX131108:JYX131132 KIT131108:KIT131132 KSP131108:KSP131132 LCL131108:LCL131132 LMH131108:LMH131132 LWD131108:LWD131132 MFZ131108:MFZ131132 MPV131108:MPV131132 MZR131108:MZR131132 NJN131108:NJN131132 NTJ131108:NTJ131132 ODF131108:ODF131132 ONB131108:ONB131132 OWX131108:OWX131132 PGT131108:PGT131132 PQP131108:PQP131132 QAL131108:QAL131132 QKH131108:QKH131132 QUD131108:QUD131132 RDZ131108:RDZ131132 RNV131108:RNV131132 RXR131108:RXR131132 SHN131108:SHN131132 SRJ131108:SRJ131132 TBF131108:TBF131132 TLB131108:TLB131132 TUX131108:TUX131132 UET131108:UET131132 UOP131108:UOP131132 UYL131108:UYL131132 VIH131108:VIH131132 VSD131108:VSD131132 WBZ131108:WBZ131132 WLV131108:WLV131132 WVR131108:WVR131132 J196644:J196668 JF196644:JF196668 TB196644:TB196668 ACX196644:ACX196668 AMT196644:AMT196668 AWP196644:AWP196668 BGL196644:BGL196668 BQH196644:BQH196668 CAD196644:CAD196668 CJZ196644:CJZ196668 CTV196644:CTV196668 DDR196644:DDR196668 DNN196644:DNN196668 DXJ196644:DXJ196668 EHF196644:EHF196668 ERB196644:ERB196668 FAX196644:FAX196668 FKT196644:FKT196668 FUP196644:FUP196668 GEL196644:GEL196668 GOH196644:GOH196668 GYD196644:GYD196668 HHZ196644:HHZ196668 HRV196644:HRV196668 IBR196644:IBR196668 ILN196644:ILN196668 IVJ196644:IVJ196668 JFF196644:JFF196668 JPB196644:JPB196668 JYX196644:JYX196668 KIT196644:KIT196668 KSP196644:KSP196668 LCL196644:LCL196668 LMH196644:LMH196668 LWD196644:LWD196668 MFZ196644:MFZ196668 MPV196644:MPV196668 MZR196644:MZR196668 NJN196644:NJN196668 NTJ196644:NTJ196668 ODF196644:ODF196668 ONB196644:ONB196668 OWX196644:OWX196668 PGT196644:PGT196668 PQP196644:PQP196668 QAL196644:QAL196668 QKH196644:QKH196668 QUD196644:QUD196668 RDZ196644:RDZ196668 RNV196644:RNV196668 RXR196644:RXR196668 SHN196644:SHN196668 SRJ196644:SRJ196668 TBF196644:TBF196668 TLB196644:TLB196668 TUX196644:TUX196668 UET196644:UET196668 UOP196644:UOP196668 UYL196644:UYL196668 VIH196644:VIH196668 VSD196644:VSD196668 WBZ196644:WBZ196668 WLV196644:WLV196668 WVR196644:WVR196668 J262180:J262204 JF262180:JF262204 TB262180:TB262204 ACX262180:ACX262204 AMT262180:AMT262204 AWP262180:AWP262204 BGL262180:BGL262204 BQH262180:BQH262204 CAD262180:CAD262204 CJZ262180:CJZ262204 CTV262180:CTV262204 DDR262180:DDR262204 DNN262180:DNN262204 DXJ262180:DXJ262204 EHF262180:EHF262204 ERB262180:ERB262204 FAX262180:FAX262204 FKT262180:FKT262204 FUP262180:FUP262204 GEL262180:GEL262204 GOH262180:GOH262204 GYD262180:GYD262204 HHZ262180:HHZ262204 HRV262180:HRV262204 IBR262180:IBR262204 ILN262180:ILN262204 IVJ262180:IVJ262204 JFF262180:JFF262204 JPB262180:JPB262204 JYX262180:JYX262204 KIT262180:KIT262204 KSP262180:KSP262204 LCL262180:LCL262204 LMH262180:LMH262204 LWD262180:LWD262204 MFZ262180:MFZ262204 MPV262180:MPV262204 MZR262180:MZR262204 NJN262180:NJN262204 NTJ262180:NTJ262204 ODF262180:ODF262204 ONB262180:ONB262204 OWX262180:OWX262204 PGT262180:PGT262204 PQP262180:PQP262204 QAL262180:QAL262204 QKH262180:QKH262204 QUD262180:QUD262204 RDZ262180:RDZ262204 RNV262180:RNV262204 RXR262180:RXR262204 SHN262180:SHN262204 SRJ262180:SRJ262204 TBF262180:TBF262204 TLB262180:TLB262204 TUX262180:TUX262204 UET262180:UET262204 UOP262180:UOP262204 UYL262180:UYL262204 VIH262180:VIH262204 VSD262180:VSD262204 WBZ262180:WBZ262204 WLV262180:WLV262204 WVR262180:WVR262204 J327716:J327740 JF327716:JF327740 TB327716:TB327740 ACX327716:ACX327740 AMT327716:AMT327740 AWP327716:AWP327740 BGL327716:BGL327740 BQH327716:BQH327740 CAD327716:CAD327740 CJZ327716:CJZ327740 CTV327716:CTV327740 DDR327716:DDR327740 DNN327716:DNN327740 DXJ327716:DXJ327740 EHF327716:EHF327740 ERB327716:ERB327740 FAX327716:FAX327740 FKT327716:FKT327740 FUP327716:FUP327740 GEL327716:GEL327740 GOH327716:GOH327740 GYD327716:GYD327740 HHZ327716:HHZ327740 HRV327716:HRV327740 IBR327716:IBR327740 ILN327716:ILN327740 IVJ327716:IVJ327740 JFF327716:JFF327740 JPB327716:JPB327740 JYX327716:JYX327740 KIT327716:KIT327740 KSP327716:KSP327740 LCL327716:LCL327740 LMH327716:LMH327740 LWD327716:LWD327740 MFZ327716:MFZ327740 MPV327716:MPV327740 MZR327716:MZR327740 NJN327716:NJN327740 NTJ327716:NTJ327740 ODF327716:ODF327740 ONB327716:ONB327740 OWX327716:OWX327740 PGT327716:PGT327740 PQP327716:PQP327740 QAL327716:QAL327740 QKH327716:QKH327740 QUD327716:QUD327740 RDZ327716:RDZ327740 RNV327716:RNV327740 RXR327716:RXR327740 SHN327716:SHN327740 SRJ327716:SRJ327740 TBF327716:TBF327740 TLB327716:TLB327740 TUX327716:TUX327740 UET327716:UET327740 UOP327716:UOP327740 UYL327716:UYL327740 VIH327716:VIH327740 VSD327716:VSD327740 WBZ327716:WBZ327740 WLV327716:WLV327740 WVR327716:WVR327740 J393252:J393276 JF393252:JF393276 TB393252:TB393276 ACX393252:ACX393276 AMT393252:AMT393276 AWP393252:AWP393276 BGL393252:BGL393276 BQH393252:BQH393276 CAD393252:CAD393276 CJZ393252:CJZ393276 CTV393252:CTV393276 DDR393252:DDR393276 DNN393252:DNN393276 DXJ393252:DXJ393276 EHF393252:EHF393276 ERB393252:ERB393276 FAX393252:FAX393276 FKT393252:FKT393276 FUP393252:FUP393276 GEL393252:GEL393276 GOH393252:GOH393276 GYD393252:GYD393276 HHZ393252:HHZ393276 HRV393252:HRV393276 IBR393252:IBR393276 ILN393252:ILN393276 IVJ393252:IVJ393276 JFF393252:JFF393276 JPB393252:JPB393276 JYX393252:JYX393276 KIT393252:KIT393276 KSP393252:KSP393276 LCL393252:LCL393276 LMH393252:LMH393276 LWD393252:LWD393276 MFZ393252:MFZ393276 MPV393252:MPV393276 MZR393252:MZR393276 NJN393252:NJN393276 NTJ393252:NTJ393276 ODF393252:ODF393276 ONB393252:ONB393276 OWX393252:OWX393276 PGT393252:PGT393276 PQP393252:PQP393276 QAL393252:QAL393276 QKH393252:QKH393276 QUD393252:QUD393276 RDZ393252:RDZ393276 RNV393252:RNV393276 RXR393252:RXR393276 SHN393252:SHN393276 SRJ393252:SRJ393276 TBF393252:TBF393276 TLB393252:TLB393276 TUX393252:TUX393276 UET393252:UET393276 UOP393252:UOP393276 UYL393252:UYL393276 VIH393252:VIH393276 VSD393252:VSD393276 WBZ393252:WBZ393276 WLV393252:WLV393276 WVR393252:WVR393276 J458788:J458812 JF458788:JF458812 TB458788:TB458812 ACX458788:ACX458812 AMT458788:AMT458812 AWP458788:AWP458812 BGL458788:BGL458812 BQH458788:BQH458812 CAD458788:CAD458812 CJZ458788:CJZ458812 CTV458788:CTV458812 DDR458788:DDR458812 DNN458788:DNN458812 DXJ458788:DXJ458812 EHF458788:EHF458812 ERB458788:ERB458812 FAX458788:FAX458812 FKT458788:FKT458812 FUP458788:FUP458812 GEL458788:GEL458812 GOH458788:GOH458812 GYD458788:GYD458812 HHZ458788:HHZ458812 HRV458788:HRV458812 IBR458788:IBR458812 ILN458788:ILN458812 IVJ458788:IVJ458812 JFF458788:JFF458812 JPB458788:JPB458812 JYX458788:JYX458812 KIT458788:KIT458812 KSP458788:KSP458812 LCL458788:LCL458812 LMH458788:LMH458812 LWD458788:LWD458812 MFZ458788:MFZ458812 MPV458788:MPV458812 MZR458788:MZR458812 NJN458788:NJN458812 NTJ458788:NTJ458812 ODF458788:ODF458812 ONB458788:ONB458812 OWX458788:OWX458812 PGT458788:PGT458812 PQP458788:PQP458812 QAL458788:QAL458812 QKH458788:QKH458812 QUD458788:QUD458812 RDZ458788:RDZ458812 RNV458788:RNV458812 RXR458788:RXR458812 SHN458788:SHN458812 SRJ458788:SRJ458812 TBF458788:TBF458812 TLB458788:TLB458812 TUX458788:TUX458812 UET458788:UET458812 UOP458788:UOP458812 UYL458788:UYL458812 VIH458788:VIH458812 VSD458788:VSD458812 WBZ458788:WBZ458812 WLV458788:WLV458812 WVR458788:WVR458812 J524324:J524348 JF524324:JF524348 TB524324:TB524348 ACX524324:ACX524348 AMT524324:AMT524348 AWP524324:AWP524348 BGL524324:BGL524348 BQH524324:BQH524348 CAD524324:CAD524348 CJZ524324:CJZ524348 CTV524324:CTV524348 DDR524324:DDR524348 DNN524324:DNN524348 DXJ524324:DXJ524348 EHF524324:EHF524348 ERB524324:ERB524348 FAX524324:FAX524348 FKT524324:FKT524348 FUP524324:FUP524348 GEL524324:GEL524348 GOH524324:GOH524348 GYD524324:GYD524348 HHZ524324:HHZ524348 HRV524324:HRV524348 IBR524324:IBR524348 ILN524324:ILN524348 IVJ524324:IVJ524348 JFF524324:JFF524348 JPB524324:JPB524348 JYX524324:JYX524348 KIT524324:KIT524348 KSP524324:KSP524348 LCL524324:LCL524348 LMH524324:LMH524348 LWD524324:LWD524348 MFZ524324:MFZ524348 MPV524324:MPV524348 MZR524324:MZR524348 NJN524324:NJN524348 NTJ524324:NTJ524348 ODF524324:ODF524348 ONB524324:ONB524348 OWX524324:OWX524348 PGT524324:PGT524348 PQP524324:PQP524348 QAL524324:QAL524348 QKH524324:QKH524348 QUD524324:QUD524348 RDZ524324:RDZ524348 RNV524324:RNV524348 RXR524324:RXR524348 SHN524324:SHN524348 SRJ524324:SRJ524348 TBF524324:TBF524348 TLB524324:TLB524348 TUX524324:TUX524348 UET524324:UET524348 UOP524324:UOP524348 UYL524324:UYL524348 VIH524324:VIH524348 VSD524324:VSD524348 WBZ524324:WBZ524348 WLV524324:WLV524348 WVR524324:WVR524348 J589860:J589884 JF589860:JF589884 TB589860:TB589884 ACX589860:ACX589884 AMT589860:AMT589884 AWP589860:AWP589884 BGL589860:BGL589884 BQH589860:BQH589884 CAD589860:CAD589884 CJZ589860:CJZ589884 CTV589860:CTV589884 DDR589860:DDR589884 DNN589860:DNN589884 DXJ589860:DXJ589884 EHF589860:EHF589884 ERB589860:ERB589884 FAX589860:FAX589884 FKT589860:FKT589884 FUP589860:FUP589884 GEL589860:GEL589884 GOH589860:GOH589884 GYD589860:GYD589884 HHZ589860:HHZ589884 HRV589860:HRV589884 IBR589860:IBR589884 ILN589860:ILN589884 IVJ589860:IVJ589884 JFF589860:JFF589884 JPB589860:JPB589884 JYX589860:JYX589884 KIT589860:KIT589884 KSP589860:KSP589884 LCL589860:LCL589884 LMH589860:LMH589884 LWD589860:LWD589884 MFZ589860:MFZ589884 MPV589860:MPV589884 MZR589860:MZR589884 NJN589860:NJN589884 NTJ589860:NTJ589884 ODF589860:ODF589884 ONB589860:ONB589884 OWX589860:OWX589884 PGT589860:PGT589884 PQP589860:PQP589884 QAL589860:QAL589884 QKH589860:QKH589884 QUD589860:QUD589884 RDZ589860:RDZ589884 RNV589860:RNV589884 RXR589860:RXR589884 SHN589860:SHN589884 SRJ589860:SRJ589884 TBF589860:TBF589884 TLB589860:TLB589884 TUX589860:TUX589884 UET589860:UET589884 UOP589860:UOP589884 UYL589860:UYL589884 VIH589860:VIH589884 VSD589860:VSD589884 WBZ589860:WBZ589884 WLV589860:WLV589884 WVR589860:WVR589884 J655396:J655420 JF655396:JF655420 TB655396:TB655420 ACX655396:ACX655420 AMT655396:AMT655420 AWP655396:AWP655420 BGL655396:BGL655420 BQH655396:BQH655420 CAD655396:CAD655420 CJZ655396:CJZ655420 CTV655396:CTV655420 DDR655396:DDR655420 DNN655396:DNN655420 DXJ655396:DXJ655420 EHF655396:EHF655420 ERB655396:ERB655420 FAX655396:FAX655420 FKT655396:FKT655420 FUP655396:FUP655420 GEL655396:GEL655420 GOH655396:GOH655420 GYD655396:GYD655420 HHZ655396:HHZ655420 HRV655396:HRV655420 IBR655396:IBR655420 ILN655396:ILN655420 IVJ655396:IVJ655420 JFF655396:JFF655420 JPB655396:JPB655420 JYX655396:JYX655420 KIT655396:KIT655420 KSP655396:KSP655420 LCL655396:LCL655420 LMH655396:LMH655420 LWD655396:LWD655420 MFZ655396:MFZ655420 MPV655396:MPV655420 MZR655396:MZR655420 NJN655396:NJN655420 NTJ655396:NTJ655420 ODF655396:ODF655420 ONB655396:ONB655420 OWX655396:OWX655420 PGT655396:PGT655420 PQP655396:PQP655420 QAL655396:QAL655420 QKH655396:QKH655420 QUD655396:QUD655420 RDZ655396:RDZ655420 RNV655396:RNV655420 RXR655396:RXR655420 SHN655396:SHN655420 SRJ655396:SRJ655420 TBF655396:TBF655420 TLB655396:TLB655420 TUX655396:TUX655420 UET655396:UET655420 UOP655396:UOP655420 UYL655396:UYL655420 VIH655396:VIH655420 VSD655396:VSD655420 WBZ655396:WBZ655420 WLV655396:WLV655420 WVR655396:WVR655420 J720932:J720956 JF720932:JF720956 TB720932:TB720956 ACX720932:ACX720956 AMT720932:AMT720956 AWP720932:AWP720956 BGL720932:BGL720956 BQH720932:BQH720956 CAD720932:CAD720956 CJZ720932:CJZ720956 CTV720932:CTV720956 DDR720932:DDR720956 DNN720932:DNN720956 DXJ720932:DXJ720956 EHF720932:EHF720956 ERB720932:ERB720956 FAX720932:FAX720956 FKT720932:FKT720956 FUP720932:FUP720956 GEL720932:GEL720956 GOH720932:GOH720956 GYD720932:GYD720956 HHZ720932:HHZ720956 HRV720932:HRV720956 IBR720932:IBR720956 ILN720932:ILN720956 IVJ720932:IVJ720956 JFF720932:JFF720956 JPB720932:JPB720956 JYX720932:JYX720956 KIT720932:KIT720956 KSP720932:KSP720956 LCL720932:LCL720956 LMH720932:LMH720956 LWD720932:LWD720956 MFZ720932:MFZ720956 MPV720932:MPV720956 MZR720932:MZR720956 NJN720932:NJN720956 NTJ720932:NTJ720956 ODF720932:ODF720956 ONB720932:ONB720956 OWX720932:OWX720956 PGT720932:PGT720956 PQP720932:PQP720956 QAL720932:QAL720956 QKH720932:QKH720956 QUD720932:QUD720956 RDZ720932:RDZ720956 RNV720932:RNV720956 RXR720932:RXR720956 SHN720932:SHN720956 SRJ720932:SRJ720956 TBF720932:TBF720956 TLB720932:TLB720956 TUX720932:TUX720956 UET720932:UET720956 UOP720932:UOP720956 UYL720932:UYL720956 VIH720932:VIH720956 VSD720932:VSD720956 WBZ720932:WBZ720956 WLV720932:WLV720956 WVR720932:WVR720956 J786468:J786492 JF786468:JF786492 TB786468:TB786492 ACX786468:ACX786492 AMT786468:AMT786492 AWP786468:AWP786492 BGL786468:BGL786492 BQH786468:BQH786492 CAD786468:CAD786492 CJZ786468:CJZ786492 CTV786468:CTV786492 DDR786468:DDR786492 DNN786468:DNN786492 DXJ786468:DXJ786492 EHF786468:EHF786492 ERB786468:ERB786492 FAX786468:FAX786492 FKT786468:FKT786492 FUP786468:FUP786492 GEL786468:GEL786492 GOH786468:GOH786492 GYD786468:GYD786492 HHZ786468:HHZ786492 HRV786468:HRV786492 IBR786468:IBR786492 ILN786468:ILN786492 IVJ786468:IVJ786492 JFF786468:JFF786492 JPB786468:JPB786492 JYX786468:JYX786492 KIT786468:KIT786492 KSP786468:KSP786492 LCL786468:LCL786492 LMH786468:LMH786492 LWD786468:LWD786492 MFZ786468:MFZ786492 MPV786468:MPV786492 MZR786468:MZR786492 NJN786468:NJN786492 NTJ786468:NTJ786492 ODF786468:ODF786492 ONB786468:ONB786492 OWX786468:OWX786492 PGT786468:PGT786492 PQP786468:PQP786492 QAL786468:QAL786492 QKH786468:QKH786492 QUD786468:QUD786492 RDZ786468:RDZ786492 RNV786468:RNV786492 RXR786468:RXR786492 SHN786468:SHN786492 SRJ786468:SRJ786492 TBF786468:TBF786492 TLB786468:TLB786492 TUX786468:TUX786492 UET786468:UET786492 UOP786468:UOP786492 UYL786468:UYL786492 VIH786468:VIH786492 VSD786468:VSD786492 WBZ786468:WBZ786492 WLV786468:WLV786492 WVR786468:WVR786492 J852004:J852028 JF852004:JF852028 TB852004:TB852028 ACX852004:ACX852028 AMT852004:AMT852028 AWP852004:AWP852028 BGL852004:BGL852028 BQH852004:BQH852028 CAD852004:CAD852028 CJZ852004:CJZ852028 CTV852004:CTV852028 DDR852004:DDR852028 DNN852004:DNN852028 DXJ852004:DXJ852028 EHF852004:EHF852028 ERB852004:ERB852028 FAX852004:FAX852028 FKT852004:FKT852028 FUP852004:FUP852028 GEL852004:GEL852028 GOH852004:GOH852028 GYD852004:GYD852028 HHZ852004:HHZ852028 HRV852004:HRV852028 IBR852004:IBR852028 ILN852004:ILN852028 IVJ852004:IVJ852028 JFF852004:JFF852028 JPB852004:JPB852028 JYX852004:JYX852028 KIT852004:KIT852028 KSP852004:KSP852028 LCL852004:LCL852028 LMH852004:LMH852028 LWD852004:LWD852028 MFZ852004:MFZ852028 MPV852004:MPV852028 MZR852004:MZR852028 NJN852004:NJN852028 NTJ852004:NTJ852028 ODF852004:ODF852028 ONB852004:ONB852028 OWX852004:OWX852028 PGT852004:PGT852028 PQP852004:PQP852028 QAL852004:QAL852028 QKH852004:QKH852028 QUD852004:QUD852028 RDZ852004:RDZ852028 RNV852004:RNV852028 RXR852004:RXR852028 SHN852004:SHN852028 SRJ852004:SRJ852028 TBF852004:TBF852028 TLB852004:TLB852028 TUX852004:TUX852028 UET852004:UET852028 UOP852004:UOP852028 UYL852004:UYL852028 VIH852004:VIH852028 VSD852004:VSD852028 WBZ852004:WBZ852028 WLV852004:WLV852028 WVR852004:WVR852028 J917540:J917564 JF917540:JF917564 TB917540:TB917564 ACX917540:ACX917564 AMT917540:AMT917564 AWP917540:AWP917564 BGL917540:BGL917564 BQH917540:BQH917564 CAD917540:CAD917564 CJZ917540:CJZ917564 CTV917540:CTV917564 DDR917540:DDR917564 DNN917540:DNN917564 DXJ917540:DXJ917564 EHF917540:EHF917564 ERB917540:ERB917564 FAX917540:FAX917564 FKT917540:FKT917564 FUP917540:FUP917564 GEL917540:GEL917564 GOH917540:GOH917564 GYD917540:GYD917564 HHZ917540:HHZ917564 HRV917540:HRV917564 IBR917540:IBR917564 ILN917540:ILN917564 IVJ917540:IVJ917564 JFF917540:JFF917564 JPB917540:JPB917564 JYX917540:JYX917564 KIT917540:KIT917564 KSP917540:KSP917564 LCL917540:LCL917564 LMH917540:LMH917564 LWD917540:LWD917564 MFZ917540:MFZ917564 MPV917540:MPV917564 MZR917540:MZR917564 NJN917540:NJN917564 NTJ917540:NTJ917564 ODF917540:ODF917564 ONB917540:ONB917564 OWX917540:OWX917564 PGT917540:PGT917564 PQP917540:PQP917564 QAL917540:QAL917564 QKH917540:QKH917564 QUD917540:QUD917564 RDZ917540:RDZ917564 RNV917540:RNV917564 RXR917540:RXR917564 SHN917540:SHN917564 SRJ917540:SRJ917564 TBF917540:TBF917564 TLB917540:TLB917564 TUX917540:TUX917564 UET917540:UET917564 UOP917540:UOP917564 UYL917540:UYL917564 VIH917540:VIH917564 VSD917540:VSD917564 WBZ917540:WBZ917564 WLV917540:WLV917564 WVR917540:WVR917564 J983076:J983100 JF983076:JF983100 TB983076:TB983100 ACX983076:ACX983100 AMT983076:AMT983100 AWP983076:AWP983100 BGL983076:BGL983100 BQH983076:BQH983100 CAD983076:CAD983100 CJZ983076:CJZ983100 CTV983076:CTV983100 DDR983076:DDR983100 DNN983076:DNN983100 DXJ983076:DXJ983100 EHF983076:EHF983100 ERB983076:ERB983100 FAX983076:FAX983100 FKT983076:FKT983100 FUP983076:FUP983100 GEL983076:GEL983100 GOH983076:GOH983100 GYD983076:GYD983100 HHZ983076:HHZ983100 HRV983076:HRV983100 IBR983076:IBR983100 ILN983076:ILN983100 IVJ983076:IVJ983100 JFF983076:JFF983100 JPB983076:JPB983100 JYX983076:JYX983100 KIT983076:KIT983100 KSP983076:KSP983100 LCL983076:LCL983100 LMH983076:LMH983100 LWD983076:LWD983100 MFZ983076:MFZ983100 MPV983076:MPV983100 MZR983076:MZR983100 NJN983076:NJN983100 NTJ983076:NTJ983100 ODF983076:ODF983100 ONB983076:ONB983100 OWX983076:OWX983100 PGT983076:PGT983100 PQP983076:PQP983100 QAL983076:QAL983100 QKH983076:QKH983100 QUD983076:QUD983100 RDZ983076:RDZ983100 RNV983076:RNV983100 RXR983076:RXR983100 SHN983076:SHN983100 SRJ983076:SRJ983100 TBF983076:TBF983100 TLB983076:TLB983100 TUX983076:TUX983100 UET983076:UET983100 UOP983076:UOP983100 UYL983076:UYL983100 VIH983076:VIH983100 VSD983076:VSD983100 WBZ983076:WBZ983100 WLV983076:WLV983100 WVR983076:WVR983100 J62:J66 JF62:JF66 TB62:TB66 ACX62:ACX66 AMT62:AMT66 AWP62:AWP66 BGL62:BGL66 BQH62:BQH66 CAD62:CAD66 CJZ62:CJZ66 CTV62:CTV66 DDR62:DDR66 DNN62:DNN66 DXJ62:DXJ66 EHF62:EHF66 ERB62:ERB66 FAX62:FAX66 FKT62:FKT66 FUP62:FUP66 GEL62:GEL66 GOH62:GOH66 GYD62:GYD66 HHZ62:HHZ66 HRV62:HRV66 IBR62:IBR66 ILN62:ILN66 IVJ62:IVJ66 JFF62:JFF66 JPB62:JPB66 JYX62:JYX66 KIT62:KIT66 KSP62:KSP66 LCL62:LCL66 LMH62:LMH66 LWD62:LWD66 MFZ62:MFZ66 MPV62:MPV66 MZR62:MZR66 NJN62:NJN66 NTJ62:NTJ66 ODF62:ODF66 ONB62:ONB66 OWX62:OWX66 PGT62:PGT66 PQP62:PQP66 QAL62:QAL66 QKH62:QKH66 QUD62:QUD66 RDZ62:RDZ66 RNV62:RNV66 RXR62:RXR66 SHN62:SHN66 SRJ62:SRJ66 TBF62:TBF66 TLB62:TLB66 TUX62:TUX66 UET62:UET66 UOP62:UOP66 UYL62:UYL66 VIH62:VIH66 VSD62:VSD66 WBZ62:WBZ66 WLV62:WLV66 WVR62:WVR66 J65598:J65602 JF65598:JF65602 TB65598:TB65602 ACX65598:ACX65602 AMT65598:AMT65602 AWP65598:AWP65602 BGL65598:BGL65602 BQH65598:BQH65602 CAD65598:CAD65602 CJZ65598:CJZ65602 CTV65598:CTV65602 DDR65598:DDR65602 DNN65598:DNN65602 DXJ65598:DXJ65602 EHF65598:EHF65602 ERB65598:ERB65602 FAX65598:FAX65602 FKT65598:FKT65602 FUP65598:FUP65602 GEL65598:GEL65602 GOH65598:GOH65602 GYD65598:GYD65602 HHZ65598:HHZ65602 HRV65598:HRV65602 IBR65598:IBR65602 ILN65598:ILN65602 IVJ65598:IVJ65602 JFF65598:JFF65602 JPB65598:JPB65602 JYX65598:JYX65602 KIT65598:KIT65602 KSP65598:KSP65602 LCL65598:LCL65602 LMH65598:LMH65602 LWD65598:LWD65602 MFZ65598:MFZ65602 MPV65598:MPV65602 MZR65598:MZR65602 NJN65598:NJN65602 NTJ65598:NTJ65602 ODF65598:ODF65602 ONB65598:ONB65602 OWX65598:OWX65602 PGT65598:PGT65602 PQP65598:PQP65602 QAL65598:QAL65602 QKH65598:QKH65602 QUD65598:QUD65602 RDZ65598:RDZ65602 RNV65598:RNV65602 RXR65598:RXR65602 SHN65598:SHN65602 SRJ65598:SRJ65602 TBF65598:TBF65602 TLB65598:TLB65602 TUX65598:TUX65602 UET65598:UET65602 UOP65598:UOP65602 UYL65598:UYL65602 VIH65598:VIH65602 VSD65598:VSD65602 WBZ65598:WBZ65602 WLV65598:WLV65602 WVR65598:WVR65602 J131134:J131138 JF131134:JF131138 TB131134:TB131138 ACX131134:ACX131138 AMT131134:AMT131138 AWP131134:AWP131138 BGL131134:BGL131138 BQH131134:BQH131138 CAD131134:CAD131138 CJZ131134:CJZ131138 CTV131134:CTV131138 DDR131134:DDR131138 DNN131134:DNN131138 DXJ131134:DXJ131138 EHF131134:EHF131138 ERB131134:ERB131138 FAX131134:FAX131138 FKT131134:FKT131138 FUP131134:FUP131138 GEL131134:GEL131138 GOH131134:GOH131138 GYD131134:GYD131138 HHZ131134:HHZ131138 HRV131134:HRV131138 IBR131134:IBR131138 ILN131134:ILN131138 IVJ131134:IVJ131138 JFF131134:JFF131138 JPB131134:JPB131138 JYX131134:JYX131138 KIT131134:KIT131138 KSP131134:KSP131138 LCL131134:LCL131138 LMH131134:LMH131138 LWD131134:LWD131138 MFZ131134:MFZ131138 MPV131134:MPV131138 MZR131134:MZR131138 NJN131134:NJN131138 NTJ131134:NTJ131138 ODF131134:ODF131138 ONB131134:ONB131138 OWX131134:OWX131138 PGT131134:PGT131138 PQP131134:PQP131138 QAL131134:QAL131138 QKH131134:QKH131138 QUD131134:QUD131138 RDZ131134:RDZ131138 RNV131134:RNV131138 RXR131134:RXR131138 SHN131134:SHN131138 SRJ131134:SRJ131138 TBF131134:TBF131138 TLB131134:TLB131138 TUX131134:TUX131138 UET131134:UET131138 UOP131134:UOP131138 UYL131134:UYL131138 VIH131134:VIH131138 VSD131134:VSD131138 WBZ131134:WBZ131138 WLV131134:WLV131138 WVR131134:WVR131138 J196670:J196674 JF196670:JF196674 TB196670:TB196674 ACX196670:ACX196674 AMT196670:AMT196674 AWP196670:AWP196674 BGL196670:BGL196674 BQH196670:BQH196674 CAD196670:CAD196674 CJZ196670:CJZ196674 CTV196670:CTV196674 DDR196670:DDR196674 DNN196670:DNN196674 DXJ196670:DXJ196674 EHF196670:EHF196674 ERB196670:ERB196674 FAX196670:FAX196674 FKT196670:FKT196674 FUP196670:FUP196674 GEL196670:GEL196674 GOH196670:GOH196674 GYD196670:GYD196674 HHZ196670:HHZ196674 HRV196670:HRV196674 IBR196670:IBR196674 ILN196670:ILN196674 IVJ196670:IVJ196674 JFF196670:JFF196674 JPB196670:JPB196674 JYX196670:JYX196674 KIT196670:KIT196674 KSP196670:KSP196674 LCL196670:LCL196674 LMH196670:LMH196674 LWD196670:LWD196674 MFZ196670:MFZ196674 MPV196670:MPV196674 MZR196670:MZR196674 NJN196670:NJN196674 NTJ196670:NTJ196674 ODF196670:ODF196674 ONB196670:ONB196674 OWX196670:OWX196674 PGT196670:PGT196674 PQP196670:PQP196674 QAL196670:QAL196674 QKH196670:QKH196674 QUD196670:QUD196674 RDZ196670:RDZ196674 RNV196670:RNV196674 RXR196670:RXR196674 SHN196670:SHN196674 SRJ196670:SRJ196674 TBF196670:TBF196674 TLB196670:TLB196674 TUX196670:TUX196674 UET196670:UET196674 UOP196670:UOP196674 UYL196670:UYL196674 VIH196670:VIH196674 VSD196670:VSD196674 WBZ196670:WBZ196674 WLV196670:WLV196674 WVR196670:WVR196674 J262206:J262210 JF262206:JF262210 TB262206:TB262210 ACX262206:ACX262210 AMT262206:AMT262210 AWP262206:AWP262210 BGL262206:BGL262210 BQH262206:BQH262210 CAD262206:CAD262210 CJZ262206:CJZ262210 CTV262206:CTV262210 DDR262206:DDR262210 DNN262206:DNN262210 DXJ262206:DXJ262210 EHF262206:EHF262210 ERB262206:ERB262210 FAX262206:FAX262210 FKT262206:FKT262210 FUP262206:FUP262210 GEL262206:GEL262210 GOH262206:GOH262210 GYD262206:GYD262210 HHZ262206:HHZ262210 HRV262206:HRV262210 IBR262206:IBR262210 ILN262206:ILN262210 IVJ262206:IVJ262210 JFF262206:JFF262210 JPB262206:JPB262210 JYX262206:JYX262210 KIT262206:KIT262210 KSP262206:KSP262210 LCL262206:LCL262210 LMH262206:LMH262210 LWD262206:LWD262210 MFZ262206:MFZ262210 MPV262206:MPV262210 MZR262206:MZR262210 NJN262206:NJN262210 NTJ262206:NTJ262210 ODF262206:ODF262210 ONB262206:ONB262210 OWX262206:OWX262210 PGT262206:PGT262210 PQP262206:PQP262210 QAL262206:QAL262210 QKH262206:QKH262210 QUD262206:QUD262210 RDZ262206:RDZ262210 RNV262206:RNV262210 RXR262206:RXR262210 SHN262206:SHN262210 SRJ262206:SRJ262210 TBF262206:TBF262210 TLB262206:TLB262210 TUX262206:TUX262210 UET262206:UET262210 UOP262206:UOP262210 UYL262206:UYL262210 VIH262206:VIH262210 VSD262206:VSD262210 WBZ262206:WBZ262210 WLV262206:WLV262210 WVR262206:WVR262210 J327742:J327746 JF327742:JF327746 TB327742:TB327746 ACX327742:ACX327746 AMT327742:AMT327746 AWP327742:AWP327746 BGL327742:BGL327746 BQH327742:BQH327746 CAD327742:CAD327746 CJZ327742:CJZ327746 CTV327742:CTV327746 DDR327742:DDR327746 DNN327742:DNN327746 DXJ327742:DXJ327746 EHF327742:EHF327746 ERB327742:ERB327746 FAX327742:FAX327746 FKT327742:FKT327746 FUP327742:FUP327746 GEL327742:GEL327746 GOH327742:GOH327746 GYD327742:GYD327746 HHZ327742:HHZ327746 HRV327742:HRV327746 IBR327742:IBR327746 ILN327742:ILN327746 IVJ327742:IVJ327746 JFF327742:JFF327746 JPB327742:JPB327746 JYX327742:JYX327746 KIT327742:KIT327746 KSP327742:KSP327746 LCL327742:LCL327746 LMH327742:LMH327746 LWD327742:LWD327746 MFZ327742:MFZ327746 MPV327742:MPV327746 MZR327742:MZR327746 NJN327742:NJN327746 NTJ327742:NTJ327746 ODF327742:ODF327746 ONB327742:ONB327746 OWX327742:OWX327746 PGT327742:PGT327746 PQP327742:PQP327746 QAL327742:QAL327746 QKH327742:QKH327746 QUD327742:QUD327746 RDZ327742:RDZ327746 RNV327742:RNV327746 RXR327742:RXR327746 SHN327742:SHN327746 SRJ327742:SRJ327746 TBF327742:TBF327746 TLB327742:TLB327746 TUX327742:TUX327746 UET327742:UET327746 UOP327742:UOP327746 UYL327742:UYL327746 VIH327742:VIH327746 VSD327742:VSD327746 WBZ327742:WBZ327746 WLV327742:WLV327746 WVR327742:WVR327746 J393278:J393282 JF393278:JF393282 TB393278:TB393282 ACX393278:ACX393282 AMT393278:AMT393282 AWP393278:AWP393282 BGL393278:BGL393282 BQH393278:BQH393282 CAD393278:CAD393282 CJZ393278:CJZ393282 CTV393278:CTV393282 DDR393278:DDR393282 DNN393278:DNN393282 DXJ393278:DXJ393282 EHF393278:EHF393282 ERB393278:ERB393282 FAX393278:FAX393282 FKT393278:FKT393282 FUP393278:FUP393282 GEL393278:GEL393282 GOH393278:GOH393282 GYD393278:GYD393282 HHZ393278:HHZ393282 HRV393278:HRV393282 IBR393278:IBR393282 ILN393278:ILN393282 IVJ393278:IVJ393282 JFF393278:JFF393282 JPB393278:JPB393282 JYX393278:JYX393282 KIT393278:KIT393282 KSP393278:KSP393282 LCL393278:LCL393282 LMH393278:LMH393282 LWD393278:LWD393282 MFZ393278:MFZ393282 MPV393278:MPV393282 MZR393278:MZR393282 NJN393278:NJN393282 NTJ393278:NTJ393282 ODF393278:ODF393282 ONB393278:ONB393282 OWX393278:OWX393282 PGT393278:PGT393282 PQP393278:PQP393282 QAL393278:QAL393282 QKH393278:QKH393282 QUD393278:QUD393282 RDZ393278:RDZ393282 RNV393278:RNV393282 RXR393278:RXR393282 SHN393278:SHN393282 SRJ393278:SRJ393282 TBF393278:TBF393282 TLB393278:TLB393282 TUX393278:TUX393282 UET393278:UET393282 UOP393278:UOP393282 UYL393278:UYL393282 VIH393278:VIH393282 VSD393278:VSD393282 WBZ393278:WBZ393282 WLV393278:WLV393282 WVR393278:WVR393282 J458814:J458818 JF458814:JF458818 TB458814:TB458818 ACX458814:ACX458818 AMT458814:AMT458818 AWP458814:AWP458818 BGL458814:BGL458818 BQH458814:BQH458818 CAD458814:CAD458818 CJZ458814:CJZ458818 CTV458814:CTV458818 DDR458814:DDR458818 DNN458814:DNN458818 DXJ458814:DXJ458818 EHF458814:EHF458818 ERB458814:ERB458818 FAX458814:FAX458818 FKT458814:FKT458818 FUP458814:FUP458818 GEL458814:GEL458818 GOH458814:GOH458818 GYD458814:GYD458818 HHZ458814:HHZ458818 HRV458814:HRV458818 IBR458814:IBR458818 ILN458814:ILN458818 IVJ458814:IVJ458818 JFF458814:JFF458818 JPB458814:JPB458818 JYX458814:JYX458818 KIT458814:KIT458818 KSP458814:KSP458818 LCL458814:LCL458818 LMH458814:LMH458818 LWD458814:LWD458818 MFZ458814:MFZ458818 MPV458814:MPV458818 MZR458814:MZR458818 NJN458814:NJN458818 NTJ458814:NTJ458818 ODF458814:ODF458818 ONB458814:ONB458818 OWX458814:OWX458818 PGT458814:PGT458818 PQP458814:PQP458818 QAL458814:QAL458818 QKH458814:QKH458818 QUD458814:QUD458818 RDZ458814:RDZ458818 RNV458814:RNV458818 RXR458814:RXR458818 SHN458814:SHN458818 SRJ458814:SRJ458818 TBF458814:TBF458818 TLB458814:TLB458818 TUX458814:TUX458818 UET458814:UET458818 UOP458814:UOP458818 UYL458814:UYL458818 VIH458814:VIH458818 VSD458814:VSD458818 WBZ458814:WBZ458818 WLV458814:WLV458818 WVR458814:WVR458818 J524350:J524354 JF524350:JF524354 TB524350:TB524354 ACX524350:ACX524354 AMT524350:AMT524354 AWP524350:AWP524354 BGL524350:BGL524354 BQH524350:BQH524354 CAD524350:CAD524354 CJZ524350:CJZ524354 CTV524350:CTV524354 DDR524350:DDR524354 DNN524350:DNN524354 DXJ524350:DXJ524354 EHF524350:EHF524354 ERB524350:ERB524354 FAX524350:FAX524354 FKT524350:FKT524354 FUP524350:FUP524354 GEL524350:GEL524354 GOH524350:GOH524354 GYD524350:GYD524354 HHZ524350:HHZ524354 HRV524350:HRV524354 IBR524350:IBR524354 ILN524350:ILN524354 IVJ524350:IVJ524354 JFF524350:JFF524354 JPB524350:JPB524354 JYX524350:JYX524354 KIT524350:KIT524354 KSP524350:KSP524354 LCL524350:LCL524354 LMH524350:LMH524354 LWD524350:LWD524354 MFZ524350:MFZ524354 MPV524350:MPV524354 MZR524350:MZR524354 NJN524350:NJN524354 NTJ524350:NTJ524354 ODF524350:ODF524354 ONB524350:ONB524354 OWX524350:OWX524354 PGT524350:PGT524354 PQP524350:PQP524354 QAL524350:QAL524354 QKH524350:QKH524354 QUD524350:QUD524354 RDZ524350:RDZ524354 RNV524350:RNV524354 RXR524350:RXR524354 SHN524350:SHN524354 SRJ524350:SRJ524354 TBF524350:TBF524354 TLB524350:TLB524354 TUX524350:TUX524354 UET524350:UET524354 UOP524350:UOP524354 UYL524350:UYL524354 VIH524350:VIH524354 VSD524350:VSD524354 WBZ524350:WBZ524354 WLV524350:WLV524354 WVR524350:WVR524354 J589886:J589890 JF589886:JF589890 TB589886:TB589890 ACX589886:ACX589890 AMT589886:AMT589890 AWP589886:AWP589890 BGL589886:BGL589890 BQH589886:BQH589890 CAD589886:CAD589890 CJZ589886:CJZ589890 CTV589886:CTV589890 DDR589886:DDR589890 DNN589886:DNN589890 DXJ589886:DXJ589890 EHF589886:EHF589890 ERB589886:ERB589890 FAX589886:FAX589890 FKT589886:FKT589890 FUP589886:FUP589890 GEL589886:GEL589890 GOH589886:GOH589890 GYD589886:GYD589890 HHZ589886:HHZ589890 HRV589886:HRV589890 IBR589886:IBR589890 ILN589886:ILN589890 IVJ589886:IVJ589890 JFF589886:JFF589890 JPB589886:JPB589890 JYX589886:JYX589890 KIT589886:KIT589890 KSP589886:KSP589890 LCL589886:LCL589890 LMH589886:LMH589890 LWD589886:LWD589890 MFZ589886:MFZ589890 MPV589886:MPV589890 MZR589886:MZR589890 NJN589886:NJN589890 NTJ589886:NTJ589890 ODF589886:ODF589890 ONB589886:ONB589890 OWX589886:OWX589890 PGT589886:PGT589890 PQP589886:PQP589890 QAL589886:QAL589890 QKH589886:QKH589890 QUD589886:QUD589890 RDZ589886:RDZ589890 RNV589886:RNV589890 RXR589886:RXR589890 SHN589886:SHN589890 SRJ589886:SRJ589890 TBF589886:TBF589890 TLB589886:TLB589890 TUX589886:TUX589890 UET589886:UET589890 UOP589886:UOP589890 UYL589886:UYL589890 VIH589886:VIH589890 VSD589886:VSD589890 WBZ589886:WBZ589890 WLV589886:WLV589890 WVR589886:WVR589890 J655422:J655426 JF655422:JF655426 TB655422:TB655426 ACX655422:ACX655426 AMT655422:AMT655426 AWP655422:AWP655426 BGL655422:BGL655426 BQH655422:BQH655426 CAD655422:CAD655426 CJZ655422:CJZ655426 CTV655422:CTV655426 DDR655422:DDR655426 DNN655422:DNN655426 DXJ655422:DXJ655426 EHF655422:EHF655426 ERB655422:ERB655426 FAX655422:FAX655426 FKT655422:FKT655426 FUP655422:FUP655426 GEL655422:GEL655426 GOH655422:GOH655426 GYD655422:GYD655426 HHZ655422:HHZ655426 HRV655422:HRV655426 IBR655422:IBR655426 ILN655422:ILN655426 IVJ655422:IVJ655426 JFF655422:JFF655426 JPB655422:JPB655426 JYX655422:JYX655426 KIT655422:KIT655426 KSP655422:KSP655426 LCL655422:LCL655426 LMH655422:LMH655426 LWD655422:LWD655426 MFZ655422:MFZ655426 MPV655422:MPV655426 MZR655422:MZR655426 NJN655422:NJN655426 NTJ655422:NTJ655426 ODF655422:ODF655426 ONB655422:ONB655426 OWX655422:OWX655426 PGT655422:PGT655426 PQP655422:PQP655426 QAL655422:QAL655426 QKH655422:QKH655426 QUD655422:QUD655426 RDZ655422:RDZ655426 RNV655422:RNV655426 RXR655422:RXR655426 SHN655422:SHN655426 SRJ655422:SRJ655426 TBF655422:TBF655426 TLB655422:TLB655426 TUX655422:TUX655426 UET655422:UET655426 UOP655422:UOP655426 UYL655422:UYL655426 VIH655422:VIH655426 VSD655422:VSD655426 WBZ655422:WBZ655426 WLV655422:WLV655426 WVR655422:WVR655426 J720958:J720962 JF720958:JF720962 TB720958:TB720962 ACX720958:ACX720962 AMT720958:AMT720962 AWP720958:AWP720962 BGL720958:BGL720962 BQH720958:BQH720962 CAD720958:CAD720962 CJZ720958:CJZ720962 CTV720958:CTV720962 DDR720958:DDR720962 DNN720958:DNN720962 DXJ720958:DXJ720962 EHF720958:EHF720962 ERB720958:ERB720962 FAX720958:FAX720962 FKT720958:FKT720962 FUP720958:FUP720962 GEL720958:GEL720962 GOH720958:GOH720962 GYD720958:GYD720962 HHZ720958:HHZ720962 HRV720958:HRV720962 IBR720958:IBR720962 ILN720958:ILN720962 IVJ720958:IVJ720962 JFF720958:JFF720962 JPB720958:JPB720962 JYX720958:JYX720962 KIT720958:KIT720962 KSP720958:KSP720962 LCL720958:LCL720962 LMH720958:LMH720962 LWD720958:LWD720962 MFZ720958:MFZ720962 MPV720958:MPV720962 MZR720958:MZR720962 NJN720958:NJN720962 NTJ720958:NTJ720962 ODF720958:ODF720962 ONB720958:ONB720962 OWX720958:OWX720962 PGT720958:PGT720962 PQP720958:PQP720962 QAL720958:QAL720962 QKH720958:QKH720962 QUD720958:QUD720962 RDZ720958:RDZ720962 RNV720958:RNV720962 RXR720958:RXR720962 SHN720958:SHN720962 SRJ720958:SRJ720962 TBF720958:TBF720962 TLB720958:TLB720962 TUX720958:TUX720962 UET720958:UET720962 UOP720958:UOP720962 UYL720958:UYL720962 VIH720958:VIH720962 VSD720958:VSD720962 WBZ720958:WBZ720962 WLV720958:WLV720962 WVR720958:WVR720962 J786494:J786498 JF786494:JF786498 TB786494:TB786498 ACX786494:ACX786498 AMT786494:AMT786498 AWP786494:AWP786498 BGL786494:BGL786498 BQH786494:BQH786498 CAD786494:CAD786498 CJZ786494:CJZ786498 CTV786494:CTV786498 DDR786494:DDR786498 DNN786494:DNN786498 DXJ786494:DXJ786498 EHF786494:EHF786498 ERB786494:ERB786498 FAX786494:FAX786498 FKT786494:FKT786498 FUP786494:FUP786498 GEL786494:GEL786498 GOH786494:GOH786498 GYD786494:GYD786498 HHZ786494:HHZ786498 HRV786494:HRV786498 IBR786494:IBR786498 ILN786494:ILN786498 IVJ786494:IVJ786498 JFF786494:JFF786498 JPB786494:JPB786498 JYX786494:JYX786498 KIT786494:KIT786498 KSP786494:KSP786498 LCL786494:LCL786498 LMH786494:LMH786498 LWD786494:LWD786498 MFZ786494:MFZ786498 MPV786494:MPV786498 MZR786494:MZR786498 NJN786494:NJN786498 NTJ786494:NTJ786498 ODF786494:ODF786498 ONB786494:ONB786498 OWX786494:OWX786498 PGT786494:PGT786498 PQP786494:PQP786498 QAL786494:QAL786498 QKH786494:QKH786498 QUD786494:QUD786498 RDZ786494:RDZ786498 RNV786494:RNV786498 RXR786494:RXR786498 SHN786494:SHN786498 SRJ786494:SRJ786498 TBF786494:TBF786498 TLB786494:TLB786498 TUX786494:TUX786498 UET786494:UET786498 UOP786494:UOP786498 UYL786494:UYL786498 VIH786494:VIH786498 VSD786494:VSD786498 WBZ786494:WBZ786498 WLV786494:WLV786498 WVR786494:WVR786498 J852030:J852034 JF852030:JF852034 TB852030:TB852034 ACX852030:ACX852034 AMT852030:AMT852034 AWP852030:AWP852034 BGL852030:BGL852034 BQH852030:BQH852034 CAD852030:CAD852034 CJZ852030:CJZ852034 CTV852030:CTV852034 DDR852030:DDR852034 DNN852030:DNN852034 DXJ852030:DXJ852034 EHF852030:EHF852034 ERB852030:ERB852034 FAX852030:FAX852034 FKT852030:FKT852034 FUP852030:FUP852034 GEL852030:GEL852034 GOH852030:GOH852034 GYD852030:GYD852034 HHZ852030:HHZ852034 HRV852030:HRV852034 IBR852030:IBR852034 ILN852030:ILN852034 IVJ852030:IVJ852034 JFF852030:JFF852034 JPB852030:JPB852034 JYX852030:JYX852034 KIT852030:KIT852034 KSP852030:KSP852034 LCL852030:LCL852034 LMH852030:LMH852034 LWD852030:LWD852034 MFZ852030:MFZ852034 MPV852030:MPV852034 MZR852030:MZR852034 NJN852030:NJN852034 NTJ852030:NTJ852034 ODF852030:ODF852034 ONB852030:ONB852034 OWX852030:OWX852034 PGT852030:PGT852034 PQP852030:PQP852034 QAL852030:QAL852034 QKH852030:QKH852034 QUD852030:QUD852034 RDZ852030:RDZ852034 RNV852030:RNV852034 RXR852030:RXR852034 SHN852030:SHN852034 SRJ852030:SRJ852034 TBF852030:TBF852034 TLB852030:TLB852034 TUX852030:TUX852034 UET852030:UET852034 UOP852030:UOP852034 UYL852030:UYL852034 VIH852030:VIH852034 VSD852030:VSD852034 WBZ852030:WBZ852034 WLV852030:WLV852034 WVR852030:WVR852034 J917566:J917570 JF917566:JF917570 TB917566:TB917570 ACX917566:ACX917570 AMT917566:AMT917570 AWP917566:AWP917570 BGL917566:BGL917570 BQH917566:BQH917570 CAD917566:CAD917570 CJZ917566:CJZ917570 CTV917566:CTV917570 DDR917566:DDR917570 DNN917566:DNN917570 DXJ917566:DXJ917570 EHF917566:EHF917570 ERB917566:ERB917570 FAX917566:FAX917570 FKT917566:FKT917570 FUP917566:FUP917570 GEL917566:GEL917570 GOH917566:GOH917570 GYD917566:GYD917570 HHZ917566:HHZ917570 HRV917566:HRV917570 IBR917566:IBR917570 ILN917566:ILN917570 IVJ917566:IVJ917570 JFF917566:JFF917570 JPB917566:JPB917570 JYX917566:JYX917570 KIT917566:KIT917570 KSP917566:KSP917570 LCL917566:LCL917570 LMH917566:LMH917570 LWD917566:LWD917570 MFZ917566:MFZ917570 MPV917566:MPV917570 MZR917566:MZR917570 NJN917566:NJN917570 NTJ917566:NTJ917570 ODF917566:ODF917570 ONB917566:ONB917570 OWX917566:OWX917570 PGT917566:PGT917570 PQP917566:PQP917570 QAL917566:QAL917570 QKH917566:QKH917570 QUD917566:QUD917570 RDZ917566:RDZ917570 RNV917566:RNV917570 RXR917566:RXR917570 SHN917566:SHN917570 SRJ917566:SRJ917570 TBF917566:TBF917570 TLB917566:TLB917570 TUX917566:TUX917570 UET917566:UET917570 UOP917566:UOP917570 UYL917566:UYL917570 VIH917566:VIH917570 VSD917566:VSD917570 WBZ917566:WBZ917570 WLV917566:WLV917570 WVR917566:WVR917570 J983102:J983106 JF983102:JF983106 TB983102:TB983106 ACX983102:ACX983106 AMT983102:AMT983106 AWP983102:AWP983106 BGL983102:BGL983106 BQH983102:BQH983106 CAD983102:CAD983106 CJZ983102:CJZ983106 CTV983102:CTV983106 DDR983102:DDR983106 DNN983102:DNN983106 DXJ983102:DXJ983106 EHF983102:EHF983106 ERB983102:ERB983106 FAX983102:FAX983106 FKT983102:FKT983106 FUP983102:FUP983106 GEL983102:GEL983106 GOH983102:GOH983106 GYD983102:GYD983106 HHZ983102:HHZ983106 HRV983102:HRV983106 IBR983102:IBR983106 ILN983102:ILN983106 IVJ983102:IVJ983106 JFF983102:JFF983106 JPB983102:JPB983106 JYX983102:JYX983106 KIT983102:KIT983106 KSP983102:KSP983106 LCL983102:LCL983106 LMH983102:LMH983106 LWD983102:LWD983106 MFZ983102:MFZ983106 MPV983102:MPV983106 MZR983102:MZR983106 NJN983102:NJN983106 NTJ983102:NTJ983106 ODF983102:ODF983106 ONB983102:ONB983106 OWX983102:OWX983106 PGT983102:PGT983106 PQP983102:PQP983106 QAL983102:QAL983106 QKH983102:QKH983106 QUD983102:QUD983106 RDZ983102:RDZ983106 RNV983102:RNV983106 RXR983102:RXR983106 SHN983102:SHN983106 SRJ983102:SRJ983106 TBF983102:TBF983106 TLB983102:TLB983106 TUX983102:TUX983106 UET983102:UET983106 UOP983102:UOP983106 UYL983102:UYL983106 VIH983102:VIH983106 VSD983102:VSD983106 WBZ983102:WBZ983106 WLV983102:WLV983106 WVR983102:WVR983106 J68:J72 JF68:JF72 TB68:TB72 ACX68:ACX72 AMT68:AMT72 AWP68:AWP72 BGL68:BGL72 BQH68:BQH72 CAD68:CAD72 CJZ68:CJZ72 CTV68:CTV72 DDR68:DDR72 DNN68:DNN72 DXJ68:DXJ72 EHF68:EHF72 ERB68:ERB72 FAX68:FAX72 FKT68:FKT72 FUP68:FUP72 GEL68:GEL72 GOH68:GOH72 GYD68:GYD72 HHZ68:HHZ72 HRV68:HRV72 IBR68:IBR72 ILN68:ILN72 IVJ68:IVJ72 JFF68:JFF72 JPB68:JPB72 JYX68:JYX72 KIT68:KIT72 KSP68:KSP72 LCL68:LCL72 LMH68:LMH72 LWD68:LWD72 MFZ68:MFZ72 MPV68:MPV72 MZR68:MZR72 NJN68:NJN72 NTJ68:NTJ72 ODF68:ODF72 ONB68:ONB72 OWX68:OWX72 PGT68:PGT72 PQP68:PQP72 QAL68:QAL72 QKH68:QKH72 QUD68:QUD72 RDZ68:RDZ72 RNV68:RNV72 RXR68:RXR72 SHN68:SHN72 SRJ68:SRJ72 TBF68:TBF72 TLB68:TLB72 TUX68:TUX72 UET68:UET72 UOP68:UOP72 UYL68:UYL72 VIH68:VIH72 VSD68:VSD72 WBZ68:WBZ72 WLV68:WLV72 WVR68:WVR72 J65604:J65608 JF65604:JF65608 TB65604:TB65608 ACX65604:ACX65608 AMT65604:AMT65608 AWP65604:AWP65608 BGL65604:BGL65608 BQH65604:BQH65608 CAD65604:CAD65608 CJZ65604:CJZ65608 CTV65604:CTV65608 DDR65604:DDR65608 DNN65604:DNN65608 DXJ65604:DXJ65608 EHF65604:EHF65608 ERB65604:ERB65608 FAX65604:FAX65608 FKT65604:FKT65608 FUP65604:FUP65608 GEL65604:GEL65608 GOH65604:GOH65608 GYD65604:GYD65608 HHZ65604:HHZ65608 HRV65604:HRV65608 IBR65604:IBR65608 ILN65604:ILN65608 IVJ65604:IVJ65608 JFF65604:JFF65608 JPB65604:JPB65608 JYX65604:JYX65608 KIT65604:KIT65608 KSP65604:KSP65608 LCL65604:LCL65608 LMH65604:LMH65608 LWD65604:LWD65608 MFZ65604:MFZ65608 MPV65604:MPV65608 MZR65604:MZR65608 NJN65604:NJN65608 NTJ65604:NTJ65608 ODF65604:ODF65608 ONB65604:ONB65608 OWX65604:OWX65608 PGT65604:PGT65608 PQP65604:PQP65608 QAL65604:QAL65608 QKH65604:QKH65608 QUD65604:QUD65608 RDZ65604:RDZ65608 RNV65604:RNV65608 RXR65604:RXR65608 SHN65604:SHN65608 SRJ65604:SRJ65608 TBF65604:TBF65608 TLB65604:TLB65608 TUX65604:TUX65608 UET65604:UET65608 UOP65604:UOP65608 UYL65604:UYL65608 VIH65604:VIH65608 VSD65604:VSD65608 WBZ65604:WBZ65608 WLV65604:WLV65608 WVR65604:WVR65608 J131140:J131144 JF131140:JF131144 TB131140:TB131144 ACX131140:ACX131144 AMT131140:AMT131144 AWP131140:AWP131144 BGL131140:BGL131144 BQH131140:BQH131144 CAD131140:CAD131144 CJZ131140:CJZ131144 CTV131140:CTV131144 DDR131140:DDR131144 DNN131140:DNN131144 DXJ131140:DXJ131144 EHF131140:EHF131144 ERB131140:ERB131144 FAX131140:FAX131144 FKT131140:FKT131144 FUP131140:FUP131144 GEL131140:GEL131144 GOH131140:GOH131144 GYD131140:GYD131144 HHZ131140:HHZ131144 HRV131140:HRV131144 IBR131140:IBR131144 ILN131140:ILN131144 IVJ131140:IVJ131144 JFF131140:JFF131144 JPB131140:JPB131144 JYX131140:JYX131144 KIT131140:KIT131144 KSP131140:KSP131144 LCL131140:LCL131144 LMH131140:LMH131144 LWD131140:LWD131144 MFZ131140:MFZ131144 MPV131140:MPV131144 MZR131140:MZR131144 NJN131140:NJN131144 NTJ131140:NTJ131144 ODF131140:ODF131144 ONB131140:ONB131144 OWX131140:OWX131144 PGT131140:PGT131144 PQP131140:PQP131144 QAL131140:QAL131144 QKH131140:QKH131144 QUD131140:QUD131144 RDZ131140:RDZ131144 RNV131140:RNV131144 RXR131140:RXR131144 SHN131140:SHN131144 SRJ131140:SRJ131144 TBF131140:TBF131144 TLB131140:TLB131144 TUX131140:TUX131144 UET131140:UET131144 UOP131140:UOP131144 UYL131140:UYL131144 VIH131140:VIH131144 VSD131140:VSD131144 WBZ131140:WBZ131144 WLV131140:WLV131144 WVR131140:WVR131144 J196676:J196680 JF196676:JF196680 TB196676:TB196680 ACX196676:ACX196680 AMT196676:AMT196680 AWP196676:AWP196680 BGL196676:BGL196680 BQH196676:BQH196680 CAD196676:CAD196680 CJZ196676:CJZ196680 CTV196676:CTV196680 DDR196676:DDR196680 DNN196676:DNN196680 DXJ196676:DXJ196680 EHF196676:EHF196680 ERB196676:ERB196680 FAX196676:FAX196680 FKT196676:FKT196680 FUP196676:FUP196680 GEL196676:GEL196680 GOH196676:GOH196680 GYD196676:GYD196680 HHZ196676:HHZ196680 HRV196676:HRV196680 IBR196676:IBR196680 ILN196676:ILN196680 IVJ196676:IVJ196680 JFF196676:JFF196680 JPB196676:JPB196680 JYX196676:JYX196680 KIT196676:KIT196680 KSP196676:KSP196680 LCL196676:LCL196680 LMH196676:LMH196680 LWD196676:LWD196680 MFZ196676:MFZ196680 MPV196676:MPV196680 MZR196676:MZR196680 NJN196676:NJN196680 NTJ196676:NTJ196680 ODF196676:ODF196680 ONB196676:ONB196680 OWX196676:OWX196680 PGT196676:PGT196680 PQP196676:PQP196680 QAL196676:QAL196680 QKH196676:QKH196680 QUD196676:QUD196680 RDZ196676:RDZ196680 RNV196676:RNV196680 RXR196676:RXR196680 SHN196676:SHN196680 SRJ196676:SRJ196680 TBF196676:TBF196680 TLB196676:TLB196680 TUX196676:TUX196680 UET196676:UET196680 UOP196676:UOP196680 UYL196676:UYL196680 VIH196676:VIH196680 VSD196676:VSD196680 WBZ196676:WBZ196680 WLV196676:WLV196680 WVR196676:WVR196680 J262212:J262216 JF262212:JF262216 TB262212:TB262216 ACX262212:ACX262216 AMT262212:AMT262216 AWP262212:AWP262216 BGL262212:BGL262216 BQH262212:BQH262216 CAD262212:CAD262216 CJZ262212:CJZ262216 CTV262212:CTV262216 DDR262212:DDR262216 DNN262212:DNN262216 DXJ262212:DXJ262216 EHF262212:EHF262216 ERB262212:ERB262216 FAX262212:FAX262216 FKT262212:FKT262216 FUP262212:FUP262216 GEL262212:GEL262216 GOH262212:GOH262216 GYD262212:GYD262216 HHZ262212:HHZ262216 HRV262212:HRV262216 IBR262212:IBR262216 ILN262212:ILN262216 IVJ262212:IVJ262216 JFF262212:JFF262216 JPB262212:JPB262216 JYX262212:JYX262216 KIT262212:KIT262216 KSP262212:KSP262216 LCL262212:LCL262216 LMH262212:LMH262216 LWD262212:LWD262216 MFZ262212:MFZ262216 MPV262212:MPV262216 MZR262212:MZR262216 NJN262212:NJN262216 NTJ262212:NTJ262216 ODF262212:ODF262216 ONB262212:ONB262216 OWX262212:OWX262216 PGT262212:PGT262216 PQP262212:PQP262216 QAL262212:QAL262216 QKH262212:QKH262216 QUD262212:QUD262216 RDZ262212:RDZ262216 RNV262212:RNV262216 RXR262212:RXR262216 SHN262212:SHN262216 SRJ262212:SRJ262216 TBF262212:TBF262216 TLB262212:TLB262216 TUX262212:TUX262216 UET262212:UET262216 UOP262212:UOP262216 UYL262212:UYL262216 VIH262212:VIH262216 VSD262212:VSD262216 WBZ262212:WBZ262216 WLV262212:WLV262216 WVR262212:WVR262216 J327748:J327752 JF327748:JF327752 TB327748:TB327752 ACX327748:ACX327752 AMT327748:AMT327752 AWP327748:AWP327752 BGL327748:BGL327752 BQH327748:BQH327752 CAD327748:CAD327752 CJZ327748:CJZ327752 CTV327748:CTV327752 DDR327748:DDR327752 DNN327748:DNN327752 DXJ327748:DXJ327752 EHF327748:EHF327752 ERB327748:ERB327752 FAX327748:FAX327752 FKT327748:FKT327752 FUP327748:FUP327752 GEL327748:GEL327752 GOH327748:GOH327752 GYD327748:GYD327752 HHZ327748:HHZ327752 HRV327748:HRV327752 IBR327748:IBR327752 ILN327748:ILN327752 IVJ327748:IVJ327752 JFF327748:JFF327752 JPB327748:JPB327752 JYX327748:JYX327752 KIT327748:KIT327752 KSP327748:KSP327752 LCL327748:LCL327752 LMH327748:LMH327752 LWD327748:LWD327752 MFZ327748:MFZ327752 MPV327748:MPV327752 MZR327748:MZR327752 NJN327748:NJN327752 NTJ327748:NTJ327752 ODF327748:ODF327752 ONB327748:ONB327752 OWX327748:OWX327752 PGT327748:PGT327752 PQP327748:PQP327752 QAL327748:QAL327752 QKH327748:QKH327752 QUD327748:QUD327752 RDZ327748:RDZ327752 RNV327748:RNV327752 RXR327748:RXR327752 SHN327748:SHN327752 SRJ327748:SRJ327752 TBF327748:TBF327752 TLB327748:TLB327752 TUX327748:TUX327752 UET327748:UET327752 UOP327748:UOP327752 UYL327748:UYL327752 VIH327748:VIH327752 VSD327748:VSD327752 WBZ327748:WBZ327752 WLV327748:WLV327752 WVR327748:WVR327752 J393284:J393288 JF393284:JF393288 TB393284:TB393288 ACX393284:ACX393288 AMT393284:AMT393288 AWP393284:AWP393288 BGL393284:BGL393288 BQH393284:BQH393288 CAD393284:CAD393288 CJZ393284:CJZ393288 CTV393284:CTV393288 DDR393284:DDR393288 DNN393284:DNN393288 DXJ393284:DXJ393288 EHF393284:EHF393288 ERB393284:ERB393288 FAX393284:FAX393288 FKT393284:FKT393288 FUP393284:FUP393288 GEL393284:GEL393288 GOH393284:GOH393288 GYD393284:GYD393288 HHZ393284:HHZ393288 HRV393284:HRV393288 IBR393284:IBR393288 ILN393284:ILN393288 IVJ393284:IVJ393288 JFF393284:JFF393288 JPB393284:JPB393288 JYX393284:JYX393288 KIT393284:KIT393288 KSP393284:KSP393288 LCL393284:LCL393288 LMH393284:LMH393288 LWD393284:LWD393288 MFZ393284:MFZ393288 MPV393284:MPV393288 MZR393284:MZR393288 NJN393284:NJN393288 NTJ393284:NTJ393288 ODF393284:ODF393288 ONB393284:ONB393288 OWX393284:OWX393288 PGT393284:PGT393288 PQP393284:PQP393288 QAL393284:QAL393288 QKH393284:QKH393288 QUD393284:QUD393288 RDZ393284:RDZ393288 RNV393284:RNV393288 RXR393284:RXR393288 SHN393284:SHN393288 SRJ393284:SRJ393288 TBF393284:TBF393288 TLB393284:TLB393288 TUX393284:TUX393288 UET393284:UET393288 UOP393284:UOP393288 UYL393284:UYL393288 VIH393284:VIH393288 VSD393284:VSD393288 WBZ393284:WBZ393288 WLV393284:WLV393288 WVR393284:WVR393288 J458820:J458824 JF458820:JF458824 TB458820:TB458824 ACX458820:ACX458824 AMT458820:AMT458824 AWP458820:AWP458824 BGL458820:BGL458824 BQH458820:BQH458824 CAD458820:CAD458824 CJZ458820:CJZ458824 CTV458820:CTV458824 DDR458820:DDR458824 DNN458820:DNN458824 DXJ458820:DXJ458824 EHF458820:EHF458824 ERB458820:ERB458824 FAX458820:FAX458824 FKT458820:FKT458824 FUP458820:FUP458824 GEL458820:GEL458824 GOH458820:GOH458824 GYD458820:GYD458824 HHZ458820:HHZ458824 HRV458820:HRV458824 IBR458820:IBR458824 ILN458820:ILN458824 IVJ458820:IVJ458824 JFF458820:JFF458824 JPB458820:JPB458824 JYX458820:JYX458824 KIT458820:KIT458824 KSP458820:KSP458824 LCL458820:LCL458824 LMH458820:LMH458824 LWD458820:LWD458824 MFZ458820:MFZ458824 MPV458820:MPV458824 MZR458820:MZR458824 NJN458820:NJN458824 NTJ458820:NTJ458824 ODF458820:ODF458824 ONB458820:ONB458824 OWX458820:OWX458824 PGT458820:PGT458824 PQP458820:PQP458824 QAL458820:QAL458824 QKH458820:QKH458824 QUD458820:QUD458824 RDZ458820:RDZ458824 RNV458820:RNV458824 RXR458820:RXR458824 SHN458820:SHN458824 SRJ458820:SRJ458824 TBF458820:TBF458824 TLB458820:TLB458824 TUX458820:TUX458824 UET458820:UET458824 UOP458820:UOP458824 UYL458820:UYL458824 VIH458820:VIH458824 VSD458820:VSD458824 WBZ458820:WBZ458824 WLV458820:WLV458824 WVR458820:WVR458824 J524356:J524360 JF524356:JF524360 TB524356:TB524360 ACX524356:ACX524360 AMT524356:AMT524360 AWP524356:AWP524360 BGL524356:BGL524360 BQH524356:BQH524360 CAD524356:CAD524360 CJZ524356:CJZ524360 CTV524356:CTV524360 DDR524356:DDR524360 DNN524356:DNN524360 DXJ524356:DXJ524360 EHF524356:EHF524360 ERB524356:ERB524360 FAX524356:FAX524360 FKT524356:FKT524360 FUP524356:FUP524360 GEL524356:GEL524360 GOH524356:GOH524360 GYD524356:GYD524360 HHZ524356:HHZ524360 HRV524356:HRV524360 IBR524356:IBR524360 ILN524356:ILN524360 IVJ524356:IVJ524360 JFF524356:JFF524360 JPB524356:JPB524360 JYX524356:JYX524360 KIT524356:KIT524360 KSP524356:KSP524360 LCL524356:LCL524360 LMH524356:LMH524360 LWD524356:LWD524360 MFZ524356:MFZ524360 MPV524356:MPV524360 MZR524356:MZR524360 NJN524356:NJN524360 NTJ524356:NTJ524360 ODF524356:ODF524360 ONB524356:ONB524360 OWX524356:OWX524360 PGT524356:PGT524360 PQP524356:PQP524360 QAL524356:QAL524360 QKH524356:QKH524360 QUD524356:QUD524360 RDZ524356:RDZ524360 RNV524356:RNV524360 RXR524356:RXR524360 SHN524356:SHN524360 SRJ524356:SRJ524360 TBF524356:TBF524360 TLB524356:TLB524360 TUX524356:TUX524360 UET524356:UET524360 UOP524356:UOP524360 UYL524356:UYL524360 VIH524356:VIH524360 VSD524356:VSD524360 WBZ524356:WBZ524360 WLV524356:WLV524360 WVR524356:WVR524360 J589892:J589896 JF589892:JF589896 TB589892:TB589896 ACX589892:ACX589896 AMT589892:AMT589896 AWP589892:AWP589896 BGL589892:BGL589896 BQH589892:BQH589896 CAD589892:CAD589896 CJZ589892:CJZ589896 CTV589892:CTV589896 DDR589892:DDR589896 DNN589892:DNN589896 DXJ589892:DXJ589896 EHF589892:EHF589896 ERB589892:ERB589896 FAX589892:FAX589896 FKT589892:FKT589896 FUP589892:FUP589896 GEL589892:GEL589896 GOH589892:GOH589896 GYD589892:GYD589896 HHZ589892:HHZ589896 HRV589892:HRV589896 IBR589892:IBR589896 ILN589892:ILN589896 IVJ589892:IVJ589896 JFF589892:JFF589896 JPB589892:JPB589896 JYX589892:JYX589896 KIT589892:KIT589896 KSP589892:KSP589896 LCL589892:LCL589896 LMH589892:LMH589896 LWD589892:LWD589896 MFZ589892:MFZ589896 MPV589892:MPV589896 MZR589892:MZR589896 NJN589892:NJN589896 NTJ589892:NTJ589896 ODF589892:ODF589896 ONB589892:ONB589896 OWX589892:OWX589896 PGT589892:PGT589896 PQP589892:PQP589896 QAL589892:QAL589896 QKH589892:QKH589896 QUD589892:QUD589896 RDZ589892:RDZ589896 RNV589892:RNV589896 RXR589892:RXR589896 SHN589892:SHN589896 SRJ589892:SRJ589896 TBF589892:TBF589896 TLB589892:TLB589896 TUX589892:TUX589896 UET589892:UET589896 UOP589892:UOP589896 UYL589892:UYL589896 VIH589892:VIH589896 VSD589892:VSD589896 WBZ589892:WBZ589896 WLV589892:WLV589896 WVR589892:WVR589896 J655428:J655432 JF655428:JF655432 TB655428:TB655432 ACX655428:ACX655432 AMT655428:AMT655432 AWP655428:AWP655432 BGL655428:BGL655432 BQH655428:BQH655432 CAD655428:CAD655432 CJZ655428:CJZ655432 CTV655428:CTV655432 DDR655428:DDR655432 DNN655428:DNN655432 DXJ655428:DXJ655432 EHF655428:EHF655432 ERB655428:ERB655432 FAX655428:FAX655432 FKT655428:FKT655432 FUP655428:FUP655432 GEL655428:GEL655432 GOH655428:GOH655432 GYD655428:GYD655432 HHZ655428:HHZ655432 HRV655428:HRV655432 IBR655428:IBR655432 ILN655428:ILN655432 IVJ655428:IVJ655432 JFF655428:JFF655432 JPB655428:JPB655432 JYX655428:JYX655432 KIT655428:KIT655432 KSP655428:KSP655432 LCL655428:LCL655432 LMH655428:LMH655432 LWD655428:LWD655432 MFZ655428:MFZ655432 MPV655428:MPV655432 MZR655428:MZR655432 NJN655428:NJN655432 NTJ655428:NTJ655432 ODF655428:ODF655432 ONB655428:ONB655432 OWX655428:OWX655432 PGT655428:PGT655432 PQP655428:PQP655432 QAL655428:QAL655432 QKH655428:QKH655432 QUD655428:QUD655432 RDZ655428:RDZ655432 RNV655428:RNV655432 RXR655428:RXR655432 SHN655428:SHN655432 SRJ655428:SRJ655432 TBF655428:TBF655432 TLB655428:TLB655432 TUX655428:TUX655432 UET655428:UET655432 UOP655428:UOP655432 UYL655428:UYL655432 VIH655428:VIH655432 VSD655428:VSD655432 WBZ655428:WBZ655432 WLV655428:WLV655432 WVR655428:WVR655432 J720964:J720968 JF720964:JF720968 TB720964:TB720968 ACX720964:ACX720968 AMT720964:AMT720968 AWP720964:AWP720968 BGL720964:BGL720968 BQH720964:BQH720968 CAD720964:CAD720968 CJZ720964:CJZ720968 CTV720964:CTV720968 DDR720964:DDR720968 DNN720964:DNN720968 DXJ720964:DXJ720968 EHF720964:EHF720968 ERB720964:ERB720968 FAX720964:FAX720968 FKT720964:FKT720968 FUP720964:FUP720968 GEL720964:GEL720968 GOH720964:GOH720968 GYD720964:GYD720968 HHZ720964:HHZ720968 HRV720964:HRV720968 IBR720964:IBR720968 ILN720964:ILN720968 IVJ720964:IVJ720968 JFF720964:JFF720968 JPB720964:JPB720968 JYX720964:JYX720968 KIT720964:KIT720968 KSP720964:KSP720968 LCL720964:LCL720968 LMH720964:LMH720968 LWD720964:LWD720968 MFZ720964:MFZ720968 MPV720964:MPV720968 MZR720964:MZR720968 NJN720964:NJN720968 NTJ720964:NTJ720968 ODF720964:ODF720968 ONB720964:ONB720968 OWX720964:OWX720968 PGT720964:PGT720968 PQP720964:PQP720968 QAL720964:QAL720968 QKH720964:QKH720968 QUD720964:QUD720968 RDZ720964:RDZ720968 RNV720964:RNV720968 RXR720964:RXR720968 SHN720964:SHN720968 SRJ720964:SRJ720968 TBF720964:TBF720968 TLB720964:TLB720968 TUX720964:TUX720968 UET720964:UET720968 UOP720964:UOP720968 UYL720964:UYL720968 VIH720964:VIH720968 VSD720964:VSD720968 WBZ720964:WBZ720968 WLV720964:WLV720968 WVR720964:WVR720968 J786500:J786504 JF786500:JF786504 TB786500:TB786504 ACX786500:ACX786504 AMT786500:AMT786504 AWP786500:AWP786504 BGL786500:BGL786504 BQH786500:BQH786504 CAD786500:CAD786504 CJZ786500:CJZ786504 CTV786500:CTV786504 DDR786500:DDR786504 DNN786500:DNN786504 DXJ786500:DXJ786504 EHF786500:EHF786504 ERB786500:ERB786504 FAX786500:FAX786504 FKT786500:FKT786504 FUP786500:FUP786504 GEL786500:GEL786504 GOH786500:GOH786504 GYD786500:GYD786504 HHZ786500:HHZ786504 HRV786500:HRV786504 IBR786500:IBR786504 ILN786500:ILN786504 IVJ786500:IVJ786504 JFF786500:JFF786504 JPB786500:JPB786504 JYX786500:JYX786504 KIT786500:KIT786504 KSP786500:KSP786504 LCL786500:LCL786504 LMH786500:LMH786504 LWD786500:LWD786504 MFZ786500:MFZ786504 MPV786500:MPV786504 MZR786500:MZR786504 NJN786500:NJN786504 NTJ786500:NTJ786504 ODF786500:ODF786504 ONB786500:ONB786504 OWX786500:OWX786504 PGT786500:PGT786504 PQP786500:PQP786504 QAL786500:QAL786504 QKH786500:QKH786504 QUD786500:QUD786504 RDZ786500:RDZ786504 RNV786500:RNV786504 RXR786500:RXR786504 SHN786500:SHN786504 SRJ786500:SRJ786504 TBF786500:TBF786504 TLB786500:TLB786504 TUX786500:TUX786504 UET786500:UET786504 UOP786500:UOP786504 UYL786500:UYL786504 VIH786500:VIH786504 VSD786500:VSD786504 WBZ786500:WBZ786504 WLV786500:WLV786504 WVR786500:WVR786504 J852036:J852040 JF852036:JF852040 TB852036:TB852040 ACX852036:ACX852040 AMT852036:AMT852040 AWP852036:AWP852040 BGL852036:BGL852040 BQH852036:BQH852040 CAD852036:CAD852040 CJZ852036:CJZ852040 CTV852036:CTV852040 DDR852036:DDR852040 DNN852036:DNN852040 DXJ852036:DXJ852040 EHF852036:EHF852040 ERB852036:ERB852040 FAX852036:FAX852040 FKT852036:FKT852040 FUP852036:FUP852040 GEL852036:GEL852040 GOH852036:GOH852040 GYD852036:GYD852040 HHZ852036:HHZ852040 HRV852036:HRV852040 IBR852036:IBR852040 ILN852036:ILN852040 IVJ852036:IVJ852040 JFF852036:JFF852040 JPB852036:JPB852040 JYX852036:JYX852040 KIT852036:KIT852040 KSP852036:KSP852040 LCL852036:LCL852040 LMH852036:LMH852040 LWD852036:LWD852040 MFZ852036:MFZ852040 MPV852036:MPV852040 MZR852036:MZR852040 NJN852036:NJN852040 NTJ852036:NTJ852040 ODF852036:ODF852040 ONB852036:ONB852040 OWX852036:OWX852040 PGT852036:PGT852040 PQP852036:PQP852040 QAL852036:QAL852040 QKH852036:QKH852040 QUD852036:QUD852040 RDZ852036:RDZ852040 RNV852036:RNV852040 RXR852036:RXR852040 SHN852036:SHN852040 SRJ852036:SRJ852040 TBF852036:TBF852040 TLB852036:TLB852040 TUX852036:TUX852040 UET852036:UET852040 UOP852036:UOP852040 UYL852036:UYL852040 VIH852036:VIH852040 VSD852036:VSD852040 WBZ852036:WBZ852040 WLV852036:WLV852040 WVR852036:WVR852040 J917572:J917576 JF917572:JF917576 TB917572:TB917576 ACX917572:ACX917576 AMT917572:AMT917576 AWP917572:AWP917576 BGL917572:BGL917576 BQH917572:BQH917576 CAD917572:CAD917576 CJZ917572:CJZ917576 CTV917572:CTV917576 DDR917572:DDR917576 DNN917572:DNN917576 DXJ917572:DXJ917576 EHF917572:EHF917576 ERB917572:ERB917576 FAX917572:FAX917576 FKT917572:FKT917576 FUP917572:FUP917576 GEL917572:GEL917576 GOH917572:GOH917576 GYD917572:GYD917576 HHZ917572:HHZ917576 HRV917572:HRV917576 IBR917572:IBR917576 ILN917572:ILN917576 IVJ917572:IVJ917576 JFF917572:JFF917576 JPB917572:JPB917576 JYX917572:JYX917576 KIT917572:KIT917576 KSP917572:KSP917576 LCL917572:LCL917576 LMH917572:LMH917576 LWD917572:LWD917576 MFZ917572:MFZ917576 MPV917572:MPV917576 MZR917572:MZR917576 NJN917572:NJN917576 NTJ917572:NTJ917576 ODF917572:ODF917576 ONB917572:ONB917576 OWX917572:OWX917576 PGT917572:PGT917576 PQP917572:PQP917576 QAL917572:QAL917576 QKH917572:QKH917576 QUD917572:QUD917576 RDZ917572:RDZ917576 RNV917572:RNV917576 RXR917572:RXR917576 SHN917572:SHN917576 SRJ917572:SRJ917576 TBF917572:TBF917576 TLB917572:TLB917576 TUX917572:TUX917576 UET917572:UET917576 UOP917572:UOP917576 UYL917572:UYL917576 VIH917572:VIH917576 VSD917572:VSD917576 WBZ917572:WBZ917576 WLV917572:WLV917576 WVR917572:WVR917576 J983108:J983112 JF983108:JF983112 TB983108:TB983112 ACX983108:ACX983112 AMT983108:AMT983112 AWP983108:AWP983112 BGL983108:BGL983112 BQH983108:BQH983112 CAD983108:CAD983112 CJZ983108:CJZ983112 CTV983108:CTV983112 DDR983108:DDR983112 DNN983108:DNN983112 DXJ983108:DXJ983112 EHF983108:EHF983112 ERB983108:ERB983112 FAX983108:FAX983112 FKT983108:FKT983112 FUP983108:FUP983112 GEL983108:GEL983112 GOH983108:GOH983112 GYD983108:GYD983112 HHZ983108:HHZ983112 HRV983108:HRV983112 IBR983108:IBR983112 ILN983108:ILN983112 IVJ983108:IVJ983112 JFF983108:JFF983112 JPB983108:JPB983112 JYX983108:JYX983112 KIT983108:KIT983112 KSP983108:KSP983112 LCL983108:LCL983112 LMH983108:LMH983112 LWD983108:LWD983112 MFZ983108:MFZ983112 MPV983108:MPV983112 MZR983108:MZR983112 NJN983108:NJN983112 NTJ983108:NTJ983112 ODF983108:ODF983112 ONB983108:ONB983112 OWX983108:OWX983112 PGT983108:PGT983112 PQP983108:PQP983112 QAL983108:QAL983112 QKH983108:QKH983112 QUD983108:QUD983112 RDZ983108:RDZ983112 RNV983108:RNV983112 RXR983108:RXR983112 SHN983108:SHN983112 SRJ983108:SRJ983112 TBF983108:TBF983112 TLB983108:TLB983112 TUX983108:TUX983112 UET983108:UET983112 UOP983108:UOP983112 UYL983108:UYL983112 VIH983108:VIH983112 VSD983108:VSD983112 WBZ983108:WBZ983112 WLV983108:WLV983112 WVR983108:WVR983112 J74 JF74 TB74 ACX74 AMT74 AWP74 BGL74 BQH74 CAD74 CJZ74 CTV74 DDR74 DNN74 DXJ74 EHF74 ERB74 FAX74 FKT74 FUP74 GEL74 GOH74 GYD74 HHZ74 HRV74 IBR74 ILN74 IVJ74 JFF74 JPB74 JYX74 KIT74 KSP74 LCL74 LMH74 LWD74 MFZ74 MPV74 MZR74 NJN74 NTJ74 ODF74 ONB74 OWX74 PGT74 PQP74 QAL74 QKH74 QUD74 RDZ74 RNV74 RXR74 SHN74 SRJ74 TBF74 TLB74 TUX74 UET74 UOP74 UYL74 VIH74 VSD74 WBZ74 WLV74 WVR74 J65610 JF65610 TB65610 ACX65610 AMT65610 AWP65610 BGL65610 BQH65610 CAD65610 CJZ65610 CTV65610 DDR65610 DNN65610 DXJ65610 EHF65610 ERB65610 FAX65610 FKT65610 FUP65610 GEL65610 GOH65610 GYD65610 HHZ65610 HRV65610 IBR65610 ILN65610 IVJ65610 JFF65610 JPB65610 JYX65610 KIT65610 KSP65610 LCL65610 LMH65610 LWD65610 MFZ65610 MPV65610 MZR65610 NJN65610 NTJ65610 ODF65610 ONB65610 OWX65610 PGT65610 PQP65610 QAL65610 QKH65610 QUD65610 RDZ65610 RNV65610 RXR65610 SHN65610 SRJ65610 TBF65610 TLB65610 TUX65610 UET65610 UOP65610 UYL65610 VIH65610 VSD65610 WBZ65610 WLV65610 WVR65610 J131146 JF131146 TB131146 ACX131146 AMT131146 AWP131146 BGL131146 BQH131146 CAD131146 CJZ131146 CTV131146 DDR131146 DNN131146 DXJ131146 EHF131146 ERB131146 FAX131146 FKT131146 FUP131146 GEL131146 GOH131146 GYD131146 HHZ131146 HRV131146 IBR131146 ILN131146 IVJ131146 JFF131146 JPB131146 JYX131146 KIT131146 KSP131146 LCL131146 LMH131146 LWD131146 MFZ131146 MPV131146 MZR131146 NJN131146 NTJ131146 ODF131146 ONB131146 OWX131146 PGT131146 PQP131146 QAL131146 QKH131146 QUD131146 RDZ131146 RNV131146 RXR131146 SHN131146 SRJ131146 TBF131146 TLB131146 TUX131146 UET131146 UOP131146 UYL131146 VIH131146 VSD131146 WBZ131146 WLV131146 WVR131146 J196682 JF196682 TB196682 ACX196682 AMT196682 AWP196682 BGL196682 BQH196682 CAD196682 CJZ196682 CTV196682 DDR196682 DNN196682 DXJ196682 EHF196682 ERB196682 FAX196682 FKT196682 FUP196682 GEL196682 GOH196682 GYD196682 HHZ196682 HRV196682 IBR196682 ILN196682 IVJ196682 JFF196682 JPB196682 JYX196682 KIT196682 KSP196682 LCL196682 LMH196682 LWD196682 MFZ196682 MPV196682 MZR196682 NJN196682 NTJ196682 ODF196682 ONB196682 OWX196682 PGT196682 PQP196682 QAL196682 QKH196682 QUD196682 RDZ196682 RNV196682 RXR196682 SHN196682 SRJ196682 TBF196682 TLB196682 TUX196682 UET196682 UOP196682 UYL196682 VIH196682 VSD196682 WBZ196682 WLV196682 WVR196682 J262218 JF262218 TB262218 ACX262218 AMT262218 AWP262218 BGL262218 BQH262218 CAD262218 CJZ262218 CTV262218 DDR262218 DNN262218 DXJ262218 EHF262218 ERB262218 FAX262218 FKT262218 FUP262218 GEL262218 GOH262218 GYD262218 HHZ262218 HRV262218 IBR262218 ILN262218 IVJ262218 JFF262218 JPB262218 JYX262218 KIT262218 KSP262218 LCL262218 LMH262218 LWD262218 MFZ262218 MPV262218 MZR262218 NJN262218 NTJ262218 ODF262218 ONB262218 OWX262218 PGT262218 PQP262218 QAL262218 QKH262218 QUD262218 RDZ262218 RNV262218 RXR262218 SHN262218 SRJ262218 TBF262218 TLB262218 TUX262218 UET262218 UOP262218 UYL262218 VIH262218 VSD262218 WBZ262218 WLV262218 WVR262218 J327754 JF327754 TB327754 ACX327754 AMT327754 AWP327754 BGL327754 BQH327754 CAD327754 CJZ327754 CTV327754 DDR327754 DNN327754 DXJ327754 EHF327754 ERB327754 FAX327754 FKT327754 FUP327754 GEL327754 GOH327754 GYD327754 HHZ327754 HRV327754 IBR327754 ILN327754 IVJ327754 JFF327754 JPB327754 JYX327754 KIT327754 KSP327754 LCL327754 LMH327754 LWD327754 MFZ327754 MPV327754 MZR327754 NJN327754 NTJ327754 ODF327754 ONB327754 OWX327754 PGT327754 PQP327754 QAL327754 QKH327754 QUD327754 RDZ327754 RNV327754 RXR327754 SHN327754 SRJ327754 TBF327754 TLB327754 TUX327754 UET327754 UOP327754 UYL327754 VIH327754 VSD327754 WBZ327754 WLV327754 WVR327754 J393290 JF393290 TB393290 ACX393290 AMT393290 AWP393290 BGL393290 BQH393290 CAD393290 CJZ393290 CTV393290 DDR393290 DNN393290 DXJ393290 EHF393290 ERB393290 FAX393290 FKT393290 FUP393290 GEL393290 GOH393290 GYD393290 HHZ393290 HRV393290 IBR393290 ILN393290 IVJ393290 JFF393290 JPB393290 JYX393290 KIT393290 KSP393290 LCL393290 LMH393290 LWD393290 MFZ393290 MPV393290 MZR393290 NJN393290 NTJ393290 ODF393290 ONB393290 OWX393290 PGT393290 PQP393290 QAL393290 QKH393290 QUD393290 RDZ393290 RNV393290 RXR393290 SHN393290 SRJ393290 TBF393290 TLB393290 TUX393290 UET393290 UOP393290 UYL393290 VIH393290 VSD393290 WBZ393290 WLV393290 WVR393290 J458826 JF458826 TB458826 ACX458826 AMT458826 AWP458826 BGL458826 BQH458826 CAD458826 CJZ458826 CTV458826 DDR458826 DNN458826 DXJ458826 EHF458826 ERB458826 FAX458826 FKT458826 FUP458826 GEL458826 GOH458826 GYD458826 HHZ458826 HRV458826 IBR458826 ILN458826 IVJ458826 JFF458826 JPB458826 JYX458826 KIT458826 KSP458826 LCL458826 LMH458826 LWD458826 MFZ458826 MPV458826 MZR458826 NJN458826 NTJ458826 ODF458826 ONB458826 OWX458826 PGT458826 PQP458826 QAL458826 QKH458826 QUD458826 RDZ458826 RNV458826 RXR458826 SHN458826 SRJ458826 TBF458826 TLB458826 TUX458826 UET458826 UOP458826 UYL458826 VIH458826 VSD458826 WBZ458826 WLV458826 WVR458826 J524362 JF524362 TB524362 ACX524362 AMT524362 AWP524362 BGL524362 BQH524362 CAD524362 CJZ524362 CTV524362 DDR524362 DNN524362 DXJ524362 EHF524362 ERB524362 FAX524362 FKT524362 FUP524362 GEL524362 GOH524362 GYD524362 HHZ524362 HRV524362 IBR524362 ILN524362 IVJ524362 JFF524362 JPB524362 JYX524362 KIT524362 KSP524362 LCL524362 LMH524362 LWD524362 MFZ524362 MPV524362 MZR524362 NJN524362 NTJ524362 ODF524362 ONB524362 OWX524362 PGT524362 PQP524362 QAL524362 QKH524362 QUD524362 RDZ524362 RNV524362 RXR524362 SHN524362 SRJ524362 TBF524362 TLB524362 TUX524362 UET524362 UOP524362 UYL524362 VIH524362 VSD524362 WBZ524362 WLV524362 WVR524362 J589898 JF589898 TB589898 ACX589898 AMT589898 AWP589898 BGL589898 BQH589898 CAD589898 CJZ589898 CTV589898 DDR589898 DNN589898 DXJ589898 EHF589898 ERB589898 FAX589898 FKT589898 FUP589898 GEL589898 GOH589898 GYD589898 HHZ589898 HRV589898 IBR589898 ILN589898 IVJ589898 JFF589898 JPB589898 JYX589898 KIT589898 KSP589898 LCL589898 LMH589898 LWD589898 MFZ589898 MPV589898 MZR589898 NJN589898 NTJ589898 ODF589898 ONB589898 OWX589898 PGT589898 PQP589898 QAL589898 QKH589898 QUD589898 RDZ589898 RNV589898 RXR589898 SHN589898 SRJ589898 TBF589898 TLB589898 TUX589898 UET589898 UOP589898 UYL589898 VIH589898 VSD589898 WBZ589898 WLV589898 WVR589898 J655434 JF655434 TB655434 ACX655434 AMT655434 AWP655434 BGL655434 BQH655434 CAD655434 CJZ655434 CTV655434 DDR655434 DNN655434 DXJ655434 EHF655434 ERB655434 FAX655434 FKT655434 FUP655434 GEL655434 GOH655434 GYD655434 HHZ655434 HRV655434 IBR655434 ILN655434 IVJ655434 JFF655434 JPB655434 JYX655434 KIT655434 KSP655434 LCL655434 LMH655434 LWD655434 MFZ655434 MPV655434 MZR655434 NJN655434 NTJ655434 ODF655434 ONB655434 OWX655434 PGT655434 PQP655434 QAL655434 QKH655434 QUD655434 RDZ655434 RNV655434 RXR655434 SHN655434 SRJ655434 TBF655434 TLB655434 TUX655434 UET655434 UOP655434 UYL655434 VIH655434 VSD655434 WBZ655434 WLV655434 WVR655434 J720970 JF720970 TB720970 ACX720970 AMT720970 AWP720970 BGL720970 BQH720970 CAD720970 CJZ720970 CTV720970 DDR720970 DNN720970 DXJ720970 EHF720970 ERB720970 FAX720970 FKT720970 FUP720970 GEL720970 GOH720970 GYD720970 HHZ720970 HRV720970 IBR720970 ILN720970 IVJ720970 JFF720970 JPB720970 JYX720970 KIT720970 KSP720970 LCL720970 LMH720970 LWD720970 MFZ720970 MPV720970 MZR720970 NJN720970 NTJ720970 ODF720970 ONB720970 OWX720970 PGT720970 PQP720970 QAL720970 QKH720970 QUD720970 RDZ720970 RNV720970 RXR720970 SHN720970 SRJ720970 TBF720970 TLB720970 TUX720970 UET720970 UOP720970 UYL720970 VIH720970 VSD720970 WBZ720970 WLV720970 WVR720970 J786506 JF786506 TB786506 ACX786506 AMT786506 AWP786506 BGL786506 BQH786506 CAD786506 CJZ786506 CTV786506 DDR786506 DNN786506 DXJ786506 EHF786506 ERB786506 FAX786506 FKT786506 FUP786506 GEL786506 GOH786506 GYD786506 HHZ786506 HRV786506 IBR786506 ILN786506 IVJ786506 JFF786506 JPB786506 JYX786506 KIT786506 KSP786506 LCL786506 LMH786506 LWD786506 MFZ786506 MPV786506 MZR786506 NJN786506 NTJ786506 ODF786506 ONB786506 OWX786506 PGT786506 PQP786506 QAL786506 QKH786506 QUD786506 RDZ786506 RNV786506 RXR786506 SHN786506 SRJ786506 TBF786506 TLB786506 TUX786506 UET786506 UOP786506 UYL786506 VIH786506 VSD786506 WBZ786506 WLV786506 WVR786506 J852042 JF852042 TB852042 ACX852042 AMT852042 AWP852042 BGL852042 BQH852042 CAD852042 CJZ852042 CTV852042 DDR852042 DNN852042 DXJ852042 EHF852042 ERB852042 FAX852042 FKT852042 FUP852042 GEL852042 GOH852042 GYD852042 HHZ852042 HRV852042 IBR852042 ILN852042 IVJ852042 JFF852042 JPB852042 JYX852042 KIT852042 KSP852042 LCL852042 LMH852042 LWD852042 MFZ852042 MPV852042 MZR852042 NJN852042 NTJ852042 ODF852042 ONB852042 OWX852042 PGT852042 PQP852042 QAL852042 QKH852042 QUD852042 RDZ852042 RNV852042 RXR852042 SHN852042 SRJ852042 TBF852042 TLB852042 TUX852042 UET852042 UOP852042 UYL852042 VIH852042 VSD852042 WBZ852042 WLV852042 WVR852042 J917578 JF917578 TB917578 ACX917578 AMT917578 AWP917578 BGL917578 BQH917578 CAD917578 CJZ917578 CTV917578 DDR917578 DNN917578 DXJ917578 EHF917578 ERB917578 FAX917578 FKT917578 FUP917578 GEL917578 GOH917578 GYD917578 HHZ917578 HRV917578 IBR917578 ILN917578 IVJ917578 JFF917578 JPB917578 JYX917578 KIT917578 KSP917578 LCL917578 LMH917578 LWD917578 MFZ917578 MPV917578 MZR917578 NJN917578 NTJ917578 ODF917578 ONB917578 OWX917578 PGT917578 PQP917578 QAL917578 QKH917578 QUD917578 RDZ917578 RNV917578 RXR917578 SHN917578 SRJ917578 TBF917578 TLB917578 TUX917578 UET917578 UOP917578 UYL917578 VIH917578 VSD917578 WBZ917578 WLV917578 WVR917578 J983114 JF983114 TB983114 ACX983114 AMT983114 AWP983114 BGL983114 BQH983114 CAD983114 CJZ983114 CTV983114 DDR983114 DNN983114 DXJ983114 EHF983114 ERB983114 FAX983114 FKT983114 FUP983114 GEL983114 GOH983114 GYD983114 HHZ983114 HRV983114 IBR983114 ILN983114 IVJ983114 JFF983114 JPB983114 JYX983114 KIT983114 KSP983114 LCL983114 LMH983114 LWD983114 MFZ983114 MPV983114 MZR983114 NJN983114 NTJ983114 ODF983114 ONB983114 OWX983114 PGT983114 PQP983114 QAL983114 QKH983114 QUD983114 RDZ983114 RNV983114 RXR983114 SHN983114 SRJ983114 TBF983114 TLB983114 TUX983114 UET983114 UOP983114 UYL983114 VIH983114 VSD983114 WBZ983114 WLV983114 J83:J119"/>
    <dataValidation allowBlank="1" showInputMessage="1" showErrorMessage="1" promptTitle="Note:" prompt="Please enter Minimum, Ad Valorem Rate and Base Amount for this rating category/sub-category on the same row._x000a__x000a_Section 500 permits a maximum of 50% of category/sub-category income as a Base Amount." sqref="WVN983114 JB83:JB119 SX83:SX119 ACT83:ACT119 AMP83:AMP119 AWL83:AWL119 BGH83:BGH119 BQD83:BQD119 BZZ83:BZZ119 CJV83:CJV119 CTR83:CTR119 DDN83:DDN119 DNJ83:DNJ119 DXF83:DXF119 EHB83:EHB119 EQX83:EQX119 FAT83:FAT119 FKP83:FKP119 FUL83:FUL119 GEH83:GEH119 GOD83:GOD119 GXZ83:GXZ119 HHV83:HHV119 HRR83:HRR119 IBN83:IBN119 ILJ83:ILJ119 IVF83:IVF119 JFB83:JFB119 JOX83:JOX119 JYT83:JYT119 KIP83:KIP119 KSL83:KSL119 LCH83:LCH119 LMD83:LMD119 LVZ83:LVZ119 MFV83:MFV119 MPR83:MPR119 MZN83:MZN119 NJJ83:NJJ119 NTF83:NTF119 ODB83:ODB119 OMX83:OMX119 OWT83:OWT119 PGP83:PGP119 PQL83:PQL119 QAH83:QAH119 QKD83:QKD119 QTZ83:QTZ119 RDV83:RDV119 RNR83:RNR119 RXN83:RXN119 SHJ83:SHJ119 SRF83:SRF119 TBB83:TBB119 TKX83:TKX119 TUT83:TUT119 UEP83:UEP119 UOL83:UOL119 UYH83:UYH119 VID83:VID119 VRZ83:VRZ119 WBV83:WBV119 WLR83:WLR119 WVN83:WVN119 F65619:F65655 JB65619:JB65655 SX65619:SX65655 ACT65619:ACT65655 AMP65619:AMP65655 AWL65619:AWL65655 BGH65619:BGH65655 BQD65619:BQD65655 BZZ65619:BZZ65655 CJV65619:CJV65655 CTR65619:CTR65655 DDN65619:DDN65655 DNJ65619:DNJ65655 DXF65619:DXF65655 EHB65619:EHB65655 EQX65619:EQX65655 FAT65619:FAT65655 FKP65619:FKP65655 FUL65619:FUL65655 GEH65619:GEH65655 GOD65619:GOD65655 GXZ65619:GXZ65655 HHV65619:HHV65655 HRR65619:HRR65655 IBN65619:IBN65655 ILJ65619:ILJ65655 IVF65619:IVF65655 JFB65619:JFB65655 JOX65619:JOX65655 JYT65619:JYT65655 KIP65619:KIP65655 KSL65619:KSL65655 LCH65619:LCH65655 LMD65619:LMD65655 LVZ65619:LVZ65655 MFV65619:MFV65655 MPR65619:MPR65655 MZN65619:MZN65655 NJJ65619:NJJ65655 NTF65619:NTF65655 ODB65619:ODB65655 OMX65619:OMX65655 OWT65619:OWT65655 PGP65619:PGP65655 PQL65619:PQL65655 QAH65619:QAH65655 QKD65619:QKD65655 QTZ65619:QTZ65655 RDV65619:RDV65655 RNR65619:RNR65655 RXN65619:RXN65655 SHJ65619:SHJ65655 SRF65619:SRF65655 TBB65619:TBB65655 TKX65619:TKX65655 TUT65619:TUT65655 UEP65619:UEP65655 UOL65619:UOL65655 UYH65619:UYH65655 VID65619:VID65655 VRZ65619:VRZ65655 WBV65619:WBV65655 WLR65619:WLR65655 WVN65619:WVN65655 F131155:F131191 JB131155:JB131191 SX131155:SX131191 ACT131155:ACT131191 AMP131155:AMP131191 AWL131155:AWL131191 BGH131155:BGH131191 BQD131155:BQD131191 BZZ131155:BZZ131191 CJV131155:CJV131191 CTR131155:CTR131191 DDN131155:DDN131191 DNJ131155:DNJ131191 DXF131155:DXF131191 EHB131155:EHB131191 EQX131155:EQX131191 FAT131155:FAT131191 FKP131155:FKP131191 FUL131155:FUL131191 GEH131155:GEH131191 GOD131155:GOD131191 GXZ131155:GXZ131191 HHV131155:HHV131191 HRR131155:HRR131191 IBN131155:IBN131191 ILJ131155:ILJ131191 IVF131155:IVF131191 JFB131155:JFB131191 JOX131155:JOX131191 JYT131155:JYT131191 KIP131155:KIP131191 KSL131155:KSL131191 LCH131155:LCH131191 LMD131155:LMD131191 LVZ131155:LVZ131191 MFV131155:MFV131191 MPR131155:MPR131191 MZN131155:MZN131191 NJJ131155:NJJ131191 NTF131155:NTF131191 ODB131155:ODB131191 OMX131155:OMX131191 OWT131155:OWT131191 PGP131155:PGP131191 PQL131155:PQL131191 QAH131155:QAH131191 QKD131155:QKD131191 QTZ131155:QTZ131191 RDV131155:RDV131191 RNR131155:RNR131191 RXN131155:RXN131191 SHJ131155:SHJ131191 SRF131155:SRF131191 TBB131155:TBB131191 TKX131155:TKX131191 TUT131155:TUT131191 UEP131155:UEP131191 UOL131155:UOL131191 UYH131155:UYH131191 VID131155:VID131191 VRZ131155:VRZ131191 WBV131155:WBV131191 WLR131155:WLR131191 WVN131155:WVN131191 F196691:F196727 JB196691:JB196727 SX196691:SX196727 ACT196691:ACT196727 AMP196691:AMP196727 AWL196691:AWL196727 BGH196691:BGH196727 BQD196691:BQD196727 BZZ196691:BZZ196727 CJV196691:CJV196727 CTR196691:CTR196727 DDN196691:DDN196727 DNJ196691:DNJ196727 DXF196691:DXF196727 EHB196691:EHB196727 EQX196691:EQX196727 FAT196691:FAT196727 FKP196691:FKP196727 FUL196691:FUL196727 GEH196691:GEH196727 GOD196691:GOD196727 GXZ196691:GXZ196727 HHV196691:HHV196727 HRR196691:HRR196727 IBN196691:IBN196727 ILJ196691:ILJ196727 IVF196691:IVF196727 JFB196691:JFB196727 JOX196691:JOX196727 JYT196691:JYT196727 KIP196691:KIP196727 KSL196691:KSL196727 LCH196691:LCH196727 LMD196691:LMD196727 LVZ196691:LVZ196727 MFV196691:MFV196727 MPR196691:MPR196727 MZN196691:MZN196727 NJJ196691:NJJ196727 NTF196691:NTF196727 ODB196691:ODB196727 OMX196691:OMX196727 OWT196691:OWT196727 PGP196691:PGP196727 PQL196691:PQL196727 QAH196691:QAH196727 QKD196691:QKD196727 QTZ196691:QTZ196727 RDV196691:RDV196727 RNR196691:RNR196727 RXN196691:RXN196727 SHJ196691:SHJ196727 SRF196691:SRF196727 TBB196691:TBB196727 TKX196691:TKX196727 TUT196691:TUT196727 UEP196691:UEP196727 UOL196691:UOL196727 UYH196691:UYH196727 VID196691:VID196727 VRZ196691:VRZ196727 WBV196691:WBV196727 WLR196691:WLR196727 WVN196691:WVN196727 F262227:F262263 JB262227:JB262263 SX262227:SX262263 ACT262227:ACT262263 AMP262227:AMP262263 AWL262227:AWL262263 BGH262227:BGH262263 BQD262227:BQD262263 BZZ262227:BZZ262263 CJV262227:CJV262263 CTR262227:CTR262263 DDN262227:DDN262263 DNJ262227:DNJ262263 DXF262227:DXF262263 EHB262227:EHB262263 EQX262227:EQX262263 FAT262227:FAT262263 FKP262227:FKP262263 FUL262227:FUL262263 GEH262227:GEH262263 GOD262227:GOD262263 GXZ262227:GXZ262263 HHV262227:HHV262263 HRR262227:HRR262263 IBN262227:IBN262263 ILJ262227:ILJ262263 IVF262227:IVF262263 JFB262227:JFB262263 JOX262227:JOX262263 JYT262227:JYT262263 KIP262227:KIP262263 KSL262227:KSL262263 LCH262227:LCH262263 LMD262227:LMD262263 LVZ262227:LVZ262263 MFV262227:MFV262263 MPR262227:MPR262263 MZN262227:MZN262263 NJJ262227:NJJ262263 NTF262227:NTF262263 ODB262227:ODB262263 OMX262227:OMX262263 OWT262227:OWT262263 PGP262227:PGP262263 PQL262227:PQL262263 QAH262227:QAH262263 QKD262227:QKD262263 QTZ262227:QTZ262263 RDV262227:RDV262263 RNR262227:RNR262263 RXN262227:RXN262263 SHJ262227:SHJ262263 SRF262227:SRF262263 TBB262227:TBB262263 TKX262227:TKX262263 TUT262227:TUT262263 UEP262227:UEP262263 UOL262227:UOL262263 UYH262227:UYH262263 VID262227:VID262263 VRZ262227:VRZ262263 WBV262227:WBV262263 WLR262227:WLR262263 WVN262227:WVN262263 F327763:F327799 JB327763:JB327799 SX327763:SX327799 ACT327763:ACT327799 AMP327763:AMP327799 AWL327763:AWL327799 BGH327763:BGH327799 BQD327763:BQD327799 BZZ327763:BZZ327799 CJV327763:CJV327799 CTR327763:CTR327799 DDN327763:DDN327799 DNJ327763:DNJ327799 DXF327763:DXF327799 EHB327763:EHB327799 EQX327763:EQX327799 FAT327763:FAT327799 FKP327763:FKP327799 FUL327763:FUL327799 GEH327763:GEH327799 GOD327763:GOD327799 GXZ327763:GXZ327799 HHV327763:HHV327799 HRR327763:HRR327799 IBN327763:IBN327799 ILJ327763:ILJ327799 IVF327763:IVF327799 JFB327763:JFB327799 JOX327763:JOX327799 JYT327763:JYT327799 KIP327763:KIP327799 KSL327763:KSL327799 LCH327763:LCH327799 LMD327763:LMD327799 LVZ327763:LVZ327799 MFV327763:MFV327799 MPR327763:MPR327799 MZN327763:MZN327799 NJJ327763:NJJ327799 NTF327763:NTF327799 ODB327763:ODB327799 OMX327763:OMX327799 OWT327763:OWT327799 PGP327763:PGP327799 PQL327763:PQL327799 QAH327763:QAH327799 QKD327763:QKD327799 QTZ327763:QTZ327799 RDV327763:RDV327799 RNR327763:RNR327799 RXN327763:RXN327799 SHJ327763:SHJ327799 SRF327763:SRF327799 TBB327763:TBB327799 TKX327763:TKX327799 TUT327763:TUT327799 UEP327763:UEP327799 UOL327763:UOL327799 UYH327763:UYH327799 VID327763:VID327799 VRZ327763:VRZ327799 WBV327763:WBV327799 WLR327763:WLR327799 WVN327763:WVN327799 F393299:F393335 JB393299:JB393335 SX393299:SX393335 ACT393299:ACT393335 AMP393299:AMP393335 AWL393299:AWL393335 BGH393299:BGH393335 BQD393299:BQD393335 BZZ393299:BZZ393335 CJV393299:CJV393335 CTR393299:CTR393335 DDN393299:DDN393335 DNJ393299:DNJ393335 DXF393299:DXF393335 EHB393299:EHB393335 EQX393299:EQX393335 FAT393299:FAT393335 FKP393299:FKP393335 FUL393299:FUL393335 GEH393299:GEH393335 GOD393299:GOD393335 GXZ393299:GXZ393335 HHV393299:HHV393335 HRR393299:HRR393335 IBN393299:IBN393335 ILJ393299:ILJ393335 IVF393299:IVF393335 JFB393299:JFB393335 JOX393299:JOX393335 JYT393299:JYT393335 KIP393299:KIP393335 KSL393299:KSL393335 LCH393299:LCH393335 LMD393299:LMD393335 LVZ393299:LVZ393335 MFV393299:MFV393335 MPR393299:MPR393335 MZN393299:MZN393335 NJJ393299:NJJ393335 NTF393299:NTF393335 ODB393299:ODB393335 OMX393299:OMX393335 OWT393299:OWT393335 PGP393299:PGP393335 PQL393299:PQL393335 QAH393299:QAH393335 QKD393299:QKD393335 QTZ393299:QTZ393335 RDV393299:RDV393335 RNR393299:RNR393335 RXN393299:RXN393335 SHJ393299:SHJ393335 SRF393299:SRF393335 TBB393299:TBB393335 TKX393299:TKX393335 TUT393299:TUT393335 UEP393299:UEP393335 UOL393299:UOL393335 UYH393299:UYH393335 VID393299:VID393335 VRZ393299:VRZ393335 WBV393299:WBV393335 WLR393299:WLR393335 WVN393299:WVN393335 F458835:F458871 JB458835:JB458871 SX458835:SX458871 ACT458835:ACT458871 AMP458835:AMP458871 AWL458835:AWL458871 BGH458835:BGH458871 BQD458835:BQD458871 BZZ458835:BZZ458871 CJV458835:CJV458871 CTR458835:CTR458871 DDN458835:DDN458871 DNJ458835:DNJ458871 DXF458835:DXF458871 EHB458835:EHB458871 EQX458835:EQX458871 FAT458835:FAT458871 FKP458835:FKP458871 FUL458835:FUL458871 GEH458835:GEH458871 GOD458835:GOD458871 GXZ458835:GXZ458871 HHV458835:HHV458871 HRR458835:HRR458871 IBN458835:IBN458871 ILJ458835:ILJ458871 IVF458835:IVF458871 JFB458835:JFB458871 JOX458835:JOX458871 JYT458835:JYT458871 KIP458835:KIP458871 KSL458835:KSL458871 LCH458835:LCH458871 LMD458835:LMD458871 LVZ458835:LVZ458871 MFV458835:MFV458871 MPR458835:MPR458871 MZN458835:MZN458871 NJJ458835:NJJ458871 NTF458835:NTF458871 ODB458835:ODB458871 OMX458835:OMX458871 OWT458835:OWT458871 PGP458835:PGP458871 PQL458835:PQL458871 QAH458835:QAH458871 QKD458835:QKD458871 QTZ458835:QTZ458871 RDV458835:RDV458871 RNR458835:RNR458871 RXN458835:RXN458871 SHJ458835:SHJ458871 SRF458835:SRF458871 TBB458835:TBB458871 TKX458835:TKX458871 TUT458835:TUT458871 UEP458835:UEP458871 UOL458835:UOL458871 UYH458835:UYH458871 VID458835:VID458871 VRZ458835:VRZ458871 WBV458835:WBV458871 WLR458835:WLR458871 WVN458835:WVN458871 F524371:F524407 JB524371:JB524407 SX524371:SX524407 ACT524371:ACT524407 AMP524371:AMP524407 AWL524371:AWL524407 BGH524371:BGH524407 BQD524371:BQD524407 BZZ524371:BZZ524407 CJV524371:CJV524407 CTR524371:CTR524407 DDN524371:DDN524407 DNJ524371:DNJ524407 DXF524371:DXF524407 EHB524371:EHB524407 EQX524371:EQX524407 FAT524371:FAT524407 FKP524371:FKP524407 FUL524371:FUL524407 GEH524371:GEH524407 GOD524371:GOD524407 GXZ524371:GXZ524407 HHV524371:HHV524407 HRR524371:HRR524407 IBN524371:IBN524407 ILJ524371:ILJ524407 IVF524371:IVF524407 JFB524371:JFB524407 JOX524371:JOX524407 JYT524371:JYT524407 KIP524371:KIP524407 KSL524371:KSL524407 LCH524371:LCH524407 LMD524371:LMD524407 LVZ524371:LVZ524407 MFV524371:MFV524407 MPR524371:MPR524407 MZN524371:MZN524407 NJJ524371:NJJ524407 NTF524371:NTF524407 ODB524371:ODB524407 OMX524371:OMX524407 OWT524371:OWT524407 PGP524371:PGP524407 PQL524371:PQL524407 QAH524371:QAH524407 QKD524371:QKD524407 QTZ524371:QTZ524407 RDV524371:RDV524407 RNR524371:RNR524407 RXN524371:RXN524407 SHJ524371:SHJ524407 SRF524371:SRF524407 TBB524371:TBB524407 TKX524371:TKX524407 TUT524371:TUT524407 UEP524371:UEP524407 UOL524371:UOL524407 UYH524371:UYH524407 VID524371:VID524407 VRZ524371:VRZ524407 WBV524371:WBV524407 WLR524371:WLR524407 WVN524371:WVN524407 F589907:F589943 JB589907:JB589943 SX589907:SX589943 ACT589907:ACT589943 AMP589907:AMP589943 AWL589907:AWL589943 BGH589907:BGH589943 BQD589907:BQD589943 BZZ589907:BZZ589943 CJV589907:CJV589943 CTR589907:CTR589943 DDN589907:DDN589943 DNJ589907:DNJ589943 DXF589907:DXF589943 EHB589907:EHB589943 EQX589907:EQX589943 FAT589907:FAT589943 FKP589907:FKP589943 FUL589907:FUL589943 GEH589907:GEH589943 GOD589907:GOD589943 GXZ589907:GXZ589943 HHV589907:HHV589943 HRR589907:HRR589943 IBN589907:IBN589943 ILJ589907:ILJ589943 IVF589907:IVF589943 JFB589907:JFB589943 JOX589907:JOX589943 JYT589907:JYT589943 KIP589907:KIP589943 KSL589907:KSL589943 LCH589907:LCH589943 LMD589907:LMD589943 LVZ589907:LVZ589943 MFV589907:MFV589943 MPR589907:MPR589943 MZN589907:MZN589943 NJJ589907:NJJ589943 NTF589907:NTF589943 ODB589907:ODB589943 OMX589907:OMX589943 OWT589907:OWT589943 PGP589907:PGP589943 PQL589907:PQL589943 QAH589907:QAH589943 QKD589907:QKD589943 QTZ589907:QTZ589943 RDV589907:RDV589943 RNR589907:RNR589943 RXN589907:RXN589943 SHJ589907:SHJ589943 SRF589907:SRF589943 TBB589907:TBB589943 TKX589907:TKX589943 TUT589907:TUT589943 UEP589907:UEP589943 UOL589907:UOL589943 UYH589907:UYH589943 VID589907:VID589943 VRZ589907:VRZ589943 WBV589907:WBV589943 WLR589907:WLR589943 WVN589907:WVN589943 F655443:F655479 JB655443:JB655479 SX655443:SX655479 ACT655443:ACT655479 AMP655443:AMP655479 AWL655443:AWL655479 BGH655443:BGH655479 BQD655443:BQD655479 BZZ655443:BZZ655479 CJV655443:CJV655479 CTR655443:CTR655479 DDN655443:DDN655479 DNJ655443:DNJ655479 DXF655443:DXF655479 EHB655443:EHB655479 EQX655443:EQX655479 FAT655443:FAT655479 FKP655443:FKP655479 FUL655443:FUL655479 GEH655443:GEH655479 GOD655443:GOD655479 GXZ655443:GXZ655479 HHV655443:HHV655479 HRR655443:HRR655479 IBN655443:IBN655479 ILJ655443:ILJ655479 IVF655443:IVF655479 JFB655443:JFB655479 JOX655443:JOX655479 JYT655443:JYT655479 KIP655443:KIP655479 KSL655443:KSL655479 LCH655443:LCH655479 LMD655443:LMD655479 LVZ655443:LVZ655479 MFV655443:MFV655479 MPR655443:MPR655479 MZN655443:MZN655479 NJJ655443:NJJ655479 NTF655443:NTF655479 ODB655443:ODB655479 OMX655443:OMX655479 OWT655443:OWT655479 PGP655443:PGP655479 PQL655443:PQL655479 QAH655443:QAH655479 QKD655443:QKD655479 QTZ655443:QTZ655479 RDV655443:RDV655479 RNR655443:RNR655479 RXN655443:RXN655479 SHJ655443:SHJ655479 SRF655443:SRF655479 TBB655443:TBB655479 TKX655443:TKX655479 TUT655443:TUT655479 UEP655443:UEP655479 UOL655443:UOL655479 UYH655443:UYH655479 VID655443:VID655479 VRZ655443:VRZ655479 WBV655443:WBV655479 WLR655443:WLR655479 WVN655443:WVN655479 F720979:F721015 JB720979:JB721015 SX720979:SX721015 ACT720979:ACT721015 AMP720979:AMP721015 AWL720979:AWL721015 BGH720979:BGH721015 BQD720979:BQD721015 BZZ720979:BZZ721015 CJV720979:CJV721015 CTR720979:CTR721015 DDN720979:DDN721015 DNJ720979:DNJ721015 DXF720979:DXF721015 EHB720979:EHB721015 EQX720979:EQX721015 FAT720979:FAT721015 FKP720979:FKP721015 FUL720979:FUL721015 GEH720979:GEH721015 GOD720979:GOD721015 GXZ720979:GXZ721015 HHV720979:HHV721015 HRR720979:HRR721015 IBN720979:IBN721015 ILJ720979:ILJ721015 IVF720979:IVF721015 JFB720979:JFB721015 JOX720979:JOX721015 JYT720979:JYT721015 KIP720979:KIP721015 KSL720979:KSL721015 LCH720979:LCH721015 LMD720979:LMD721015 LVZ720979:LVZ721015 MFV720979:MFV721015 MPR720979:MPR721015 MZN720979:MZN721015 NJJ720979:NJJ721015 NTF720979:NTF721015 ODB720979:ODB721015 OMX720979:OMX721015 OWT720979:OWT721015 PGP720979:PGP721015 PQL720979:PQL721015 QAH720979:QAH721015 QKD720979:QKD721015 QTZ720979:QTZ721015 RDV720979:RDV721015 RNR720979:RNR721015 RXN720979:RXN721015 SHJ720979:SHJ721015 SRF720979:SRF721015 TBB720979:TBB721015 TKX720979:TKX721015 TUT720979:TUT721015 UEP720979:UEP721015 UOL720979:UOL721015 UYH720979:UYH721015 VID720979:VID721015 VRZ720979:VRZ721015 WBV720979:WBV721015 WLR720979:WLR721015 WVN720979:WVN721015 F786515:F786551 JB786515:JB786551 SX786515:SX786551 ACT786515:ACT786551 AMP786515:AMP786551 AWL786515:AWL786551 BGH786515:BGH786551 BQD786515:BQD786551 BZZ786515:BZZ786551 CJV786515:CJV786551 CTR786515:CTR786551 DDN786515:DDN786551 DNJ786515:DNJ786551 DXF786515:DXF786551 EHB786515:EHB786551 EQX786515:EQX786551 FAT786515:FAT786551 FKP786515:FKP786551 FUL786515:FUL786551 GEH786515:GEH786551 GOD786515:GOD786551 GXZ786515:GXZ786551 HHV786515:HHV786551 HRR786515:HRR786551 IBN786515:IBN786551 ILJ786515:ILJ786551 IVF786515:IVF786551 JFB786515:JFB786551 JOX786515:JOX786551 JYT786515:JYT786551 KIP786515:KIP786551 KSL786515:KSL786551 LCH786515:LCH786551 LMD786515:LMD786551 LVZ786515:LVZ786551 MFV786515:MFV786551 MPR786515:MPR786551 MZN786515:MZN786551 NJJ786515:NJJ786551 NTF786515:NTF786551 ODB786515:ODB786551 OMX786515:OMX786551 OWT786515:OWT786551 PGP786515:PGP786551 PQL786515:PQL786551 QAH786515:QAH786551 QKD786515:QKD786551 QTZ786515:QTZ786551 RDV786515:RDV786551 RNR786515:RNR786551 RXN786515:RXN786551 SHJ786515:SHJ786551 SRF786515:SRF786551 TBB786515:TBB786551 TKX786515:TKX786551 TUT786515:TUT786551 UEP786515:UEP786551 UOL786515:UOL786551 UYH786515:UYH786551 VID786515:VID786551 VRZ786515:VRZ786551 WBV786515:WBV786551 WLR786515:WLR786551 WVN786515:WVN786551 F852051:F852087 JB852051:JB852087 SX852051:SX852087 ACT852051:ACT852087 AMP852051:AMP852087 AWL852051:AWL852087 BGH852051:BGH852087 BQD852051:BQD852087 BZZ852051:BZZ852087 CJV852051:CJV852087 CTR852051:CTR852087 DDN852051:DDN852087 DNJ852051:DNJ852087 DXF852051:DXF852087 EHB852051:EHB852087 EQX852051:EQX852087 FAT852051:FAT852087 FKP852051:FKP852087 FUL852051:FUL852087 GEH852051:GEH852087 GOD852051:GOD852087 GXZ852051:GXZ852087 HHV852051:HHV852087 HRR852051:HRR852087 IBN852051:IBN852087 ILJ852051:ILJ852087 IVF852051:IVF852087 JFB852051:JFB852087 JOX852051:JOX852087 JYT852051:JYT852087 KIP852051:KIP852087 KSL852051:KSL852087 LCH852051:LCH852087 LMD852051:LMD852087 LVZ852051:LVZ852087 MFV852051:MFV852087 MPR852051:MPR852087 MZN852051:MZN852087 NJJ852051:NJJ852087 NTF852051:NTF852087 ODB852051:ODB852087 OMX852051:OMX852087 OWT852051:OWT852087 PGP852051:PGP852087 PQL852051:PQL852087 QAH852051:QAH852087 QKD852051:QKD852087 QTZ852051:QTZ852087 RDV852051:RDV852087 RNR852051:RNR852087 RXN852051:RXN852087 SHJ852051:SHJ852087 SRF852051:SRF852087 TBB852051:TBB852087 TKX852051:TKX852087 TUT852051:TUT852087 UEP852051:UEP852087 UOL852051:UOL852087 UYH852051:UYH852087 VID852051:VID852087 VRZ852051:VRZ852087 WBV852051:WBV852087 WLR852051:WLR852087 WVN852051:WVN852087 F917587:F917623 JB917587:JB917623 SX917587:SX917623 ACT917587:ACT917623 AMP917587:AMP917623 AWL917587:AWL917623 BGH917587:BGH917623 BQD917587:BQD917623 BZZ917587:BZZ917623 CJV917587:CJV917623 CTR917587:CTR917623 DDN917587:DDN917623 DNJ917587:DNJ917623 DXF917587:DXF917623 EHB917587:EHB917623 EQX917587:EQX917623 FAT917587:FAT917623 FKP917587:FKP917623 FUL917587:FUL917623 GEH917587:GEH917623 GOD917587:GOD917623 GXZ917587:GXZ917623 HHV917587:HHV917623 HRR917587:HRR917623 IBN917587:IBN917623 ILJ917587:ILJ917623 IVF917587:IVF917623 JFB917587:JFB917623 JOX917587:JOX917623 JYT917587:JYT917623 KIP917587:KIP917623 KSL917587:KSL917623 LCH917587:LCH917623 LMD917587:LMD917623 LVZ917587:LVZ917623 MFV917587:MFV917623 MPR917587:MPR917623 MZN917587:MZN917623 NJJ917587:NJJ917623 NTF917587:NTF917623 ODB917587:ODB917623 OMX917587:OMX917623 OWT917587:OWT917623 PGP917587:PGP917623 PQL917587:PQL917623 QAH917587:QAH917623 QKD917587:QKD917623 QTZ917587:QTZ917623 RDV917587:RDV917623 RNR917587:RNR917623 RXN917587:RXN917623 SHJ917587:SHJ917623 SRF917587:SRF917623 TBB917587:TBB917623 TKX917587:TKX917623 TUT917587:TUT917623 UEP917587:UEP917623 UOL917587:UOL917623 UYH917587:UYH917623 VID917587:VID917623 VRZ917587:VRZ917623 WBV917587:WBV917623 WLR917587:WLR917623 WVN917587:WVN917623 F983123:F983159 JB983123:JB983159 SX983123:SX983159 ACT983123:ACT983159 AMP983123:AMP983159 AWL983123:AWL983159 BGH983123:BGH983159 BQD983123:BQD983159 BZZ983123:BZZ983159 CJV983123:CJV983159 CTR983123:CTR983159 DDN983123:DDN983159 DNJ983123:DNJ983159 DXF983123:DXF983159 EHB983123:EHB983159 EQX983123:EQX983159 FAT983123:FAT983159 FKP983123:FKP983159 FUL983123:FUL983159 GEH983123:GEH983159 GOD983123:GOD983159 GXZ983123:GXZ983159 HHV983123:HHV983159 HRR983123:HRR983159 IBN983123:IBN983159 ILJ983123:ILJ983159 IVF983123:IVF983159 JFB983123:JFB983159 JOX983123:JOX983159 JYT983123:JYT983159 KIP983123:KIP983159 KSL983123:KSL983159 LCH983123:LCH983159 LMD983123:LMD983159 LVZ983123:LVZ983159 MFV983123:MFV983159 MPR983123:MPR983159 MZN983123:MZN983159 NJJ983123:NJJ983159 NTF983123:NTF983159 ODB983123:ODB983159 OMX983123:OMX983159 OWT983123:OWT983159 PGP983123:PGP983159 PQL983123:PQL983159 QAH983123:QAH983159 QKD983123:QKD983159 QTZ983123:QTZ983159 RDV983123:RDV983159 RNR983123:RNR983159 RXN983123:RXN983159 SHJ983123:SHJ983159 SRF983123:SRF983159 TBB983123:TBB983159 TKX983123:TKX983159 TUT983123:TUT983159 UEP983123:UEP983159 UOL983123:UOL983159 UYH983123:UYH983159 VID983123:VID983159 VRZ983123:VRZ983159 WBV983123:WBV983159 WLR983123:WLR983159 WVN983123:WVN983159 F15:F34 JB15:JB34 SX15:SX34 ACT15:ACT34 AMP15:AMP34 AWL15:AWL34 BGH15:BGH34 BQD15:BQD34 BZZ15:BZZ34 CJV15:CJV34 CTR15:CTR34 DDN15:DDN34 DNJ15:DNJ34 DXF15:DXF34 EHB15:EHB34 EQX15:EQX34 FAT15:FAT34 FKP15:FKP34 FUL15:FUL34 GEH15:GEH34 GOD15:GOD34 GXZ15:GXZ34 HHV15:HHV34 HRR15:HRR34 IBN15:IBN34 ILJ15:ILJ34 IVF15:IVF34 JFB15:JFB34 JOX15:JOX34 JYT15:JYT34 KIP15:KIP34 KSL15:KSL34 LCH15:LCH34 LMD15:LMD34 LVZ15:LVZ34 MFV15:MFV34 MPR15:MPR34 MZN15:MZN34 NJJ15:NJJ34 NTF15:NTF34 ODB15:ODB34 OMX15:OMX34 OWT15:OWT34 PGP15:PGP34 PQL15:PQL34 QAH15:QAH34 QKD15:QKD34 QTZ15:QTZ34 RDV15:RDV34 RNR15:RNR34 RXN15:RXN34 SHJ15:SHJ34 SRF15:SRF34 TBB15:TBB34 TKX15:TKX34 TUT15:TUT34 UEP15:UEP34 UOL15:UOL34 UYH15:UYH34 VID15:VID34 VRZ15:VRZ34 WBV15:WBV34 WLR15:WLR34 WVN15:WVN34 F65551:F65570 JB65551:JB65570 SX65551:SX65570 ACT65551:ACT65570 AMP65551:AMP65570 AWL65551:AWL65570 BGH65551:BGH65570 BQD65551:BQD65570 BZZ65551:BZZ65570 CJV65551:CJV65570 CTR65551:CTR65570 DDN65551:DDN65570 DNJ65551:DNJ65570 DXF65551:DXF65570 EHB65551:EHB65570 EQX65551:EQX65570 FAT65551:FAT65570 FKP65551:FKP65570 FUL65551:FUL65570 GEH65551:GEH65570 GOD65551:GOD65570 GXZ65551:GXZ65570 HHV65551:HHV65570 HRR65551:HRR65570 IBN65551:IBN65570 ILJ65551:ILJ65570 IVF65551:IVF65570 JFB65551:JFB65570 JOX65551:JOX65570 JYT65551:JYT65570 KIP65551:KIP65570 KSL65551:KSL65570 LCH65551:LCH65570 LMD65551:LMD65570 LVZ65551:LVZ65570 MFV65551:MFV65570 MPR65551:MPR65570 MZN65551:MZN65570 NJJ65551:NJJ65570 NTF65551:NTF65570 ODB65551:ODB65570 OMX65551:OMX65570 OWT65551:OWT65570 PGP65551:PGP65570 PQL65551:PQL65570 QAH65551:QAH65570 QKD65551:QKD65570 QTZ65551:QTZ65570 RDV65551:RDV65570 RNR65551:RNR65570 RXN65551:RXN65570 SHJ65551:SHJ65570 SRF65551:SRF65570 TBB65551:TBB65570 TKX65551:TKX65570 TUT65551:TUT65570 UEP65551:UEP65570 UOL65551:UOL65570 UYH65551:UYH65570 VID65551:VID65570 VRZ65551:VRZ65570 WBV65551:WBV65570 WLR65551:WLR65570 WVN65551:WVN65570 F131087:F131106 JB131087:JB131106 SX131087:SX131106 ACT131087:ACT131106 AMP131087:AMP131106 AWL131087:AWL131106 BGH131087:BGH131106 BQD131087:BQD131106 BZZ131087:BZZ131106 CJV131087:CJV131106 CTR131087:CTR131106 DDN131087:DDN131106 DNJ131087:DNJ131106 DXF131087:DXF131106 EHB131087:EHB131106 EQX131087:EQX131106 FAT131087:FAT131106 FKP131087:FKP131106 FUL131087:FUL131106 GEH131087:GEH131106 GOD131087:GOD131106 GXZ131087:GXZ131106 HHV131087:HHV131106 HRR131087:HRR131106 IBN131087:IBN131106 ILJ131087:ILJ131106 IVF131087:IVF131106 JFB131087:JFB131106 JOX131087:JOX131106 JYT131087:JYT131106 KIP131087:KIP131106 KSL131087:KSL131106 LCH131087:LCH131106 LMD131087:LMD131106 LVZ131087:LVZ131106 MFV131087:MFV131106 MPR131087:MPR131106 MZN131087:MZN131106 NJJ131087:NJJ131106 NTF131087:NTF131106 ODB131087:ODB131106 OMX131087:OMX131106 OWT131087:OWT131106 PGP131087:PGP131106 PQL131087:PQL131106 QAH131087:QAH131106 QKD131087:QKD131106 QTZ131087:QTZ131106 RDV131087:RDV131106 RNR131087:RNR131106 RXN131087:RXN131106 SHJ131087:SHJ131106 SRF131087:SRF131106 TBB131087:TBB131106 TKX131087:TKX131106 TUT131087:TUT131106 UEP131087:UEP131106 UOL131087:UOL131106 UYH131087:UYH131106 VID131087:VID131106 VRZ131087:VRZ131106 WBV131087:WBV131106 WLR131087:WLR131106 WVN131087:WVN131106 F196623:F196642 JB196623:JB196642 SX196623:SX196642 ACT196623:ACT196642 AMP196623:AMP196642 AWL196623:AWL196642 BGH196623:BGH196642 BQD196623:BQD196642 BZZ196623:BZZ196642 CJV196623:CJV196642 CTR196623:CTR196642 DDN196623:DDN196642 DNJ196623:DNJ196642 DXF196623:DXF196642 EHB196623:EHB196642 EQX196623:EQX196642 FAT196623:FAT196642 FKP196623:FKP196642 FUL196623:FUL196642 GEH196623:GEH196642 GOD196623:GOD196642 GXZ196623:GXZ196642 HHV196623:HHV196642 HRR196623:HRR196642 IBN196623:IBN196642 ILJ196623:ILJ196642 IVF196623:IVF196642 JFB196623:JFB196642 JOX196623:JOX196642 JYT196623:JYT196642 KIP196623:KIP196642 KSL196623:KSL196642 LCH196623:LCH196642 LMD196623:LMD196642 LVZ196623:LVZ196642 MFV196623:MFV196642 MPR196623:MPR196642 MZN196623:MZN196642 NJJ196623:NJJ196642 NTF196623:NTF196642 ODB196623:ODB196642 OMX196623:OMX196642 OWT196623:OWT196642 PGP196623:PGP196642 PQL196623:PQL196642 QAH196623:QAH196642 QKD196623:QKD196642 QTZ196623:QTZ196642 RDV196623:RDV196642 RNR196623:RNR196642 RXN196623:RXN196642 SHJ196623:SHJ196642 SRF196623:SRF196642 TBB196623:TBB196642 TKX196623:TKX196642 TUT196623:TUT196642 UEP196623:UEP196642 UOL196623:UOL196642 UYH196623:UYH196642 VID196623:VID196642 VRZ196623:VRZ196642 WBV196623:WBV196642 WLR196623:WLR196642 WVN196623:WVN196642 F262159:F262178 JB262159:JB262178 SX262159:SX262178 ACT262159:ACT262178 AMP262159:AMP262178 AWL262159:AWL262178 BGH262159:BGH262178 BQD262159:BQD262178 BZZ262159:BZZ262178 CJV262159:CJV262178 CTR262159:CTR262178 DDN262159:DDN262178 DNJ262159:DNJ262178 DXF262159:DXF262178 EHB262159:EHB262178 EQX262159:EQX262178 FAT262159:FAT262178 FKP262159:FKP262178 FUL262159:FUL262178 GEH262159:GEH262178 GOD262159:GOD262178 GXZ262159:GXZ262178 HHV262159:HHV262178 HRR262159:HRR262178 IBN262159:IBN262178 ILJ262159:ILJ262178 IVF262159:IVF262178 JFB262159:JFB262178 JOX262159:JOX262178 JYT262159:JYT262178 KIP262159:KIP262178 KSL262159:KSL262178 LCH262159:LCH262178 LMD262159:LMD262178 LVZ262159:LVZ262178 MFV262159:MFV262178 MPR262159:MPR262178 MZN262159:MZN262178 NJJ262159:NJJ262178 NTF262159:NTF262178 ODB262159:ODB262178 OMX262159:OMX262178 OWT262159:OWT262178 PGP262159:PGP262178 PQL262159:PQL262178 QAH262159:QAH262178 QKD262159:QKD262178 QTZ262159:QTZ262178 RDV262159:RDV262178 RNR262159:RNR262178 RXN262159:RXN262178 SHJ262159:SHJ262178 SRF262159:SRF262178 TBB262159:TBB262178 TKX262159:TKX262178 TUT262159:TUT262178 UEP262159:UEP262178 UOL262159:UOL262178 UYH262159:UYH262178 VID262159:VID262178 VRZ262159:VRZ262178 WBV262159:WBV262178 WLR262159:WLR262178 WVN262159:WVN262178 F327695:F327714 JB327695:JB327714 SX327695:SX327714 ACT327695:ACT327714 AMP327695:AMP327714 AWL327695:AWL327714 BGH327695:BGH327714 BQD327695:BQD327714 BZZ327695:BZZ327714 CJV327695:CJV327714 CTR327695:CTR327714 DDN327695:DDN327714 DNJ327695:DNJ327714 DXF327695:DXF327714 EHB327695:EHB327714 EQX327695:EQX327714 FAT327695:FAT327714 FKP327695:FKP327714 FUL327695:FUL327714 GEH327695:GEH327714 GOD327695:GOD327714 GXZ327695:GXZ327714 HHV327695:HHV327714 HRR327695:HRR327714 IBN327695:IBN327714 ILJ327695:ILJ327714 IVF327695:IVF327714 JFB327695:JFB327714 JOX327695:JOX327714 JYT327695:JYT327714 KIP327695:KIP327714 KSL327695:KSL327714 LCH327695:LCH327714 LMD327695:LMD327714 LVZ327695:LVZ327714 MFV327695:MFV327714 MPR327695:MPR327714 MZN327695:MZN327714 NJJ327695:NJJ327714 NTF327695:NTF327714 ODB327695:ODB327714 OMX327695:OMX327714 OWT327695:OWT327714 PGP327695:PGP327714 PQL327695:PQL327714 QAH327695:QAH327714 QKD327695:QKD327714 QTZ327695:QTZ327714 RDV327695:RDV327714 RNR327695:RNR327714 RXN327695:RXN327714 SHJ327695:SHJ327714 SRF327695:SRF327714 TBB327695:TBB327714 TKX327695:TKX327714 TUT327695:TUT327714 UEP327695:UEP327714 UOL327695:UOL327714 UYH327695:UYH327714 VID327695:VID327714 VRZ327695:VRZ327714 WBV327695:WBV327714 WLR327695:WLR327714 WVN327695:WVN327714 F393231:F393250 JB393231:JB393250 SX393231:SX393250 ACT393231:ACT393250 AMP393231:AMP393250 AWL393231:AWL393250 BGH393231:BGH393250 BQD393231:BQD393250 BZZ393231:BZZ393250 CJV393231:CJV393250 CTR393231:CTR393250 DDN393231:DDN393250 DNJ393231:DNJ393250 DXF393231:DXF393250 EHB393231:EHB393250 EQX393231:EQX393250 FAT393231:FAT393250 FKP393231:FKP393250 FUL393231:FUL393250 GEH393231:GEH393250 GOD393231:GOD393250 GXZ393231:GXZ393250 HHV393231:HHV393250 HRR393231:HRR393250 IBN393231:IBN393250 ILJ393231:ILJ393250 IVF393231:IVF393250 JFB393231:JFB393250 JOX393231:JOX393250 JYT393231:JYT393250 KIP393231:KIP393250 KSL393231:KSL393250 LCH393231:LCH393250 LMD393231:LMD393250 LVZ393231:LVZ393250 MFV393231:MFV393250 MPR393231:MPR393250 MZN393231:MZN393250 NJJ393231:NJJ393250 NTF393231:NTF393250 ODB393231:ODB393250 OMX393231:OMX393250 OWT393231:OWT393250 PGP393231:PGP393250 PQL393231:PQL393250 QAH393231:QAH393250 QKD393231:QKD393250 QTZ393231:QTZ393250 RDV393231:RDV393250 RNR393231:RNR393250 RXN393231:RXN393250 SHJ393231:SHJ393250 SRF393231:SRF393250 TBB393231:TBB393250 TKX393231:TKX393250 TUT393231:TUT393250 UEP393231:UEP393250 UOL393231:UOL393250 UYH393231:UYH393250 VID393231:VID393250 VRZ393231:VRZ393250 WBV393231:WBV393250 WLR393231:WLR393250 WVN393231:WVN393250 F458767:F458786 JB458767:JB458786 SX458767:SX458786 ACT458767:ACT458786 AMP458767:AMP458786 AWL458767:AWL458786 BGH458767:BGH458786 BQD458767:BQD458786 BZZ458767:BZZ458786 CJV458767:CJV458786 CTR458767:CTR458786 DDN458767:DDN458786 DNJ458767:DNJ458786 DXF458767:DXF458786 EHB458767:EHB458786 EQX458767:EQX458786 FAT458767:FAT458786 FKP458767:FKP458786 FUL458767:FUL458786 GEH458767:GEH458786 GOD458767:GOD458786 GXZ458767:GXZ458786 HHV458767:HHV458786 HRR458767:HRR458786 IBN458767:IBN458786 ILJ458767:ILJ458786 IVF458767:IVF458786 JFB458767:JFB458786 JOX458767:JOX458786 JYT458767:JYT458786 KIP458767:KIP458786 KSL458767:KSL458786 LCH458767:LCH458786 LMD458767:LMD458786 LVZ458767:LVZ458786 MFV458767:MFV458786 MPR458767:MPR458786 MZN458767:MZN458786 NJJ458767:NJJ458786 NTF458767:NTF458786 ODB458767:ODB458786 OMX458767:OMX458786 OWT458767:OWT458786 PGP458767:PGP458786 PQL458767:PQL458786 QAH458767:QAH458786 QKD458767:QKD458786 QTZ458767:QTZ458786 RDV458767:RDV458786 RNR458767:RNR458786 RXN458767:RXN458786 SHJ458767:SHJ458786 SRF458767:SRF458786 TBB458767:TBB458786 TKX458767:TKX458786 TUT458767:TUT458786 UEP458767:UEP458786 UOL458767:UOL458786 UYH458767:UYH458786 VID458767:VID458786 VRZ458767:VRZ458786 WBV458767:WBV458786 WLR458767:WLR458786 WVN458767:WVN458786 F524303:F524322 JB524303:JB524322 SX524303:SX524322 ACT524303:ACT524322 AMP524303:AMP524322 AWL524303:AWL524322 BGH524303:BGH524322 BQD524303:BQD524322 BZZ524303:BZZ524322 CJV524303:CJV524322 CTR524303:CTR524322 DDN524303:DDN524322 DNJ524303:DNJ524322 DXF524303:DXF524322 EHB524303:EHB524322 EQX524303:EQX524322 FAT524303:FAT524322 FKP524303:FKP524322 FUL524303:FUL524322 GEH524303:GEH524322 GOD524303:GOD524322 GXZ524303:GXZ524322 HHV524303:HHV524322 HRR524303:HRR524322 IBN524303:IBN524322 ILJ524303:ILJ524322 IVF524303:IVF524322 JFB524303:JFB524322 JOX524303:JOX524322 JYT524303:JYT524322 KIP524303:KIP524322 KSL524303:KSL524322 LCH524303:LCH524322 LMD524303:LMD524322 LVZ524303:LVZ524322 MFV524303:MFV524322 MPR524303:MPR524322 MZN524303:MZN524322 NJJ524303:NJJ524322 NTF524303:NTF524322 ODB524303:ODB524322 OMX524303:OMX524322 OWT524303:OWT524322 PGP524303:PGP524322 PQL524303:PQL524322 QAH524303:QAH524322 QKD524303:QKD524322 QTZ524303:QTZ524322 RDV524303:RDV524322 RNR524303:RNR524322 RXN524303:RXN524322 SHJ524303:SHJ524322 SRF524303:SRF524322 TBB524303:TBB524322 TKX524303:TKX524322 TUT524303:TUT524322 UEP524303:UEP524322 UOL524303:UOL524322 UYH524303:UYH524322 VID524303:VID524322 VRZ524303:VRZ524322 WBV524303:WBV524322 WLR524303:WLR524322 WVN524303:WVN524322 F589839:F589858 JB589839:JB589858 SX589839:SX589858 ACT589839:ACT589858 AMP589839:AMP589858 AWL589839:AWL589858 BGH589839:BGH589858 BQD589839:BQD589858 BZZ589839:BZZ589858 CJV589839:CJV589858 CTR589839:CTR589858 DDN589839:DDN589858 DNJ589839:DNJ589858 DXF589839:DXF589858 EHB589839:EHB589858 EQX589839:EQX589858 FAT589839:FAT589858 FKP589839:FKP589858 FUL589839:FUL589858 GEH589839:GEH589858 GOD589839:GOD589858 GXZ589839:GXZ589858 HHV589839:HHV589858 HRR589839:HRR589858 IBN589839:IBN589858 ILJ589839:ILJ589858 IVF589839:IVF589858 JFB589839:JFB589858 JOX589839:JOX589858 JYT589839:JYT589858 KIP589839:KIP589858 KSL589839:KSL589858 LCH589839:LCH589858 LMD589839:LMD589858 LVZ589839:LVZ589858 MFV589839:MFV589858 MPR589839:MPR589858 MZN589839:MZN589858 NJJ589839:NJJ589858 NTF589839:NTF589858 ODB589839:ODB589858 OMX589839:OMX589858 OWT589839:OWT589858 PGP589839:PGP589858 PQL589839:PQL589858 QAH589839:QAH589858 QKD589839:QKD589858 QTZ589839:QTZ589858 RDV589839:RDV589858 RNR589839:RNR589858 RXN589839:RXN589858 SHJ589839:SHJ589858 SRF589839:SRF589858 TBB589839:TBB589858 TKX589839:TKX589858 TUT589839:TUT589858 UEP589839:UEP589858 UOL589839:UOL589858 UYH589839:UYH589858 VID589839:VID589858 VRZ589839:VRZ589858 WBV589839:WBV589858 WLR589839:WLR589858 WVN589839:WVN589858 F655375:F655394 JB655375:JB655394 SX655375:SX655394 ACT655375:ACT655394 AMP655375:AMP655394 AWL655375:AWL655394 BGH655375:BGH655394 BQD655375:BQD655394 BZZ655375:BZZ655394 CJV655375:CJV655394 CTR655375:CTR655394 DDN655375:DDN655394 DNJ655375:DNJ655394 DXF655375:DXF655394 EHB655375:EHB655394 EQX655375:EQX655394 FAT655375:FAT655394 FKP655375:FKP655394 FUL655375:FUL655394 GEH655375:GEH655394 GOD655375:GOD655394 GXZ655375:GXZ655394 HHV655375:HHV655394 HRR655375:HRR655394 IBN655375:IBN655394 ILJ655375:ILJ655394 IVF655375:IVF655394 JFB655375:JFB655394 JOX655375:JOX655394 JYT655375:JYT655394 KIP655375:KIP655394 KSL655375:KSL655394 LCH655375:LCH655394 LMD655375:LMD655394 LVZ655375:LVZ655394 MFV655375:MFV655394 MPR655375:MPR655394 MZN655375:MZN655394 NJJ655375:NJJ655394 NTF655375:NTF655394 ODB655375:ODB655394 OMX655375:OMX655394 OWT655375:OWT655394 PGP655375:PGP655394 PQL655375:PQL655394 QAH655375:QAH655394 QKD655375:QKD655394 QTZ655375:QTZ655394 RDV655375:RDV655394 RNR655375:RNR655394 RXN655375:RXN655394 SHJ655375:SHJ655394 SRF655375:SRF655394 TBB655375:TBB655394 TKX655375:TKX655394 TUT655375:TUT655394 UEP655375:UEP655394 UOL655375:UOL655394 UYH655375:UYH655394 VID655375:VID655394 VRZ655375:VRZ655394 WBV655375:WBV655394 WLR655375:WLR655394 WVN655375:WVN655394 F720911:F720930 JB720911:JB720930 SX720911:SX720930 ACT720911:ACT720930 AMP720911:AMP720930 AWL720911:AWL720930 BGH720911:BGH720930 BQD720911:BQD720930 BZZ720911:BZZ720930 CJV720911:CJV720930 CTR720911:CTR720930 DDN720911:DDN720930 DNJ720911:DNJ720930 DXF720911:DXF720930 EHB720911:EHB720930 EQX720911:EQX720930 FAT720911:FAT720930 FKP720911:FKP720930 FUL720911:FUL720930 GEH720911:GEH720930 GOD720911:GOD720930 GXZ720911:GXZ720930 HHV720911:HHV720930 HRR720911:HRR720930 IBN720911:IBN720930 ILJ720911:ILJ720930 IVF720911:IVF720930 JFB720911:JFB720930 JOX720911:JOX720930 JYT720911:JYT720930 KIP720911:KIP720930 KSL720911:KSL720930 LCH720911:LCH720930 LMD720911:LMD720930 LVZ720911:LVZ720930 MFV720911:MFV720930 MPR720911:MPR720930 MZN720911:MZN720930 NJJ720911:NJJ720930 NTF720911:NTF720930 ODB720911:ODB720930 OMX720911:OMX720930 OWT720911:OWT720930 PGP720911:PGP720930 PQL720911:PQL720930 QAH720911:QAH720930 QKD720911:QKD720930 QTZ720911:QTZ720930 RDV720911:RDV720930 RNR720911:RNR720930 RXN720911:RXN720930 SHJ720911:SHJ720930 SRF720911:SRF720930 TBB720911:TBB720930 TKX720911:TKX720930 TUT720911:TUT720930 UEP720911:UEP720930 UOL720911:UOL720930 UYH720911:UYH720930 VID720911:VID720930 VRZ720911:VRZ720930 WBV720911:WBV720930 WLR720911:WLR720930 WVN720911:WVN720930 F786447:F786466 JB786447:JB786466 SX786447:SX786466 ACT786447:ACT786466 AMP786447:AMP786466 AWL786447:AWL786466 BGH786447:BGH786466 BQD786447:BQD786466 BZZ786447:BZZ786466 CJV786447:CJV786466 CTR786447:CTR786466 DDN786447:DDN786466 DNJ786447:DNJ786466 DXF786447:DXF786466 EHB786447:EHB786466 EQX786447:EQX786466 FAT786447:FAT786466 FKP786447:FKP786466 FUL786447:FUL786466 GEH786447:GEH786466 GOD786447:GOD786466 GXZ786447:GXZ786466 HHV786447:HHV786466 HRR786447:HRR786466 IBN786447:IBN786466 ILJ786447:ILJ786466 IVF786447:IVF786466 JFB786447:JFB786466 JOX786447:JOX786466 JYT786447:JYT786466 KIP786447:KIP786466 KSL786447:KSL786466 LCH786447:LCH786466 LMD786447:LMD786466 LVZ786447:LVZ786466 MFV786447:MFV786466 MPR786447:MPR786466 MZN786447:MZN786466 NJJ786447:NJJ786466 NTF786447:NTF786466 ODB786447:ODB786466 OMX786447:OMX786466 OWT786447:OWT786466 PGP786447:PGP786466 PQL786447:PQL786466 QAH786447:QAH786466 QKD786447:QKD786466 QTZ786447:QTZ786466 RDV786447:RDV786466 RNR786447:RNR786466 RXN786447:RXN786466 SHJ786447:SHJ786466 SRF786447:SRF786466 TBB786447:TBB786466 TKX786447:TKX786466 TUT786447:TUT786466 UEP786447:UEP786466 UOL786447:UOL786466 UYH786447:UYH786466 VID786447:VID786466 VRZ786447:VRZ786466 WBV786447:WBV786466 WLR786447:WLR786466 WVN786447:WVN786466 F851983:F852002 JB851983:JB852002 SX851983:SX852002 ACT851983:ACT852002 AMP851983:AMP852002 AWL851983:AWL852002 BGH851983:BGH852002 BQD851983:BQD852002 BZZ851983:BZZ852002 CJV851983:CJV852002 CTR851983:CTR852002 DDN851983:DDN852002 DNJ851983:DNJ852002 DXF851983:DXF852002 EHB851983:EHB852002 EQX851983:EQX852002 FAT851983:FAT852002 FKP851983:FKP852002 FUL851983:FUL852002 GEH851983:GEH852002 GOD851983:GOD852002 GXZ851983:GXZ852002 HHV851983:HHV852002 HRR851983:HRR852002 IBN851983:IBN852002 ILJ851983:ILJ852002 IVF851983:IVF852002 JFB851983:JFB852002 JOX851983:JOX852002 JYT851983:JYT852002 KIP851983:KIP852002 KSL851983:KSL852002 LCH851983:LCH852002 LMD851983:LMD852002 LVZ851983:LVZ852002 MFV851983:MFV852002 MPR851983:MPR852002 MZN851983:MZN852002 NJJ851983:NJJ852002 NTF851983:NTF852002 ODB851983:ODB852002 OMX851983:OMX852002 OWT851983:OWT852002 PGP851983:PGP852002 PQL851983:PQL852002 QAH851983:QAH852002 QKD851983:QKD852002 QTZ851983:QTZ852002 RDV851983:RDV852002 RNR851983:RNR852002 RXN851983:RXN852002 SHJ851983:SHJ852002 SRF851983:SRF852002 TBB851983:TBB852002 TKX851983:TKX852002 TUT851983:TUT852002 UEP851983:UEP852002 UOL851983:UOL852002 UYH851983:UYH852002 VID851983:VID852002 VRZ851983:VRZ852002 WBV851983:WBV852002 WLR851983:WLR852002 WVN851983:WVN852002 F917519:F917538 JB917519:JB917538 SX917519:SX917538 ACT917519:ACT917538 AMP917519:AMP917538 AWL917519:AWL917538 BGH917519:BGH917538 BQD917519:BQD917538 BZZ917519:BZZ917538 CJV917519:CJV917538 CTR917519:CTR917538 DDN917519:DDN917538 DNJ917519:DNJ917538 DXF917519:DXF917538 EHB917519:EHB917538 EQX917519:EQX917538 FAT917519:FAT917538 FKP917519:FKP917538 FUL917519:FUL917538 GEH917519:GEH917538 GOD917519:GOD917538 GXZ917519:GXZ917538 HHV917519:HHV917538 HRR917519:HRR917538 IBN917519:IBN917538 ILJ917519:ILJ917538 IVF917519:IVF917538 JFB917519:JFB917538 JOX917519:JOX917538 JYT917519:JYT917538 KIP917519:KIP917538 KSL917519:KSL917538 LCH917519:LCH917538 LMD917519:LMD917538 LVZ917519:LVZ917538 MFV917519:MFV917538 MPR917519:MPR917538 MZN917519:MZN917538 NJJ917519:NJJ917538 NTF917519:NTF917538 ODB917519:ODB917538 OMX917519:OMX917538 OWT917519:OWT917538 PGP917519:PGP917538 PQL917519:PQL917538 QAH917519:QAH917538 QKD917519:QKD917538 QTZ917519:QTZ917538 RDV917519:RDV917538 RNR917519:RNR917538 RXN917519:RXN917538 SHJ917519:SHJ917538 SRF917519:SRF917538 TBB917519:TBB917538 TKX917519:TKX917538 TUT917519:TUT917538 UEP917519:UEP917538 UOL917519:UOL917538 UYH917519:UYH917538 VID917519:VID917538 VRZ917519:VRZ917538 WBV917519:WBV917538 WLR917519:WLR917538 WVN917519:WVN917538 F983055:F983074 JB983055:JB983074 SX983055:SX983074 ACT983055:ACT983074 AMP983055:AMP983074 AWL983055:AWL983074 BGH983055:BGH983074 BQD983055:BQD983074 BZZ983055:BZZ983074 CJV983055:CJV983074 CTR983055:CTR983074 DDN983055:DDN983074 DNJ983055:DNJ983074 DXF983055:DXF983074 EHB983055:EHB983074 EQX983055:EQX983074 FAT983055:FAT983074 FKP983055:FKP983074 FUL983055:FUL983074 GEH983055:GEH983074 GOD983055:GOD983074 GXZ983055:GXZ983074 HHV983055:HHV983074 HRR983055:HRR983074 IBN983055:IBN983074 ILJ983055:ILJ983074 IVF983055:IVF983074 JFB983055:JFB983074 JOX983055:JOX983074 JYT983055:JYT983074 KIP983055:KIP983074 KSL983055:KSL983074 LCH983055:LCH983074 LMD983055:LMD983074 LVZ983055:LVZ983074 MFV983055:MFV983074 MPR983055:MPR983074 MZN983055:MZN983074 NJJ983055:NJJ983074 NTF983055:NTF983074 ODB983055:ODB983074 OMX983055:OMX983074 OWT983055:OWT983074 PGP983055:PGP983074 PQL983055:PQL983074 QAH983055:QAH983074 QKD983055:QKD983074 QTZ983055:QTZ983074 RDV983055:RDV983074 RNR983055:RNR983074 RXN983055:RXN983074 SHJ983055:SHJ983074 SRF983055:SRF983074 TBB983055:TBB983074 TKX983055:TKX983074 TUT983055:TUT983074 UEP983055:UEP983074 UOL983055:UOL983074 UYH983055:UYH983074 VID983055:VID983074 VRZ983055:VRZ983074 WBV983055:WBV983074 WLR983055:WLR983074 WVN983055:WVN983074 F36:F60 JB36:JB60 SX36:SX60 ACT36:ACT60 AMP36:AMP60 AWL36:AWL60 BGH36:BGH60 BQD36:BQD60 BZZ36:BZZ60 CJV36:CJV60 CTR36:CTR60 DDN36:DDN60 DNJ36:DNJ60 DXF36:DXF60 EHB36:EHB60 EQX36:EQX60 FAT36:FAT60 FKP36:FKP60 FUL36:FUL60 GEH36:GEH60 GOD36:GOD60 GXZ36:GXZ60 HHV36:HHV60 HRR36:HRR60 IBN36:IBN60 ILJ36:ILJ60 IVF36:IVF60 JFB36:JFB60 JOX36:JOX60 JYT36:JYT60 KIP36:KIP60 KSL36:KSL60 LCH36:LCH60 LMD36:LMD60 LVZ36:LVZ60 MFV36:MFV60 MPR36:MPR60 MZN36:MZN60 NJJ36:NJJ60 NTF36:NTF60 ODB36:ODB60 OMX36:OMX60 OWT36:OWT60 PGP36:PGP60 PQL36:PQL60 QAH36:QAH60 QKD36:QKD60 QTZ36:QTZ60 RDV36:RDV60 RNR36:RNR60 RXN36:RXN60 SHJ36:SHJ60 SRF36:SRF60 TBB36:TBB60 TKX36:TKX60 TUT36:TUT60 UEP36:UEP60 UOL36:UOL60 UYH36:UYH60 VID36:VID60 VRZ36:VRZ60 WBV36:WBV60 WLR36:WLR60 WVN36:WVN60 F65572:F65596 JB65572:JB65596 SX65572:SX65596 ACT65572:ACT65596 AMP65572:AMP65596 AWL65572:AWL65596 BGH65572:BGH65596 BQD65572:BQD65596 BZZ65572:BZZ65596 CJV65572:CJV65596 CTR65572:CTR65596 DDN65572:DDN65596 DNJ65572:DNJ65596 DXF65572:DXF65596 EHB65572:EHB65596 EQX65572:EQX65596 FAT65572:FAT65596 FKP65572:FKP65596 FUL65572:FUL65596 GEH65572:GEH65596 GOD65572:GOD65596 GXZ65572:GXZ65596 HHV65572:HHV65596 HRR65572:HRR65596 IBN65572:IBN65596 ILJ65572:ILJ65596 IVF65572:IVF65596 JFB65572:JFB65596 JOX65572:JOX65596 JYT65572:JYT65596 KIP65572:KIP65596 KSL65572:KSL65596 LCH65572:LCH65596 LMD65572:LMD65596 LVZ65572:LVZ65596 MFV65572:MFV65596 MPR65572:MPR65596 MZN65572:MZN65596 NJJ65572:NJJ65596 NTF65572:NTF65596 ODB65572:ODB65596 OMX65572:OMX65596 OWT65572:OWT65596 PGP65572:PGP65596 PQL65572:PQL65596 QAH65572:QAH65596 QKD65572:QKD65596 QTZ65572:QTZ65596 RDV65572:RDV65596 RNR65572:RNR65596 RXN65572:RXN65596 SHJ65572:SHJ65596 SRF65572:SRF65596 TBB65572:TBB65596 TKX65572:TKX65596 TUT65572:TUT65596 UEP65572:UEP65596 UOL65572:UOL65596 UYH65572:UYH65596 VID65572:VID65596 VRZ65572:VRZ65596 WBV65572:WBV65596 WLR65572:WLR65596 WVN65572:WVN65596 F131108:F131132 JB131108:JB131132 SX131108:SX131132 ACT131108:ACT131132 AMP131108:AMP131132 AWL131108:AWL131132 BGH131108:BGH131132 BQD131108:BQD131132 BZZ131108:BZZ131132 CJV131108:CJV131132 CTR131108:CTR131132 DDN131108:DDN131132 DNJ131108:DNJ131132 DXF131108:DXF131132 EHB131108:EHB131132 EQX131108:EQX131132 FAT131108:FAT131132 FKP131108:FKP131132 FUL131108:FUL131132 GEH131108:GEH131132 GOD131108:GOD131132 GXZ131108:GXZ131132 HHV131108:HHV131132 HRR131108:HRR131132 IBN131108:IBN131132 ILJ131108:ILJ131132 IVF131108:IVF131132 JFB131108:JFB131132 JOX131108:JOX131132 JYT131108:JYT131132 KIP131108:KIP131132 KSL131108:KSL131132 LCH131108:LCH131132 LMD131108:LMD131132 LVZ131108:LVZ131132 MFV131108:MFV131132 MPR131108:MPR131132 MZN131108:MZN131132 NJJ131108:NJJ131132 NTF131108:NTF131132 ODB131108:ODB131132 OMX131108:OMX131132 OWT131108:OWT131132 PGP131108:PGP131132 PQL131108:PQL131132 QAH131108:QAH131132 QKD131108:QKD131132 QTZ131108:QTZ131132 RDV131108:RDV131132 RNR131108:RNR131132 RXN131108:RXN131132 SHJ131108:SHJ131132 SRF131108:SRF131132 TBB131108:TBB131132 TKX131108:TKX131132 TUT131108:TUT131132 UEP131108:UEP131132 UOL131108:UOL131132 UYH131108:UYH131132 VID131108:VID131132 VRZ131108:VRZ131132 WBV131108:WBV131132 WLR131108:WLR131132 WVN131108:WVN131132 F196644:F196668 JB196644:JB196668 SX196644:SX196668 ACT196644:ACT196668 AMP196644:AMP196668 AWL196644:AWL196668 BGH196644:BGH196668 BQD196644:BQD196668 BZZ196644:BZZ196668 CJV196644:CJV196668 CTR196644:CTR196668 DDN196644:DDN196668 DNJ196644:DNJ196668 DXF196644:DXF196668 EHB196644:EHB196668 EQX196644:EQX196668 FAT196644:FAT196668 FKP196644:FKP196668 FUL196644:FUL196668 GEH196644:GEH196668 GOD196644:GOD196668 GXZ196644:GXZ196668 HHV196644:HHV196668 HRR196644:HRR196668 IBN196644:IBN196668 ILJ196644:ILJ196668 IVF196644:IVF196668 JFB196644:JFB196668 JOX196644:JOX196668 JYT196644:JYT196668 KIP196644:KIP196668 KSL196644:KSL196668 LCH196644:LCH196668 LMD196644:LMD196668 LVZ196644:LVZ196668 MFV196644:MFV196668 MPR196644:MPR196668 MZN196644:MZN196668 NJJ196644:NJJ196668 NTF196644:NTF196668 ODB196644:ODB196668 OMX196644:OMX196668 OWT196644:OWT196668 PGP196644:PGP196668 PQL196644:PQL196668 QAH196644:QAH196668 QKD196644:QKD196668 QTZ196644:QTZ196668 RDV196644:RDV196668 RNR196644:RNR196668 RXN196644:RXN196668 SHJ196644:SHJ196668 SRF196644:SRF196668 TBB196644:TBB196668 TKX196644:TKX196668 TUT196644:TUT196668 UEP196644:UEP196668 UOL196644:UOL196668 UYH196644:UYH196668 VID196644:VID196668 VRZ196644:VRZ196668 WBV196644:WBV196668 WLR196644:WLR196668 WVN196644:WVN196668 F262180:F262204 JB262180:JB262204 SX262180:SX262204 ACT262180:ACT262204 AMP262180:AMP262204 AWL262180:AWL262204 BGH262180:BGH262204 BQD262180:BQD262204 BZZ262180:BZZ262204 CJV262180:CJV262204 CTR262180:CTR262204 DDN262180:DDN262204 DNJ262180:DNJ262204 DXF262180:DXF262204 EHB262180:EHB262204 EQX262180:EQX262204 FAT262180:FAT262204 FKP262180:FKP262204 FUL262180:FUL262204 GEH262180:GEH262204 GOD262180:GOD262204 GXZ262180:GXZ262204 HHV262180:HHV262204 HRR262180:HRR262204 IBN262180:IBN262204 ILJ262180:ILJ262204 IVF262180:IVF262204 JFB262180:JFB262204 JOX262180:JOX262204 JYT262180:JYT262204 KIP262180:KIP262204 KSL262180:KSL262204 LCH262180:LCH262204 LMD262180:LMD262204 LVZ262180:LVZ262204 MFV262180:MFV262204 MPR262180:MPR262204 MZN262180:MZN262204 NJJ262180:NJJ262204 NTF262180:NTF262204 ODB262180:ODB262204 OMX262180:OMX262204 OWT262180:OWT262204 PGP262180:PGP262204 PQL262180:PQL262204 QAH262180:QAH262204 QKD262180:QKD262204 QTZ262180:QTZ262204 RDV262180:RDV262204 RNR262180:RNR262204 RXN262180:RXN262204 SHJ262180:SHJ262204 SRF262180:SRF262204 TBB262180:TBB262204 TKX262180:TKX262204 TUT262180:TUT262204 UEP262180:UEP262204 UOL262180:UOL262204 UYH262180:UYH262204 VID262180:VID262204 VRZ262180:VRZ262204 WBV262180:WBV262204 WLR262180:WLR262204 WVN262180:WVN262204 F327716:F327740 JB327716:JB327740 SX327716:SX327740 ACT327716:ACT327740 AMP327716:AMP327740 AWL327716:AWL327740 BGH327716:BGH327740 BQD327716:BQD327740 BZZ327716:BZZ327740 CJV327716:CJV327740 CTR327716:CTR327740 DDN327716:DDN327740 DNJ327716:DNJ327740 DXF327716:DXF327740 EHB327716:EHB327740 EQX327716:EQX327740 FAT327716:FAT327740 FKP327716:FKP327740 FUL327716:FUL327740 GEH327716:GEH327740 GOD327716:GOD327740 GXZ327716:GXZ327740 HHV327716:HHV327740 HRR327716:HRR327740 IBN327716:IBN327740 ILJ327716:ILJ327740 IVF327716:IVF327740 JFB327716:JFB327740 JOX327716:JOX327740 JYT327716:JYT327740 KIP327716:KIP327740 KSL327716:KSL327740 LCH327716:LCH327740 LMD327716:LMD327740 LVZ327716:LVZ327740 MFV327716:MFV327740 MPR327716:MPR327740 MZN327716:MZN327740 NJJ327716:NJJ327740 NTF327716:NTF327740 ODB327716:ODB327740 OMX327716:OMX327740 OWT327716:OWT327740 PGP327716:PGP327740 PQL327716:PQL327740 QAH327716:QAH327740 QKD327716:QKD327740 QTZ327716:QTZ327740 RDV327716:RDV327740 RNR327716:RNR327740 RXN327716:RXN327740 SHJ327716:SHJ327740 SRF327716:SRF327740 TBB327716:TBB327740 TKX327716:TKX327740 TUT327716:TUT327740 UEP327716:UEP327740 UOL327716:UOL327740 UYH327716:UYH327740 VID327716:VID327740 VRZ327716:VRZ327740 WBV327716:WBV327740 WLR327716:WLR327740 WVN327716:WVN327740 F393252:F393276 JB393252:JB393276 SX393252:SX393276 ACT393252:ACT393276 AMP393252:AMP393276 AWL393252:AWL393276 BGH393252:BGH393276 BQD393252:BQD393276 BZZ393252:BZZ393276 CJV393252:CJV393276 CTR393252:CTR393276 DDN393252:DDN393276 DNJ393252:DNJ393276 DXF393252:DXF393276 EHB393252:EHB393276 EQX393252:EQX393276 FAT393252:FAT393276 FKP393252:FKP393276 FUL393252:FUL393276 GEH393252:GEH393276 GOD393252:GOD393276 GXZ393252:GXZ393276 HHV393252:HHV393276 HRR393252:HRR393276 IBN393252:IBN393276 ILJ393252:ILJ393276 IVF393252:IVF393276 JFB393252:JFB393276 JOX393252:JOX393276 JYT393252:JYT393276 KIP393252:KIP393276 KSL393252:KSL393276 LCH393252:LCH393276 LMD393252:LMD393276 LVZ393252:LVZ393276 MFV393252:MFV393276 MPR393252:MPR393276 MZN393252:MZN393276 NJJ393252:NJJ393276 NTF393252:NTF393276 ODB393252:ODB393276 OMX393252:OMX393276 OWT393252:OWT393276 PGP393252:PGP393276 PQL393252:PQL393276 QAH393252:QAH393276 QKD393252:QKD393276 QTZ393252:QTZ393276 RDV393252:RDV393276 RNR393252:RNR393276 RXN393252:RXN393276 SHJ393252:SHJ393276 SRF393252:SRF393276 TBB393252:TBB393276 TKX393252:TKX393276 TUT393252:TUT393276 UEP393252:UEP393276 UOL393252:UOL393276 UYH393252:UYH393276 VID393252:VID393276 VRZ393252:VRZ393276 WBV393252:WBV393276 WLR393252:WLR393276 WVN393252:WVN393276 F458788:F458812 JB458788:JB458812 SX458788:SX458812 ACT458788:ACT458812 AMP458788:AMP458812 AWL458788:AWL458812 BGH458788:BGH458812 BQD458788:BQD458812 BZZ458788:BZZ458812 CJV458788:CJV458812 CTR458788:CTR458812 DDN458788:DDN458812 DNJ458788:DNJ458812 DXF458788:DXF458812 EHB458788:EHB458812 EQX458788:EQX458812 FAT458788:FAT458812 FKP458788:FKP458812 FUL458788:FUL458812 GEH458788:GEH458812 GOD458788:GOD458812 GXZ458788:GXZ458812 HHV458788:HHV458812 HRR458788:HRR458812 IBN458788:IBN458812 ILJ458788:ILJ458812 IVF458788:IVF458812 JFB458788:JFB458812 JOX458788:JOX458812 JYT458788:JYT458812 KIP458788:KIP458812 KSL458788:KSL458812 LCH458788:LCH458812 LMD458788:LMD458812 LVZ458788:LVZ458812 MFV458788:MFV458812 MPR458788:MPR458812 MZN458788:MZN458812 NJJ458788:NJJ458812 NTF458788:NTF458812 ODB458788:ODB458812 OMX458788:OMX458812 OWT458788:OWT458812 PGP458788:PGP458812 PQL458788:PQL458812 QAH458788:QAH458812 QKD458788:QKD458812 QTZ458788:QTZ458812 RDV458788:RDV458812 RNR458788:RNR458812 RXN458788:RXN458812 SHJ458788:SHJ458812 SRF458788:SRF458812 TBB458788:TBB458812 TKX458788:TKX458812 TUT458788:TUT458812 UEP458788:UEP458812 UOL458788:UOL458812 UYH458788:UYH458812 VID458788:VID458812 VRZ458788:VRZ458812 WBV458788:WBV458812 WLR458788:WLR458812 WVN458788:WVN458812 F524324:F524348 JB524324:JB524348 SX524324:SX524348 ACT524324:ACT524348 AMP524324:AMP524348 AWL524324:AWL524348 BGH524324:BGH524348 BQD524324:BQD524348 BZZ524324:BZZ524348 CJV524324:CJV524348 CTR524324:CTR524348 DDN524324:DDN524348 DNJ524324:DNJ524348 DXF524324:DXF524348 EHB524324:EHB524348 EQX524324:EQX524348 FAT524324:FAT524348 FKP524324:FKP524348 FUL524324:FUL524348 GEH524324:GEH524348 GOD524324:GOD524348 GXZ524324:GXZ524348 HHV524324:HHV524348 HRR524324:HRR524348 IBN524324:IBN524348 ILJ524324:ILJ524348 IVF524324:IVF524348 JFB524324:JFB524348 JOX524324:JOX524348 JYT524324:JYT524348 KIP524324:KIP524348 KSL524324:KSL524348 LCH524324:LCH524348 LMD524324:LMD524348 LVZ524324:LVZ524348 MFV524324:MFV524348 MPR524324:MPR524348 MZN524324:MZN524348 NJJ524324:NJJ524348 NTF524324:NTF524348 ODB524324:ODB524348 OMX524324:OMX524348 OWT524324:OWT524348 PGP524324:PGP524348 PQL524324:PQL524348 QAH524324:QAH524348 QKD524324:QKD524348 QTZ524324:QTZ524348 RDV524324:RDV524348 RNR524324:RNR524348 RXN524324:RXN524348 SHJ524324:SHJ524348 SRF524324:SRF524348 TBB524324:TBB524348 TKX524324:TKX524348 TUT524324:TUT524348 UEP524324:UEP524348 UOL524324:UOL524348 UYH524324:UYH524348 VID524324:VID524348 VRZ524324:VRZ524348 WBV524324:WBV524348 WLR524324:WLR524348 WVN524324:WVN524348 F589860:F589884 JB589860:JB589884 SX589860:SX589884 ACT589860:ACT589884 AMP589860:AMP589884 AWL589860:AWL589884 BGH589860:BGH589884 BQD589860:BQD589884 BZZ589860:BZZ589884 CJV589860:CJV589884 CTR589860:CTR589884 DDN589860:DDN589884 DNJ589860:DNJ589884 DXF589860:DXF589884 EHB589860:EHB589884 EQX589860:EQX589884 FAT589860:FAT589884 FKP589860:FKP589884 FUL589860:FUL589884 GEH589860:GEH589884 GOD589860:GOD589884 GXZ589860:GXZ589884 HHV589860:HHV589884 HRR589860:HRR589884 IBN589860:IBN589884 ILJ589860:ILJ589884 IVF589860:IVF589884 JFB589860:JFB589884 JOX589860:JOX589884 JYT589860:JYT589884 KIP589860:KIP589884 KSL589860:KSL589884 LCH589860:LCH589884 LMD589860:LMD589884 LVZ589860:LVZ589884 MFV589860:MFV589884 MPR589860:MPR589884 MZN589860:MZN589884 NJJ589860:NJJ589884 NTF589860:NTF589884 ODB589860:ODB589884 OMX589860:OMX589884 OWT589860:OWT589884 PGP589860:PGP589884 PQL589860:PQL589884 QAH589860:QAH589884 QKD589860:QKD589884 QTZ589860:QTZ589884 RDV589860:RDV589884 RNR589860:RNR589884 RXN589860:RXN589884 SHJ589860:SHJ589884 SRF589860:SRF589884 TBB589860:TBB589884 TKX589860:TKX589884 TUT589860:TUT589884 UEP589860:UEP589884 UOL589860:UOL589884 UYH589860:UYH589884 VID589860:VID589884 VRZ589860:VRZ589884 WBV589860:WBV589884 WLR589860:WLR589884 WVN589860:WVN589884 F655396:F655420 JB655396:JB655420 SX655396:SX655420 ACT655396:ACT655420 AMP655396:AMP655420 AWL655396:AWL655420 BGH655396:BGH655420 BQD655396:BQD655420 BZZ655396:BZZ655420 CJV655396:CJV655420 CTR655396:CTR655420 DDN655396:DDN655420 DNJ655396:DNJ655420 DXF655396:DXF655420 EHB655396:EHB655420 EQX655396:EQX655420 FAT655396:FAT655420 FKP655396:FKP655420 FUL655396:FUL655420 GEH655396:GEH655420 GOD655396:GOD655420 GXZ655396:GXZ655420 HHV655396:HHV655420 HRR655396:HRR655420 IBN655396:IBN655420 ILJ655396:ILJ655420 IVF655396:IVF655420 JFB655396:JFB655420 JOX655396:JOX655420 JYT655396:JYT655420 KIP655396:KIP655420 KSL655396:KSL655420 LCH655396:LCH655420 LMD655396:LMD655420 LVZ655396:LVZ655420 MFV655396:MFV655420 MPR655396:MPR655420 MZN655396:MZN655420 NJJ655396:NJJ655420 NTF655396:NTF655420 ODB655396:ODB655420 OMX655396:OMX655420 OWT655396:OWT655420 PGP655396:PGP655420 PQL655396:PQL655420 QAH655396:QAH655420 QKD655396:QKD655420 QTZ655396:QTZ655420 RDV655396:RDV655420 RNR655396:RNR655420 RXN655396:RXN655420 SHJ655396:SHJ655420 SRF655396:SRF655420 TBB655396:TBB655420 TKX655396:TKX655420 TUT655396:TUT655420 UEP655396:UEP655420 UOL655396:UOL655420 UYH655396:UYH655420 VID655396:VID655420 VRZ655396:VRZ655420 WBV655396:WBV655420 WLR655396:WLR655420 WVN655396:WVN655420 F720932:F720956 JB720932:JB720956 SX720932:SX720956 ACT720932:ACT720956 AMP720932:AMP720956 AWL720932:AWL720956 BGH720932:BGH720956 BQD720932:BQD720956 BZZ720932:BZZ720956 CJV720932:CJV720956 CTR720932:CTR720956 DDN720932:DDN720956 DNJ720932:DNJ720956 DXF720932:DXF720956 EHB720932:EHB720956 EQX720932:EQX720956 FAT720932:FAT720956 FKP720932:FKP720956 FUL720932:FUL720956 GEH720932:GEH720956 GOD720932:GOD720956 GXZ720932:GXZ720956 HHV720932:HHV720956 HRR720932:HRR720956 IBN720932:IBN720956 ILJ720932:ILJ720956 IVF720932:IVF720956 JFB720932:JFB720956 JOX720932:JOX720956 JYT720932:JYT720956 KIP720932:KIP720956 KSL720932:KSL720956 LCH720932:LCH720956 LMD720932:LMD720956 LVZ720932:LVZ720956 MFV720932:MFV720956 MPR720932:MPR720956 MZN720932:MZN720956 NJJ720932:NJJ720956 NTF720932:NTF720956 ODB720932:ODB720956 OMX720932:OMX720956 OWT720932:OWT720956 PGP720932:PGP720956 PQL720932:PQL720956 QAH720932:QAH720956 QKD720932:QKD720956 QTZ720932:QTZ720956 RDV720932:RDV720956 RNR720932:RNR720956 RXN720932:RXN720956 SHJ720932:SHJ720956 SRF720932:SRF720956 TBB720932:TBB720956 TKX720932:TKX720956 TUT720932:TUT720956 UEP720932:UEP720956 UOL720932:UOL720956 UYH720932:UYH720956 VID720932:VID720956 VRZ720932:VRZ720956 WBV720932:WBV720956 WLR720932:WLR720956 WVN720932:WVN720956 F786468:F786492 JB786468:JB786492 SX786468:SX786492 ACT786468:ACT786492 AMP786468:AMP786492 AWL786468:AWL786492 BGH786468:BGH786492 BQD786468:BQD786492 BZZ786468:BZZ786492 CJV786468:CJV786492 CTR786468:CTR786492 DDN786468:DDN786492 DNJ786468:DNJ786492 DXF786468:DXF786492 EHB786468:EHB786492 EQX786468:EQX786492 FAT786468:FAT786492 FKP786468:FKP786492 FUL786468:FUL786492 GEH786468:GEH786492 GOD786468:GOD786492 GXZ786468:GXZ786492 HHV786468:HHV786492 HRR786468:HRR786492 IBN786468:IBN786492 ILJ786468:ILJ786492 IVF786468:IVF786492 JFB786468:JFB786492 JOX786468:JOX786492 JYT786468:JYT786492 KIP786468:KIP786492 KSL786468:KSL786492 LCH786468:LCH786492 LMD786468:LMD786492 LVZ786468:LVZ786492 MFV786468:MFV786492 MPR786468:MPR786492 MZN786468:MZN786492 NJJ786468:NJJ786492 NTF786468:NTF786492 ODB786468:ODB786492 OMX786468:OMX786492 OWT786468:OWT786492 PGP786468:PGP786492 PQL786468:PQL786492 QAH786468:QAH786492 QKD786468:QKD786492 QTZ786468:QTZ786492 RDV786468:RDV786492 RNR786468:RNR786492 RXN786468:RXN786492 SHJ786468:SHJ786492 SRF786468:SRF786492 TBB786468:TBB786492 TKX786468:TKX786492 TUT786468:TUT786492 UEP786468:UEP786492 UOL786468:UOL786492 UYH786468:UYH786492 VID786468:VID786492 VRZ786468:VRZ786492 WBV786468:WBV786492 WLR786468:WLR786492 WVN786468:WVN786492 F852004:F852028 JB852004:JB852028 SX852004:SX852028 ACT852004:ACT852028 AMP852004:AMP852028 AWL852004:AWL852028 BGH852004:BGH852028 BQD852004:BQD852028 BZZ852004:BZZ852028 CJV852004:CJV852028 CTR852004:CTR852028 DDN852004:DDN852028 DNJ852004:DNJ852028 DXF852004:DXF852028 EHB852004:EHB852028 EQX852004:EQX852028 FAT852004:FAT852028 FKP852004:FKP852028 FUL852004:FUL852028 GEH852004:GEH852028 GOD852004:GOD852028 GXZ852004:GXZ852028 HHV852004:HHV852028 HRR852004:HRR852028 IBN852004:IBN852028 ILJ852004:ILJ852028 IVF852004:IVF852028 JFB852004:JFB852028 JOX852004:JOX852028 JYT852004:JYT852028 KIP852004:KIP852028 KSL852004:KSL852028 LCH852004:LCH852028 LMD852004:LMD852028 LVZ852004:LVZ852028 MFV852004:MFV852028 MPR852004:MPR852028 MZN852004:MZN852028 NJJ852004:NJJ852028 NTF852004:NTF852028 ODB852004:ODB852028 OMX852004:OMX852028 OWT852004:OWT852028 PGP852004:PGP852028 PQL852004:PQL852028 QAH852004:QAH852028 QKD852004:QKD852028 QTZ852004:QTZ852028 RDV852004:RDV852028 RNR852004:RNR852028 RXN852004:RXN852028 SHJ852004:SHJ852028 SRF852004:SRF852028 TBB852004:TBB852028 TKX852004:TKX852028 TUT852004:TUT852028 UEP852004:UEP852028 UOL852004:UOL852028 UYH852004:UYH852028 VID852004:VID852028 VRZ852004:VRZ852028 WBV852004:WBV852028 WLR852004:WLR852028 WVN852004:WVN852028 F917540:F917564 JB917540:JB917564 SX917540:SX917564 ACT917540:ACT917564 AMP917540:AMP917564 AWL917540:AWL917564 BGH917540:BGH917564 BQD917540:BQD917564 BZZ917540:BZZ917564 CJV917540:CJV917564 CTR917540:CTR917564 DDN917540:DDN917564 DNJ917540:DNJ917564 DXF917540:DXF917564 EHB917540:EHB917564 EQX917540:EQX917564 FAT917540:FAT917564 FKP917540:FKP917564 FUL917540:FUL917564 GEH917540:GEH917564 GOD917540:GOD917564 GXZ917540:GXZ917564 HHV917540:HHV917564 HRR917540:HRR917564 IBN917540:IBN917564 ILJ917540:ILJ917564 IVF917540:IVF917564 JFB917540:JFB917564 JOX917540:JOX917564 JYT917540:JYT917564 KIP917540:KIP917564 KSL917540:KSL917564 LCH917540:LCH917564 LMD917540:LMD917564 LVZ917540:LVZ917564 MFV917540:MFV917564 MPR917540:MPR917564 MZN917540:MZN917564 NJJ917540:NJJ917564 NTF917540:NTF917564 ODB917540:ODB917564 OMX917540:OMX917564 OWT917540:OWT917564 PGP917540:PGP917564 PQL917540:PQL917564 QAH917540:QAH917564 QKD917540:QKD917564 QTZ917540:QTZ917564 RDV917540:RDV917564 RNR917540:RNR917564 RXN917540:RXN917564 SHJ917540:SHJ917564 SRF917540:SRF917564 TBB917540:TBB917564 TKX917540:TKX917564 TUT917540:TUT917564 UEP917540:UEP917564 UOL917540:UOL917564 UYH917540:UYH917564 VID917540:VID917564 VRZ917540:VRZ917564 WBV917540:WBV917564 WLR917540:WLR917564 WVN917540:WVN917564 F983076:F983100 JB983076:JB983100 SX983076:SX983100 ACT983076:ACT983100 AMP983076:AMP983100 AWL983076:AWL983100 BGH983076:BGH983100 BQD983076:BQD983100 BZZ983076:BZZ983100 CJV983076:CJV983100 CTR983076:CTR983100 DDN983076:DDN983100 DNJ983076:DNJ983100 DXF983076:DXF983100 EHB983076:EHB983100 EQX983076:EQX983100 FAT983076:FAT983100 FKP983076:FKP983100 FUL983076:FUL983100 GEH983076:GEH983100 GOD983076:GOD983100 GXZ983076:GXZ983100 HHV983076:HHV983100 HRR983076:HRR983100 IBN983076:IBN983100 ILJ983076:ILJ983100 IVF983076:IVF983100 JFB983076:JFB983100 JOX983076:JOX983100 JYT983076:JYT983100 KIP983076:KIP983100 KSL983076:KSL983100 LCH983076:LCH983100 LMD983076:LMD983100 LVZ983076:LVZ983100 MFV983076:MFV983100 MPR983076:MPR983100 MZN983076:MZN983100 NJJ983076:NJJ983100 NTF983076:NTF983100 ODB983076:ODB983100 OMX983076:OMX983100 OWT983076:OWT983100 PGP983076:PGP983100 PQL983076:PQL983100 QAH983076:QAH983100 QKD983076:QKD983100 QTZ983076:QTZ983100 RDV983076:RDV983100 RNR983076:RNR983100 RXN983076:RXN983100 SHJ983076:SHJ983100 SRF983076:SRF983100 TBB983076:TBB983100 TKX983076:TKX983100 TUT983076:TUT983100 UEP983076:UEP983100 UOL983076:UOL983100 UYH983076:UYH983100 VID983076:VID983100 VRZ983076:VRZ983100 WBV983076:WBV983100 WLR983076:WLR983100 WVN983076:WVN983100 F62:F66 JB62:JB66 SX62:SX66 ACT62:ACT66 AMP62:AMP66 AWL62:AWL66 BGH62:BGH66 BQD62:BQD66 BZZ62:BZZ66 CJV62:CJV66 CTR62:CTR66 DDN62:DDN66 DNJ62:DNJ66 DXF62:DXF66 EHB62:EHB66 EQX62:EQX66 FAT62:FAT66 FKP62:FKP66 FUL62:FUL66 GEH62:GEH66 GOD62:GOD66 GXZ62:GXZ66 HHV62:HHV66 HRR62:HRR66 IBN62:IBN66 ILJ62:ILJ66 IVF62:IVF66 JFB62:JFB66 JOX62:JOX66 JYT62:JYT66 KIP62:KIP66 KSL62:KSL66 LCH62:LCH66 LMD62:LMD66 LVZ62:LVZ66 MFV62:MFV66 MPR62:MPR66 MZN62:MZN66 NJJ62:NJJ66 NTF62:NTF66 ODB62:ODB66 OMX62:OMX66 OWT62:OWT66 PGP62:PGP66 PQL62:PQL66 QAH62:QAH66 QKD62:QKD66 QTZ62:QTZ66 RDV62:RDV66 RNR62:RNR66 RXN62:RXN66 SHJ62:SHJ66 SRF62:SRF66 TBB62:TBB66 TKX62:TKX66 TUT62:TUT66 UEP62:UEP66 UOL62:UOL66 UYH62:UYH66 VID62:VID66 VRZ62:VRZ66 WBV62:WBV66 WLR62:WLR66 WVN62:WVN66 F65598:F65602 JB65598:JB65602 SX65598:SX65602 ACT65598:ACT65602 AMP65598:AMP65602 AWL65598:AWL65602 BGH65598:BGH65602 BQD65598:BQD65602 BZZ65598:BZZ65602 CJV65598:CJV65602 CTR65598:CTR65602 DDN65598:DDN65602 DNJ65598:DNJ65602 DXF65598:DXF65602 EHB65598:EHB65602 EQX65598:EQX65602 FAT65598:FAT65602 FKP65598:FKP65602 FUL65598:FUL65602 GEH65598:GEH65602 GOD65598:GOD65602 GXZ65598:GXZ65602 HHV65598:HHV65602 HRR65598:HRR65602 IBN65598:IBN65602 ILJ65598:ILJ65602 IVF65598:IVF65602 JFB65598:JFB65602 JOX65598:JOX65602 JYT65598:JYT65602 KIP65598:KIP65602 KSL65598:KSL65602 LCH65598:LCH65602 LMD65598:LMD65602 LVZ65598:LVZ65602 MFV65598:MFV65602 MPR65598:MPR65602 MZN65598:MZN65602 NJJ65598:NJJ65602 NTF65598:NTF65602 ODB65598:ODB65602 OMX65598:OMX65602 OWT65598:OWT65602 PGP65598:PGP65602 PQL65598:PQL65602 QAH65598:QAH65602 QKD65598:QKD65602 QTZ65598:QTZ65602 RDV65598:RDV65602 RNR65598:RNR65602 RXN65598:RXN65602 SHJ65598:SHJ65602 SRF65598:SRF65602 TBB65598:TBB65602 TKX65598:TKX65602 TUT65598:TUT65602 UEP65598:UEP65602 UOL65598:UOL65602 UYH65598:UYH65602 VID65598:VID65602 VRZ65598:VRZ65602 WBV65598:WBV65602 WLR65598:WLR65602 WVN65598:WVN65602 F131134:F131138 JB131134:JB131138 SX131134:SX131138 ACT131134:ACT131138 AMP131134:AMP131138 AWL131134:AWL131138 BGH131134:BGH131138 BQD131134:BQD131138 BZZ131134:BZZ131138 CJV131134:CJV131138 CTR131134:CTR131138 DDN131134:DDN131138 DNJ131134:DNJ131138 DXF131134:DXF131138 EHB131134:EHB131138 EQX131134:EQX131138 FAT131134:FAT131138 FKP131134:FKP131138 FUL131134:FUL131138 GEH131134:GEH131138 GOD131134:GOD131138 GXZ131134:GXZ131138 HHV131134:HHV131138 HRR131134:HRR131138 IBN131134:IBN131138 ILJ131134:ILJ131138 IVF131134:IVF131138 JFB131134:JFB131138 JOX131134:JOX131138 JYT131134:JYT131138 KIP131134:KIP131138 KSL131134:KSL131138 LCH131134:LCH131138 LMD131134:LMD131138 LVZ131134:LVZ131138 MFV131134:MFV131138 MPR131134:MPR131138 MZN131134:MZN131138 NJJ131134:NJJ131138 NTF131134:NTF131138 ODB131134:ODB131138 OMX131134:OMX131138 OWT131134:OWT131138 PGP131134:PGP131138 PQL131134:PQL131138 QAH131134:QAH131138 QKD131134:QKD131138 QTZ131134:QTZ131138 RDV131134:RDV131138 RNR131134:RNR131138 RXN131134:RXN131138 SHJ131134:SHJ131138 SRF131134:SRF131138 TBB131134:TBB131138 TKX131134:TKX131138 TUT131134:TUT131138 UEP131134:UEP131138 UOL131134:UOL131138 UYH131134:UYH131138 VID131134:VID131138 VRZ131134:VRZ131138 WBV131134:WBV131138 WLR131134:WLR131138 WVN131134:WVN131138 F196670:F196674 JB196670:JB196674 SX196670:SX196674 ACT196670:ACT196674 AMP196670:AMP196674 AWL196670:AWL196674 BGH196670:BGH196674 BQD196670:BQD196674 BZZ196670:BZZ196674 CJV196670:CJV196674 CTR196670:CTR196674 DDN196670:DDN196674 DNJ196670:DNJ196674 DXF196670:DXF196674 EHB196670:EHB196674 EQX196670:EQX196674 FAT196670:FAT196674 FKP196670:FKP196674 FUL196670:FUL196674 GEH196670:GEH196674 GOD196670:GOD196674 GXZ196670:GXZ196674 HHV196670:HHV196674 HRR196670:HRR196674 IBN196670:IBN196674 ILJ196670:ILJ196674 IVF196670:IVF196674 JFB196670:JFB196674 JOX196670:JOX196674 JYT196670:JYT196674 KIP196670:KIP196674 KSL196670:KSL196674 LCH196670:LCH196674 LMD196670:LMD196674 LVZ196670:LVZ196674 MFV196670:MFV196674 MPR196670:MPR196674 MZN196670:MZN196674 NJJ196670:NJJ196674 NTF196670:NTF196674 ODB196670:ODB196674 OMX196670:OMX196674 OWT196670:OWT196674 PGP196670:PGP196674 PQL196670:PQL196674 QAH196670:QAH196674 QKD196670:QKD196674 QTZ196670:QTZ196674 RDV196670:RDV196674 RNR196670:RNR196674 RXN196670:RXN196674 SHJ196670:SHJ196674 SRF196670:SRF196674 TBB196670:TBB196674 TKX196670:TKX196674 TUT196670:TUT196674 UEP196670:UEP196674 UOL196670:UOL196674 UYH196670:UYH196674 VID196670:VID196674 VRZ196670:VRZ196674 WBV196670:WBV196674 WLR196670:WLR196674 WVN196670:WVN196674 F262206:F262210 JB262206:JB262210 SX262206:SX262210 ACT262206:ACT262210 AMP262206:AMP262210 AWL262206:AWL262210 BGH262206:BGH262210 BQD262206:BQD262210 BZZ262206:BZZ262210 CJV262206:CJV262210 CTR262206:CTR262210 DDN262206:DDN262210 DNJ262206:DNJ262210 DXF262206:DXF262210 EHB262206:EHB262210 EQX262206:EQX262210 FAT262206:FAT262210 FKP262206:FKP262210 FUL262206:FUL262210 GEH262206:GEH262210 GOD262206:GOD262210 GXZ262206:GXZ262210 HHV262206:HHV262210 HRR262206:HRR262210 IBN262206:IBN262210 ILJ262206:ILJ262210 IVF262206:IVF262210 JFB262206:JFB262210 JOX262206:JOX262210 JYT262206:JYT262210 KIP262206:KIP262210 KSL262206:KSL262210 LCH262206:LCH262210 LMD262206:LMD262210 LVZ262206:LVZ262210 MFV262206:MFV262210 MPR262206:MPR262210 MZN262206:MZN262210 NJJ262206:NJJ262210 NTF262206:NTF262210 ODB262206:ODB262210 OMX262206:OMX262210 OWT262206:OWT262210 PGP262206:PGP262210 PQL262206:PQL262210 QAH262206:QAH262210 QKD262206:QKD262210 QTZ262206:QTZ262210 RDV262206:RDV262210 RNR262206:RNR262210 RXN262206:RXN262210 SHJ262206:SHJ262210 SRF262206:SRF262210 TBB262206:TBB262210 TKX262206:TKX262210 TUT262206:TUT262210 UEP262206:UEP262210 UOL262206:UOL262210 UYH262206:UYH262210 VID262206:VID262210 VRZ262206:VRZ262210 WBV262206:WBV262210 WLR262206:WLR262210 WVN262206:WVN262210 F327742:F327746 JB327742:JB327746 SX327742:SX327746 ACT327742:ACT327746 AMP327742:AMP327746 AWL327742:AWL327746 BGH327742:BGH327746 BQD327742:BQD327746 BZZ327742:BZZ327746 CJV327742:CJV327746 CTR327742:CTR327746 DDN327742:DDN327746 DNJ327742:DNJ327746 DXF327742:DXF327746 EHB327742:EHB327746 EQX327742:EQX327746 FAT327742:FAT327746 FKP327742:FKP327746 FUL327742:FUL327746 GEH327742:GEH327746 GOD327742:GOD327746 GXZ327742:GXZ327746 HHV327742:HHV327746 HRR327742:HRR327746 IBN327742:IBN327746 ILJ327742:ILJ327746 IVF327742:IVF327746 JFB327742:JFB327746 JOX327742:JOX327746 JYT327742:JYT327746 KIP327742:KIP327746 KSL327742:KSL327746 LCH327742:LCH327746 LMD327742:LMD327746 LVZ327742:LVZ327746 MFV327742:MFV327746 MPR327742:MPR327746 MZN327742:MZN327746 NJJ327742:NJJ327746 NTF327742:NTF327746 ODB327742:ODB327746 OMX327742:OMX327746 OWT327742:OWT327746 PGP327742:PGP327746 PQL327742:PQL327746 QAH327742:QAH327746 QKD327742:QKD327746 QTZ327742:QTZ327746 RDV327742:RDV327746 RNR327742:RNR327746 RXN327742:RXN327746 SHJ327742:SHJ327746 SRF327742:SRF327746 TBB327742:TBB327746 TKX327742:TKX327746 TUT327742:TUT327746 UEP327742:UEP327746 UOL327742:UOL327746 UYH327742:UYH327746 VID327742:VID327746 VRZ327742:VRZ327746 WBV327742:WBV327746 WLR327742:WLR327746 WVN327742:WVN327746 F393278:F393282 JB393278:JB393282 SX393278:SX393282 ACT393278:ACT393282 AMP393278:AMP393282 AWL393278:AWL393282 BGH393278:BGH393282 BQD393278:BQD393282 BZZ393278:BZZ393282 CJV393278:CJV393282 CTR393278:CTR393282 DDN393278:DDN393282 DNJ393278:DNJ393282 DXF393278:DXF393282 EHB393278:EHB393282 EQX393278:EQX393282 FAT393278:FAT393282 FKP393278:FKP393282 FUL393278:FUL393282 GEH393278:GEH393282 GOD393278:GOD393282 GXZ393278:GXZ393282 HHV393278:HHV393282 HRR393278:HRR393282 IBN393278:IBN393282 ILJ393278:ILJ393282 IVF393278:IVF393282 JFB393278:JFB393282 JOX393278:JOX393282 JYT393278:JYT393282 KIP393278:KIP393282 KSL393278:KSL393282 LCH393278:LCH393282 LMD393278:LMD393282 LVZ393278:LVZ393282 MFV393278:MFV393282 MPR393278:MPR393282 MZN393278:MZN393282 NJJ393278:NJJ393282 NTF393278:NTF393282 ODB393278:ODB393282 OMX393278:OMX393282 OWT393278:OWT393282 PGP393278:PGP393282 PQL393278:PQL393282 QAH393278:QAH393282 QKD393278:QKD393282 QTZ393278:QTZ393282 RDV393278:RDV393282 RNR393278:RNR393282 RXN393278:RXN393282 SHJ393278:SHJ393282 SRF393278:SRF393282 TBB393278:TBB393282 TKX393278:TKX393282 TUT393278:TUT393282 UEP393278:UEP393282 UOL393278:UOL393282 UYH393278:UYH393282 VID393278:VID393282 VRZ393278:VRZ393282 WBV393278:WBV393282 WLR393278:WLR393282 WVN393278:WVN393282 F458814:F458818 JB458814:JB458818 SX458814:SX458818 ACT458814:ACT458818 AMP458814:AMP458818 AWL458814:AWL458818 BGH458814:BGH458818 BQD458814:BQD458818 BZZ458814:BZZ458818 CJV458814:CJV458818 CTR458814:CTR458818 DDN458814:DDN458818 DNJ458814:DNJ458818 DXF458814:DXF458818 EHB458814:EHB458818 EQX458814:EQX458818 FAT458814:FAT458818 FKP458814:FKP458818 FUL458814:FUL458818 GEH458814:GEH458818 GOD458814:GOD458818 GXZ458814:GXZ458818 HHV458814:HHV458818 HRR458814:HRR458818 IBN458814:IBN458818 ILJ458814:ILJ458818 IVF458814:IVF458818 JFB458814:JFB458818 JOX458814:JOX458818 JYT458814:JYT458818 KIP458814:KIP458818 KSL458814:KSL458818 LCH458814:LCH458818 LMD458814:LMD458818 LVZ458814:LVZ458818 MFV458814:MFV458818 MPR458814:MPR458818 MZN458814:MZN458818 NJJ458814:NJJ458818 NTF458814:NTF458818 ODB458814:ODB458818 OMX458814:OMX458818 OWT458814:OWT458818 PGP458814:PGP458818 PQL458814:PQL458818 QAH458814:QAH458818 QKD458814:QKD458818 QTZ458814:QTZ458818 RDV458814:RDV458818 RNR458814:RNR458818 RXN458814:RXN458818 SHJ458814:SHJ458818 SRF458814:SRF458818 TBB458814:TBB458818 TKX458814:TKX458818 TUT458814:TUT458818 UEP458814:UEP458818 UOL458814:UOL458818 UYH458814:UYH458818 VID458814:VID458818 VRZ458814:VRZ458818 WBV458814:WBV458818 WLR458814:WLR458818 WVN458814:WVN458818 F524350:F524354 JB524350:JB524354 SX524350:SX524354 ACT524350:ACT524354 AMP524350:AMP524354 AWL524350:AWL524354 BGH524350:BGH524354 BQD524350:BQD524354 BZZ524350:BZZ524354 CJV524350:CJV524354 CTR524350:CTR524354 DDN524350:DDN524354 DNJ524350:DNJ524354 DXF524350:DXF524354 EHB524350:EHB524354 EQX524350:EQX524354 FAT524350:FAT524354 FKP524350:FKP524354 FUL524350:FUL524354 GEH524350:GEH524354 GOD524350:GOD524354 GXZ524350:GXZ524354 HHV524350:HHV524354 HRR524350:HRR524354 IBN524350:IBN524354 ILJ524350:ILJ524354 IVF524350:IVF524354 JFB524350:JFB524354 JOX524350:JOX524354 JYT524350:JYT524354 KIP524350:KIP524354 KSL524350:KSL524354 LCH524350:LCH524354 LMD524350:LMD524354 LVZ524350:LVZ524354 MFV524350:MFV524354 MPR524350:MPR524354 MZN524350:MZN524354 NJJ524350:NJJ524354 NTF524350:NTF524354 ODB524350:ODB524354 OMX524350:OMX524354 OWT524350:OWT524354 PGP524350:PGP524354 PQL524350:PQL524354 QAH524350:QAH524354 QKD524350:QKD524354 QTZ524350:QTZ524354 RDV524350:RDV524354 RNR524350:RNR524354 RXN524350:RXN524354 SHJ524350:SHJ524354 SRF524350:SRF524354 TBB524350:TBB524354 TKX524350:TKX524354 TUT524350:TUT524354 UEP524350:UEP524354 UOL524350:UOL524354 UYH524350:UYH524354 VID524350:VID524354 VRZ524350:VRZ524354 WBV524350:WBV524354 WLR524350:WLR524354 WVN524350:WVN524354 F589886:F589890 JB589886:JB589890 SX589886:SX589890 ACT589886:ACT589890 AMP589886:AMP589890 AWL589886:AWL589890 BGH589886:BGH589890 BQD589886:BQD589890 BZZ589886:BZZ589890 CJV589886:CJV589890 CTR589886:CTR589890 DDN589886:DDN589890 DNJ589886:DNJ589890 DXF589886:DXF589890 EHB589886:EHB589890 EQX589886:EQX589890 FAT589886:FAT589890 FKP589886:FKP589890 FUL589886:FUL589890 GEH589886:GEH589890 GOD589886:GOD589890 GXZ589886:GXZ589890 HHV589886:HHV589890 HRR589886:HRR589890 IBN589886:IBN589890 ILJ589886:ILJ589890 IVF589886:IVF589890 JFB589886:JFB589890 JOX589886:JOX589890 JYT589886:JYT589890 KIP589886:KIP589890 KSL589886:KSL589890 LCH589886:LCH589890 LMD589886:LMD589890 LVZ589886:LVZ589890 MFV589886:MFV589890 MPR589886:MPR589890 MZN589886:MZN589890 NJJ589886:NJJ589890 NTF589886:NTF589890 ODB589886:ODB589890 OMX589886:OMX589890 OWT589886:OWT589890 PGP589886:PGP589890 PQL589886:PQL589890 QAH589886:QAH589890 QKD589886:QKD589890 QTZ589886:QTZ589890 RDV589886:RDV589890 RNR589886:RNR589890 RXN589886:RXN589890 SHJ589886:SHJ589890 SRF589886:SRF589890 TBB589886:TBB589890 TKX589886:TKX589890 TUT589886:TUT589890 UEP589886:UEP589890 UOL589886:UOL589890 UYH589886:UYH589890 VID589886:VID589890 VRZ589886:VRZ589890 WBV589886:WBV589890 WLR589886:WLR589890 WVN589886:WVN589890 F655422:F655426 JB655422:JB655426 SX655422:SX655426 ACT655422:ACT655426 AMP655422:AMP655426 AWL655422:AWL655426 BGH655422:BGH655426 BQD655422:BQD655426 BZZ655422:BZZ655426 CJV655422:CJV655426 CTR655422:CTR655426 DDN655422:DDN655426 DNJ655422:DNJ655426 DXF655422:DXF655426 EHB655422:EHB655426 EQX655422:EQX655426 FAT655422:FAT655426 FKP655422:FKP655426 FUL655422:FUL655426 GEH655422:GEH655426 GOD655422:GOD655426 GXZ655422:GXZ655426 HHV655422:HHV655426 HRR655422:HRR655426 IBN655422:IBN655426 ILJ655422:ILJ655426 IVF655422:IVF655426 JFB655422:JFB655426 JOX655422:JOX655426 JYT655422:JYT655426 KIP655422:KIP655426 KSL655422:KSL655426 LCH655422:LCH655426 LMD655422:LMD655426 LVZ655422:LVZ655426 MFV655422:MFV655426 MPR655422:MPR655426 MZN655422:MZN655426 NJJ655422:NJJ655426 NTF655422:NTF655426 ODB655422:ODB655426 OMX655422:OMX655426 OWT655422:OWT655426 PGP655422:PGP655426 PQL655422:PQL655426 QAH655422:QAH655426 QKD655422:QKD655426 QTZ655422:QTZ655426 RDV655422:RDV655426 RNR655422:RNR655426 RXN655422:RXN655426 SHJ655422:SHJ655426 SRF655422:SRF655426 TBB655422:TBB655426 TKX655422:TKX655426 TUT655422:TUT655426 UEP655422:UEP655426 UOL655422:UOL655426 UYH655422:UYH655426 VID655422:VID655426 VRZ655422:VRZ655426 WBV655422:WBV655426 WLR655422:WLR655426 WVN655422:WVN655426 F720958:F720962 JB720958:JB720962 SX720958:SX720962 ACT720958:ACT720962 AMP720958:AMP720962 AWL720958:AWL720962 BGH720958:BGH720962 BQD720958:BQD720962 BZZ720958:BZZ720962 CJV720958:CJV720962 CTR720958:CTR720962 DDN720958:DDN720962 DNJ720958:DNJ720962 DXF720958:DXF720962 EHB720958:EHB720962 EQX720958:EQX720962 FAT720958:FAT720962 FKP720958:FKP720962 FUL720958:FUL720962 GEH720958:GEH720962 GOD720958:GOD720962 GXZ720958:GXZ720962 HHV720958:HHV720962 HRR720958:HRR720962 IBN720958:IBN720962 ILJ720958:ILJ720962 IVF720958:IVF720962 JFB720958:JFB720962 JOX720958:JOX720962 JYT720958:JYT720962 KIP720958:KIP720962 KSL720958:KSL720962 LCH720958:LCH720962 LMD720958:LMD720962 LVZ720958:LVZ720962 MFV720958:MFV720962 MPR720958:MPR720962 MZN720958:MZN720962 NJJ720958:NJJ720962 NTF720958:NTF720962 ODB720958:ODB720962 OMX720958:OMX720962 OWT720958:OWT720962 PGP720958:PGP720962 PQL720958:PQL720962 QAH720958:QAH720962 QKD720958:QKD720962 QTZ720958:QTZ720962 RDV720958:RDV720962 RNR720958:RNR720962 RXN720958:RXN720962 SHJ720958:SHJ720962 SRF720958:SRF720962 TBB720958:TBB720962 TKX720958:TKX720962 TUT720958:TUT720962 UEP720958:UEP720962 UOL720958:UOL720962 UYH720958:UYH720962 VID720958:VID720962 VRZ720958:VRZ720962 WBV720958:WBV720962 WLR720958:WLR720962 WVN720958:WVN720962 F786494:F786498 JB786494:JB786498 SX786494:SX786498 ACT786494:ACT786498 AMP786494:AMP786498 AWL786494:AWL786498 BGH786494:BGH786498 BQD786494:BQD786498 BZZ786494:BZZ786498 CJV786494:CJV786498 CTR786494:CTR786498 DDN786494:DDN786498 DNJ786494:DNJ786498 DXF786494:DXF786498 EHB786494:EHB786498 EQX786494:EQX786498 FAT786494:FAT786498 FKP786494:FKP786498 FUL786494:FUL786498 GEH786494:GEH786498 GOD786494:GOD786498 GXZ786494:GXZ786498 HHV786494:HHV786498 HRR786494:HRR786498 IBN786494:IBN786498 ILJ786494:ILJ786498 IVF786494:IVF786498 JFB786494:JFB786498 JOX786494:JOX786498 JYT786494:JYT786498 KIP786494:KIP786498 KSL786494:KSL786498 LCH786494:LCH786498 LMD786494:LMD786498 LVZ786494:LVZ786498 MFV786494:MFV786498 MPR786494:MPR786498 MZN786494:MZN786498 NJJ786494:NJJ786498 NTF786494:NTF786498 ODB786494:ODB786498 OMX786494:OMX786498 OWT786494:OWT786498 PGP786494:PGP786498 PQL786494:PQL786498 QAH786494:QAH786498 QKD786494:QKD786498 QTZ786494:QTZ786498 RDV786494:RDV786498 RNR786494:RNR786498 RXN786494:RXN786498 SHJ786494:SHJ786498 SRF786494:SRF786498 TBB786494:TBB786498 TKX786494:TKX786498 TUT786494:TUT786498 UEP786494:UEP786498 UOL786494:UOL786498 UYH786494:UYH786498 VID786494:VID786498 VRZ786494:VRZ786498 WBV786494:WBV786498 WLR786494:WLR786498 WVN786494:WVN786498 F852030:F852034 JB852030:JB852034 SX852030:SX852034 ACT852030:ACT852034 AMP852030:AMP852034 AWL852030:AWL852034 BGH852030:BGH852034 BQD852030:BQD852034 BZZ852030:BZZ852034 CJV852030:CJV852034 CTR852030:CTR852034 DDN852030:DDN852034 DNJ852030:DNJ852034 DXF852030:DXF852034 EHB852030:EHB852034 EQX852030:EQX852034 FAT852030:FAT852034 FKP852030:FKP852034 FUL852030:FUL852034 GEH852030:GEH852034 GOD852030:GOD852034 GXZ852030:GXZ852034 HHV852030:HHV852034 HRR852030:HRR852034 IBN852030:IBN852034 ILJ852030:ILJ852034 IVF852030:IVF852034 JFB852030:JFB852034 JOX852030:JOX852034 JYT852030:JYT852034 KIP852030:KIP852034 KSL852030:KSL852034 LCH852030:LCH852034 LMD852030:LMD852034 LVZ852030:LVZ852034 MFV852030:MFV852034 MPR852030:MPR852034 MZN852030:MZN852034 NJJ852030:NJJ852034 NTF852030:NTF852034 ODB852030:ODB852034 OMX852030:OMX852034 OWT852030:OWT852034 PGP852030:PGP852034 PQL852030:PQL852034 QAH852030:QAH852034 QKD852030:QKD852034 QTZ852030:QTZ852034 RDV852030:RDV852034 RNR852030:RNR852034 RXN852030:RXN852034 SHJ852030:SHJ852034 SRF852030:SRF852034 TBB852030:TBB852034 TKX852030:TKX852034 TUT852030:TUT852034 UEP852030:UEP852034 UOL852030:UOL852034 UYH852030:UYH852034 VID852030:VID852034 VRZ852030:VRZ852034 WBV852030:WBV852034 WLR852030:WLR852034 WVN852030:WVN852034 F917566:F917570 JB917566:JB917570 SX917566:SX917570 ACT917566:ACT917570 AMP917566:AMP917570 AWL917566:AWL917570 BGH917566:BGH917570 BQD917566:BQD917570 BZZ917566:BZZ917570 CJV917566:CJV917570 CTR917566:CTR917570 DDN917566:DDN917570 DNJ917566:DNJ917570 DXF917566:DXF917570 EHB917566:EHB917570 EQX917566:EQX917570 FAT917566:FAT917570 FKP917566:FKP917570 FUL917566:FUL917570 GEH917566:GEH917570 GOD917566:GOD917570 GXZ917566:GXZ917570 HHV917566:HHV917570 HRR917566:HRR917570 IBN917566:IBN917570 ILJ917566:ILJ917570 IVF917566:IVF917570 JFB917566:JFB917570 JOX917566:JOX917570 JYT917566:JYT917570 KIP917566:KIP917570 KSL917566:KSL917570 LCH917566:LCH917570 LMD917566:LMD917570 LVZ917566:LVZ917570 MFV917566:MFV917570 MPR917566:MPR917570 MZN917566:MZN917570 NJJ917566:NJJ917570 NTF917566:NTF917570 ODB917566:ODB917570 OMX917566:OMX917570 OWT917566:OWT917570 PGP917566:PGP917570 PQL917566:PQL917570 QAH917566:QAH917570 QKD917566:QKD917570 QTZ917566:QTZ917570 RDV917566:RDV917570 RNR917566:RNR917570 RXN917566:RXN917570 SHJ917566:SHJ917570 SRF917566:SRF917570 TBB917566:TBB917570 TKX917566:TKX917570 TUT917566:TUT917570 UEP917566:UEP917570 UOL917566:UOL917570 UYH917566:UYH917570 VID917566:VID917570 VRZ917566:VRZ917570 WBV917566:WBV917570 WLR917566:WLR917570 WVN917566:WVN917570 F983102:F983106 JB983102:JB983106 SX983102:SX983106 ACT983102:ACT983106 AMP983102:AMP983106 AWL983102:AWL983106 BGH983102:BGH983106 BQD983102:BQD983106 BZZ983102:BZZ983106 CJV983102:CJV983106 CTR983102:CTR983106 DDN983102:DDN983106 DNJ983102:DNJ983106 DXF983102:DXF983106 EHB983102:EHB983106 EQX983102:EQX983106 FAT983102:FAT983106 FKP983102:FKP983106 FUL983102:FUL983106 GEH983102:GEH983106 GOD983102:GOD983106 GXZ983102:GXZ983106 HHV983102:HHV983106 HRR983102:HRR983106 IBN983102:IBN983106 ILJ983102:ILJ983106 IVF983102:IVF983106 JFB983102:JFB983106 JOX983102:JOX983106 JYT983102:JYT983106 KIP983102:KIP983106 KSL983102:KSL983106 LCH983102:LCH983106 LMD983102:LMD983106 LVZ983102:LVZ983106 MFV983102:MFV983106 MPR983102:MPR983106 MZN983102:MZN983106 NJJ983102:NJJ983106 NTF983102:NTF983106 ODB983102:ODB983106 OMX983102:OMX983106 OWT983102:OWT983106 PGP983102:PGP983106 PQL983102:PQL983106 QAH983102:QAH983106 QKD983102:QKD983106 QTZ983102:QTZ983106 RDV983102:RDV983106 RNR983102:RNR983106 RXN983102:RXN983106 SHJ983102:SHJ983106 SRF983102:SRF983106 TBB983102:TBB983106 TKX983102:TKX983106 TUT983102:TUT983106 UEP983102:UEP983106 UOL983102:UOL983106 UYH983102:UYH983106 VID983102:VID983106 VRZ983102:VRZ983106 WBV983102:WBV983106 WLR983102:WLR983106 WVN983102:WVN983106 F68:F72 JB68:JB72 SX68:SX72 ACT68:ACT72 AMP68:AMP72 AWL68:AWL72 BGH68:BGH72 BQD68:BQD72 BZZ68:BZZ72 CJV68:CJV72 CTR68:CTR72 DDN68:DDN72 DNJ68:DNJ72 DXF68:DXF72 EHB68:EHB72 EQX68:EQX72 FAT68:FAT72 FKP68:FKP72 FUL68:FUL72 GEH68:GEH72 GOD68:GOD72 GXZ68:GXZ72 HHV68:HHV72 HRR68:HRR72 IBN68:IBN72 ILJ68:ILJ72 IVF68:IVF72 JFB68:JFB72 JOX68:JOX72 JYT68:JYT72 KIP68:KIP72 KSL68:KSL72 LCH68:LCH72 LMD68:LMD72 LVZ68:LVZ72 MFV68:MFV72 MPR68:MPR72 MZN68:MZN72 NJJ68:NJJ72 NTF68:NTF72 ODB68:ODB72 OMX68:OMX72 OWT68:OWT72 PGP68:PGP72 PQL68:PQL72 QAH68:QAH72 QKD68:QKD72 QTZ68:QTZ72 RDV68:RDV72 RNR68:RNR72 RXN68:RXN72 SHJ68:SHJ72 SRF68:SRF72 TBB68:TBB72 TKX68:TKX72 TUT68:TUT72 UEP68:UEP72 UOL68:UOL72 UYH68:UYH72 VID68:VID72 VRZ68:VRZ72 WBV68:WBV72 WLR68:WLR72 WVN68:WVN72 F65604:F65608 JB65604:JB65608 SX65604:SX65608 ACT65604:ACT65608 AMP65604:AMP65608 AWL65604:AWL65608 BGH65604:BGH65608 BQD65604:BQD65608 BZZ65604:BZZ65608 CJV65604:CJV65608 CTR65604:CTR65608 DDN65604:DDN65608 DNJ65604:DNJ65608 DXF65604:DXF65608 EHB65604:EHB65608 EQX65604:EQX65608 FAT65604:FAT65608 FKP65604:FKP65608 FUL65604:FUL65608 GEH65604:GEH65608 GOD65604:GOD65608 GXZ65604:GXZ65608 HHV65604:HHV65608 HRR65604:HRR65608 IBN65604:IBN65608 ILJ65604:ILJ65608 IVF65604:IVF65608 JFB65604:JFB65608 JOX65604:JOX65608 JYT65604:JYT65608 KIP65604:KIP65608 KSL65604:KSL65608 LCH65604:LCH65608 LMD65604:LMD65608 LVZ65604:LVZ65608 MFV65604:MFV65608 MPR65604:MPR65608 MZN65604:MZN65608 NJJ65604:NJJ65608 NTF65604:NTF65608 ODB65604:ODB65608 OMX65604:OMX65608 OWT65604:OWT65608 PGP65604:PGP65608 PQL65604:PQL65608 QAH65604:QAH65608 QKD65604:QKD65608 QTZ65604:QTZ65608 RDV65604:RDV65608 RNR65604:RNR65608 RXN65604:RXN65608 SHJ65604:SHJ65608 SRF65604:SRF65608 TBB65604:TBB65608 TKX65604:TKX65608 TUT65604:TUT65608 UEP65604:UEP65608 UOL65604:UOL65608 UYH65604:UYH65608 VID65604:VID65608 VRZ65604:VRZ65608 WBV65604:WBV65608 WLR65604:WLR65608 WVN65604:WVN65608 F131140:F131144 JB131140:JB131144 SX131140:SX131144 ACT131140:ACT131144 AMP131140:AMP131144 AWL131140:AWL131144 BGH131140:BGH131144 BQD131140:BQD131144 BZZ131140:BZZ131144 CJV131140:CJV131144 CTR131140:CTR131144 DDN131140:DDN131144 DNJ131140:DNJ131144 DXF131140:DXF131144 EHB131140:EHB131144 EQX131140:EQX131144 FAT131140:FAT131144 FKP131140:FKP131144 FUL131140:FUL131144 GEH131140:GEH131144 GOD131140:GOD131144 GXZ131140:GXZ131144 HHV131140:HHV131144 HRR131140:HRR131144 IBN131140:IBN131144 ILJ131140:ILJ131144 IVF131140:IVF131144 JFB131140:JFB131144 JOX131140:JOX131144 JYT131140:JYT131144 KIP131140:KIP131144 KSL131140:KSL131144 LCH131140:LCH131144 LMD131140:LMD131144 LVZ131140:LVZ131144 MFV131140:MFV131144 MPR131140:MPR131144 MZN131140:MZN131144 NJJ131140:NJJ131144 NTF131140:NTF131144 ODB131140:ODB131144 OMX131140:OMX131144 OWT131140:OWT131144 PGP131140:PGP131144 PQL131140:PQL131144 QAH131140:QAH131144 QKD131140:QKD131144 QTZ131140:QTZ131144 RDV131140:RDV131144 RNR131140:RNR131144 RXN131140:RXN131144 SHJ131140:SHJ131144 SRF131140:SRF131144 TBB131140:TBB131144 TKX131140:TKX131144 TUT131140:TUT131144 UEP131140:UEP131144 UOL131140:UOL131144 UYH131140:UYH131144 VID131140:VID131144 VRZ131140:VRZ131144 WBV131140:WBV131144 WLR131140:WLR131144 WVN131140:WVN131144 F196676:F196680 JB196676:JB196680 SX196676:SX196680 ACT196676:ACT196680 AMP196676:AMP196680 AWL196676:AWL196680 BGH196676:BGH196680 BQD196676:BQD196680 BZZ196676:BZZ196680 CJV196676:CJV196680 CTR196676:CTR196680 DDN196676:DDN196680 DNJ196676:DNJ196680 DXF196676:DXF196680 EHB196676:EHB196680 EQX196676:EQX196680 FAT196676:FAT196680 FKP196676:FKP196680 FUL196676:FUL196680 GEH196676:GEH196680 GOD196676:GOD196680 GXZ196676:GXZ196680 HHV196676:HHV196680 HRR196676:HRR196680 IBN196676:IBN196680 ILJ196676:ILJ196680 IVF196676:IVF196680 JFB196676:JFB196680 JOX196676:JOX196680 JYT196676:JYT196680 KIP196676:KIP196680 KSL196676:KSL196680 LCH196676:LCH196680 LMD196676:LMD196680 LVZ196676:LVZ196680 MFV196676:MFV196680 MPR196676:MPR196680 MZN196676:MZN196680 NJJ196676:NJJ196680 NTF196676:NTF196680 ODB196676:ODB196680 OMX196676:OMX196680 OWT196676:OWT196680 PGP196676:PGP196680 PQL196676:PQL196680 QAH196676:QAH196680 QKD196676:QKD196680 QTZ196676:QTZ196680 RDV196676:RDV196680 RNR196676:RNR196680 RXN196676:RXN196680 SHJ196676:SHJ196680 SRF196676:SRF196680 TBB196676:TBB196680 TKX196676:TKX196680 TUT196676:TUT196680 UEP196676:UEP196680 UOL196676:UOL196680 UYH196676:UYH196680 VID196676:VID196680 VRZ196676:VRZ196680 WBV196676:WBV196680 WLR196676:WLR196680 WVN196676:WVN196680 F262212:F262216 JB262212:JB262216 SX262212:SX262216 ACT262212:ACT262216 AMP262212:AMP262216 AWL262212:AWL262216 BGH262212:BGH262216 BQD262212:BQD262216 BZZ262212:BZZ262216 CJV262212:CJV262216 CTR262212:CTR262216 DDN262212:DDN262216 DNJ262212:DNJ262216 DXF262212:DXF262216 EHB262212:EHB262216 EQX262212:EQX262216 FAT262212:FAT262216 FKP262212:FKP262216 FUL262212:FUL262216 GEH262212:GEH262216 GOD262212:GOD262216 GXZ262212:GXZ262216 HHV262212:HHV262216 HRR262212:HRR262216 IBN262212:IBN262216 ILJ262212:ILJ262216 IVF262212:IVF262216 JFB262212:JFB262216 JOX262212:JOX262216 JYT262212:JYT262216 KIP262212:KIP262216 KSL262212:KSL262216 LCH262212:LCH262216 LMD262212:LMD262216 LVZ262212:LVZ262216 MFV262212:MFV262216 MPR262212:MPR262216 MZN262212:MZN262216 NJJ262212:NJJ262216 NTF262212:NTF262216 ODB262212:ODB262216 OMX262212:OMX262216 OWT262212:OWT262216 PGP262212:PGP262216 PQL262212:PQL262216 QAH262212:QAH262216 QKD262212:QKD262216 QTZ262212:QTZ262216 RDV262212:RDV262216 RNR262212:RNR262216 RXN262212:RXN262216 SHJ262212:SHJ262216 SRF262212:SRF262216 TBB262212:TBB262216 TKX262212:TKX262216 TUT262212:TUT262216 UEP262212:UEP262216 UOL262212:UOL262216 UYH262212:UYH262216 VID262212:VID262216 VRZ262212:VRZ262216 WBV262212:WBV262216 WLR262212:WLR262216 WVN262212:WVN262216 F327748:F327752 JB327748:JB327752 SX327748:SX327752 ACT327748:ACT327752 AMP327748:AMP327752 AWL327748:AWL327752 BGH327748:BGH327752 BQD327748:BQD327752 BZZ327748:BZZ327752 CJV327748:CJV327752 CTR327748:CTR327752 DDN327748:DDN327752 DNJ327748:DNJ327752 DXF327748:DXF327752 EHB327748:EHB327752 EQX327748:EQX327752 FAT327748:FAT327752 FKP327748:FKP327752 FUL327748:FUL327752 GEH327748:GEH327752 GOD327748:GOD327752 GXZ327748:GXZ327752 HHV327748:HHV327752 HRR327748:HRR327752 IBN327748:IBN327752 ILJ327748:ILJ327752 IVF327748:IVF327752 JFB327748:JFB327752 JOX327748:JOX327752 JYT327748:JYT327752 KIP327748:KIP327752 KSL327748:KSL327752 LCH327748:LCH327752 LMD327748:LMD327752 LVZ327748:LVZ327752 MFV327748:MFV327752 MPR327748:MPR327752 MZN327748:MZN327752 NJJ327748:NJJ327752 NTF327748:NTF327752 ODB327748:ODB327752 OMX327748:OMX327752 OWT327748:OWT327752 PGP327748:PGP327752 PQL327748:PQL327752 QAH327748:QAH327752 QKD327748:QKD327752 QTZ327748:QTZ327752 RDV327748:RDV327752 RNR327748:RNR327752 RXN327748:RXN327752 SHJ327748:SHJ327752 SRF327748:SRF327752 TBB327748:TBB327752 TKX327748:TKX327752 TUT327748:TUT327752 UEP327748:UEP327752 UOL327748:UOL327752 UYH327748:UYH327752 VID327748:VID327752 VRZ327748:VRZ327752 WBV327748:WBV327752 WLR327748:WLR327752 WVN327748:WVN327752 F393284:F393288 JB393284:JB393288 SX393284:SX393288 ACT393284:ACT393288 AMP393284:AMP393288 AWL393284:AWL393288 BGH393284:BGH393288 BQD393284:BQD393288 BZZ393284:BZZ393288 CJV393284:CJV393288 CTR393284:CTR393288 DDN393284:DDN393288 DNJ393284:DNJ393288 DXF393284:DXF393288 EHB393284:EHB393288 EQX393284:EQX393288 FAT393284:FAT393288 FKP393284:FKP393288 FUL393284:FUL393288 GEH393284:GEH393288 GOD393284:GOD393288 GXZ393284:GXZ393288 HHV393284:HHV393288 HRR393284:HRR393288 IBN393284:IBN393288 ILJ393284:ILJ393288 IVF393284:IVF393288 JFB393284:JFB393288 JOX393284:JOX393288 JYT393284:JYT393288 KIP393284:KIP393288 KSL393284:KSL393288 LCH393284:LCH393288 LMD393284:LMD393288 LVZ393284:LVZ393288 MFV393284:MFV393288 MPR393284:MPR393288 MZN393284:MZN393288 NJJ393284:NJJ393288 NTF393284:NTF393288 ODB393284:ODB393288 OMX393284:OMX393288 OWT393284:OWT393288 PGP393284:PGP393288 PQL393284:PQL393288 QAH393284:QAH393288 QKD393284:QKD393288 QTZ393284:QTZ393288 RDV393284:RDV393288 RNR393284:RNR393288 RXN393284:RXN393288 SHJ393284:SHJ393288 SRF393284:SRF393288 TBB393284:TBB393288 TKX393284:TKX393288 TUT393284:TUT393288 UEP393284:UEP393288 UOL393284:UOL393288 UYH393284:UYH393288 VID393284:VID393288 VRZ393284:VRZ393288 WBV393284:WBV393288 WLR393284:WLR393288 WVN393284:WVN393288 F458820:F458824 JB458820:JB458824 SX458820:SX458824 ACT458820:ACT458824 AMP458820:AMP458824 AWL458820:AWL458824 BGH458820:BGH458824 BQD458820:BQD458824 BZZ458820:BZZ458824 CJV458820:CJV458824 CTR458820:CTR458824 DDN458820:DDN458824 DNJ458820:DNJ458824 DXF458820:DXF458824 EHB458820:EHB458824 EQX458820:EQX458824 FAT458820:FAT458824 FKP458820:FKP458824 FUL458820:FUL458824 GEH458820:GEH458824 GOD458820:GOD458824 GXZ458820:GXZ458824 HHV458820:HHV458824 HRR458820:HRR458824 IBN458820:IBN458824 ILJ458820:ILJ458824 IVF458820:IVF458824 JFB458820:JFB458824 JOX458820:JOX458824 JYT458820:JYT458824 KIP458820:KIP458824 KSL458820:KSL458824 LCH458820:LCH458824 LMD458820:LMD458824 LVZ458820:LVZ458824 MFV458820:MFV458824 MPR458820:MPR458824 MZN458820:MZN458824 NJJ458820:NJJ458824 NTF458820:NTF458824 ODB458820:ODB458824 OMX458820:OMX458824 OWT458820:OWT458824 PGP458820:PGP458824 PQL458820:PQL458824 QAH458820:QAH458824 QKD458820:QKD458824 QTZ458820:QTZ458824 RDV458820:RDV458824 RNR458820:RNR458824 RXN458820:RXN458824 SHJ458820:SHJ458824 SRF458820:SRF458824 TBB458820:TBB458824 TKX458820:TKX458824 TUT458820:TUT458824 UEP458820:UEP458824 UOL458820:UOL458824 UYH458820:UYH458824 VID458820:VID458824 VRZ458820:VRZ458824 WBV458820:WBV458824 WLR458820:WLR458824 WVN458820:WVN458824 F524356:F524360 JB524356:JB524360 SX524356:SX524360 ACT524356:ACT524360 AMP524356:AMP524360 AWL524356:AWL524360 BGH524356:BGH524360 BQD524356:BQD524360 BZZ524356:BZZ524360 CJV524356:CJV524360 CTR524356:CTR524360 DDN524356:DDN524360 DNJ524356:DNJ524360 DXF524356:DXF524360 EHB524356:EHB524360 EQX524356:EQX524360 FAT524356:FAT524360 FKP524356:FKP524360 FUL524356:FUL524360 GEH524356:GEH524360 GOD524356:GOD524360 GXZ524356:GXZ524360 HHV524356:HHV524360 HRR524356:HRR524360 IBN524356:IBN524360 ILJ524356:ILJ524360 IVF524356:IVF524360 JFB524356:JFB524360 JOX524356:JOX524360 JYT524356:JYT524360 KIP524356:KIP524360 KSL524356:KSL524360 LCH524356:LCH524360 LMD524356:LMD524360 LVZ524356:LVZ524360 MFV524356:MFV524360 MPR524356:MPR524360 MZN524356:MZN524360 NJJ524356:NJJ524360 NTF524356:NTF524360 ODB524356:ODB524360 OMX524356:OMX524360 OWT524356:OWT524360 PGP524356:PGP524360 PQL524356:PQL524360 QAH524356:QAH524360 QKD524356:QKD524360 QTZ524356:QTZ524360 RDV524356:RDV524360 RNR524356:RNR524360 RXN524356:RXN524360 SHJ524356:SHJ524360 SRF524356:SRF524360 TBB524356:TBB524360 TKX524356:TKX524360 TUT524356:TUT524360 UEP524356:UEP524360 UOL524356:UOL524360 UYH524356:UYH524360 VID524356:VID524360 VRZ524356:VRZ524360 WBV524356:WBV524360 WLR524356:WLR524360 WVN524356:WVN524360 F589892:F589896 JB589892:JB589896 SX589892:SX589896 ACT589892:ACT589896 AMP589892:AMP589896 AWL589892:AWL589896 BGH589892:BGH589896 BQD589892:BQD589896 BZZ589892:BZZ589896 CJV589892:CJV589896 CTR589892:CTR589896 DDN589892:DDN589896 DNJ589892:DNJ589896 DXF589892:DXF589896 EHB589892:EHB589896 EQX589892:EQX589896 FAT589892:FAT589896 FKP589892:FKP589896 FUL589892:FUL589896 GEH589892:GEH589896 GOD589892:GOD589896 GXZ589892:GXZ589896 HHV589892:HHV589896 HRR589892:HRR589896 IBN589892:IBN589896 ILJ589892:ILJ589896 IVF589892:IVF589896 JFB589892:JFB589896 JOX589892:JOX589896 JYT589892:JYT589896 KIP589892:KIP589896 KSL589892:KSL589896 LCH589892:LCH589896 LMD589892:LMD589896 LVZ589892:LVZ589896 MFV589892:MFV589896 MPR589892:MPR589896 MZN589892:MZN589896 NJJ589892:NJJ589896 NTF589892:NTF589896 ODB589892:ODB589896 OMX589892:OMX589896 OWT589892:OWT589896 PGP589892:PGP589896 PQL589892:PQL589896 QAH589892:QAH589896 QKD589892:QKD589896 QTZ589892:QTZ589896 RDV589892:RDV589896 RNR589892:RNR589896 RXN589892:RXN589896 SHJ589892:SHJ589896 SRF589892:SRF589896 TBB589892:TBB589896 TKX589892:TKX589896 TUT589892:TUT589896 UEP589892:UEP589896 UOL589892:UOL589896 UYH589892:UYH589896 VID589892:VID589896 VRZ589892:VRZ589896 WBV589892:WBV589896 WLR589892:WLR589896 WVN589892:WVN589896 F655428:F655432 JB655428:JB655432 SX655428:SX655432 ACT655428:ACT655432 AMP655428:AMP655432 AWL655428:AWL655432 BGH655428:BGH655432 BQD655428:BQD655432 BZZ655428:BZZ655432 CJV655428:CJV655432 CTR655428:CTR655432 DDN655428:DDN655432 DNJ655428:DNJ655432 DXF655428:DXF655432 EHB655428:EHB655432 EQX655428:EQX655432 FAT655428:FAT655432 FKP655428:FKP655432 FUL655428:FUL655432 GEH655428:GEH655432 GOD655428:GOD655432 GXZ655428:GXZ655432 HHV655428:HHV655432 HRR655428:HRR655432 IBN655428:IBN655432 ILJ655428:ILJ655432 IVF655428:IVF655432 JFB655428:JFB655432 JOX655428:JOX655432 JYT655428:JYT655432 KIP655428:KIP655432 KSL655428:KSL655432 LCH655428:LCH655432 LMD655428:LMD655432 LVZ655428:LVZ655432 MFV655428:MFV655432 MPR655428:MPR655432 MZN655428:MZN655432 NJJ655428:NJJ655432 NTF655428:NTF655432 ODB655428:ODB655432 OMX655428:OMX655432 OWT655428:OWT655432 PGP655428:PGP655432 PQL655428:PQL655432 QAH655428:QAH655432 QKD655428:QKD655432 QTZ655428:QTZ655432 RDV655428:RDV655432 RNR655428:RNR655432 RXN655428:RXN655432 SHJ655428:SHJ655432 SRF655428:SRF655432 TBB655428:TBB655432 TKX655428:TKX655432 TUT655428:TUT655432 UEP655428:UEP655432 UOL655428:UOL655432 UYH655428:UYH655432 VID655428:VID655432 VRZ655428:VRZ655432 WBV655428:WBV655432 WLR655428:WLR655432 WVN655428:WVN655432 F720964:F720968 JB720964:JB720968 SX720964:SX720968 ACT720964:ACT720968 AMP720964:AMP720968 AWL720964:AWL720968 BGH720964:BGH720968 BQD720964:BQD720968 BZZ720964:BZZ720968 CJV720964:CJV720968 CTR720964:CTR720968 DDN720964:DDN720968 DNJ720964:DNJ720968 DXF720964:DXF720968 EHB720964:EHB720968 EQX720964:EQX720968 FAT720964:FAT720968 FKP720964:FKP720968 FUL720964:FUL720968 GEH720964:GEH720968 GOD720964:GOD720968 GXZ720964:GXZ720968 HHV720964:HHV720968 HRR720964:HRR720968 IBN720964:IBN720968 ILJ720964:ILJ720968 IVF720964:IVF720968 JFB720964:JFB720968 JOX720964:JOX720968 JYT720964:JYT720968 KIP720964:KIP720968 KSL720964:KSL720968 LCH720964:LCH720968 LMD720964:LMD720968 LVZ720964:LVZ720968 MFV720964:MFV720968 MPR720964:MPR720968 MZN720964:MZN720968 NJJ720964:NJJ720968 NTF720964:NTF720968 ODB720964:ODB720968 OMX720964:OMX720968 OWT720964:OWT720968 PGP720964:PGP720968 PQL720964:PQL720968 QAH720964:QAH720968 QKD720964:QKD720968 QTZ720964:QTZ720968 RDV720964:RDV720968 RNR720964:RNR720968 RXN720964:RXN720968 SHJ720964:SHJ720968 SRF720964:SRF720968 TBB720964:TBB720968 TKX720964:TKX720968 TUT720964:TUT720968 UEP720964:UEP720968 UOL720964:UOL720968 UYH720964:UYH720968 VID720964:VID720968 VRZ720964:VRZ720968 WBV720964:WBV720968 WLR720964:WLR720968 WVN720964:WVN720968 F786500:F786504 JB786500:JB786504 SX786500:SX786504 ACT786500:ACT786504 AMP786500:AMP786504 AWL786500:AWL786504 BGH786500:BGH786504 BQD786500:BQD786504 BZZ786500:BZZ786504 CJV786500:CJV786504 CTR786500:CTR786504 DDN786500:DDN786504 DNJ786500:DNJ786504 DXF786500:DXF786504 EHB786500:EHB786504 EQX786500:EQX786504 FAT786500:FAT786504 FKP786500:FKP786504 FUL786500:FUL786504 GEH786500:GEH786504 GOD786500:GOD786504 GXZ786500:GXZ786504 HHV786500:HHV786504 HRR786500:HRR786504 IBN786500:IBN786504 ILJ786500:ILJ786504 IVF786500:IVF786504 JFB786500:JFB786504 JOX786500:JOX786504 JYT786500:JYT786504 KIP786500:KIP786504 KSL786500:KSL786504 LCH786500:LCH786504 LMD786500:LMD786504 LVZ786500:LVZ786504 MFV786500:MFV786504 MPR786500:MPR786504 MZN786500:MZN786504 NJJ786500:NJJ786504 NTF786500:NTF786504 ODB786500:ODB786504 OMX786500:OMX786504 OWT786500:OWT786504 PGP786500:PGP786504 PQL786500:PQL786504 QAH786500:QAH786504 QKD786500:QKD786504 QTZ786500:QTZ786504 RDV786500:RDV786504 RNR786500:RNR786504 RXN786500:RXN786504 SHJ786500:SHJ786504 SRF786500:SRF786504 TBB786500:TBB786504 TKX786500:TKX786504 TUT786500:TUT786504 UEP786500:UEP786504 UOL786500:UOL786504 UYH786500:UYH786504 VID786500:VID786504 VRZ786500:VRZ786504 WBV786500:WBV786504 WLR786500:WLR786504 WVN786500:WVN786504 F852036:F852040 JB852036:JB852040 SX852036:SX852040 ACT852036:ACT852040 AMP852036:AMP852040 AWL852036:AWL852040 BGH852036:BGH852040 BQD852036:BQD852040 BZZ852036:BZZ852040 CJV852036:CJV852040 CTR852036:CTR852040 DDN852036:DDN852040 DNJ852036:DNJ852040 DXF852036:DXF852040 EHB852036:EHB852040 EQX852036:EQX852040 FAT852036:FAT852040 FKP852036:FKP852040 FUL852036:FUL852040 GEH852036:GEH852040 GOD852036:GOD852040 GXZ852036:GXZ852040 HHV852036:HHV852040 HRR852036:HRR852040 IBN852036:IBN852040 ILJ852036:ILJ852040 IVF852036:IVF852040 JFB852036:JFB852040 JOX852036:JOX852040 JYT852036:JYT852040 KIP852036:KIP852040 KSL852036:KSL852040 LCH852036:LCH852040 LMD852036:LMD852040 LVZ852036:LVZ852040 MFV852036:MFV852040 MPR852036:MPR852040 MZN852036:MZN852040 NJJ852036:NJJ852040 NTF852036:NTF852040 ODB852036:ODB852040 OMX852036:OMX852040 OWT852036:OWT852040 PGP852036:PGP852040 PQL852036:PQL852040 QAH852036:QAH852040 QKD852036:QKD852040 QTZ852036:QTZ852040 RDV852036:RDV852040 RNR852036:RNR852040 RXN852036:RXN852040 SHJ852036:SHJ852040 SRF852036:SRF852040 TBB852036:TBB852040 TKX852036:TKX852040 TUT852036:TUT852040 UEP852036:UEP852040 UOL852036:UOL852040 UYH852036:UYH852040 VID852036:VID852040 VRZ852036:VRZ852040 WBV852036:WBV852040 WLR852036:WLR852040 WVN852036:WVN852040 F917572:F917576 JB917572:JB917576 SX917572:SX917576 ACT917572:ACT917576 AMP917572:AMP917576 AWL917572:AWL917576 BGH917572:BGH917576 BQD917572:BQD917576 BZZ917572:BZZ917576 CJV917572:CJV917576 CTR917572:CTR917576 DDN917572:DDN917576 DNJ917572:DNJ917576 DXF917572:DXF917576 EHB917572:EHB917576 EQX917572:EQX917576 FAT917572:FAT917576 FKP917572:FKP917576 FUL917572:FUL917576 GEH917572:GEH917576 GOD917572:GOD917576 GXZ917572:GXZ917576 HHV917572:HHV917576 HRR917572:HRR917576 IBN917572:IBN917576 ILJ917572:ILJ917576 IVF917572:IVF917576 JFB917572:JFB917576 JOX917572:JOX917576 JYT917572:JYT917576 KIP917572:KIP917576 KSL917572:KSL917576 LCH917572:LCH917576 LMD917572:LMD917576 LVZ917572:LVZ917576 MFV917572:MFV917576 MPR917572:MPR917576 MZN917572:MZN917576 NJJ917572:NJJ917576 NTF917572:NTF917576 ODB917572:ODB917576 OMX917572:OMX917576 OWT917572:OWT917576 PGP917572:PGP917576 PQL917572:PQL917576 QAH917572:QAH917576 QKD917572:QKD917576 QTZ917572:QTZ917576 RDV917572:RDV917576 RNR917572:RNR917576 RXN917572:RXN917576 SHJ917572:SHJ917576 SRF917572:SRF917576 TBB917572:TBB917576 TKX917572:TKX917576 TUT917572:TUT917576 UEP917572:UEP917576 UOL917572:UOL917576 UYH917572:UYH917576 VID917572:VID917576 VRZ917572:VRZ917576 WBV917572:WBV917576 WLR917572:WLR917576 WVN917572:WVN917576 F983108:F983112 JB983108:JB983112 SX983108:SX983112 ACT983108:ACT983112 AMP983108:AMP983112 AWL983108:AWL983112 BGH983108:BGH983112 BQD983108:BQD983112 BZZ983108:BZZ983112 CJV983108:CJV983112 CTR983108:CTR983112 DDN983108:DDN983112 DNJ983108:DNJ983112 DXF983108:DXF983112 EHB983108:EHB983112 EQX983108:EQX983112 FAT983108:FAT983112 FKP983108:FKP983112 FUL983108:FUL983112 GEH983108:GEH983112 GOD983108:GOD983112 GXZ983108:GXZ983112 HHV983108:HHV983112 HRR983108:HRR983112 IBN983108:IBN983112 ILJ983108:ILJ983112 IVF983108:IVF983112 JFB983108:JFB983112 JOX983108:JOX983112 JYT983108:JYT983112 KIP983108:KIP983112 KSL983108:KSL983112 LCH983108:LCH983112 LMD983108:LMD983112 LVZ983108:LVZ983112 MFV983108:MFV983112 MPR983108:MPR983112 MZN983108:MZN983112 NJJ983108:NJJ983112 NTF983108:NTF983112 ODB983108:ODB983112 OMX983108:OMX983112 OWT983108:OWT983112 PGP983108:PGP983112 PQL983108:PQL983112 QAH983108:QAH983112 QKD983108:QKD983112 QTZ983108:QTZ983112 RDV983108:RDV983112 RNR983108:RNR983112 RXN983108:RXN983112 SHJ983108:SHJ983112 SRF983108:SRF983112 TBB983108:TBB983112 TKX983108:TKX983112 TUT983108:TUT983112 UEP983108:UEP983112 UOL983108:UOL983112 UYH983108:UYH983112 VID983108:VID983112 VRZ983108:VRZ983112 WBV983108:WBV983112 WLR983108:WLR983112 WVN983108:WVN983112 F74 JB74 SX74 ACT74 AMP74 AWL74 BGH74 BQD74 BZZ74 CJV74 CTR74 DDN74 DNJ74 DXF74 EHB74 EQX74 FAT74 FKP74 FUL74 GEH74 GOD74 GXZ74 HHV74 HRR74 IBN74 ILJ74 IVF74 JFB74 JOX74 JYT74 KIP74 KSL74 LCH74 LMD74 LVZ74 MFV74 MPR74 MZN74 NJJ74 NTF74 ODB74 OMX74 OWT74 PGP74 PQL74 QAH74 QKD74 QTZ74 RDV74 RNR74 RXN74 SHJ74 SRF74 TBB74 TKX74 TUT74 UEP74 UOL74 UYH74 VID74 VRZ74 WBV74 WLR74 WVN74 F65610 JB65610 SX65610 ACT65610 AMP65610 AWL65610 BGH65610 BQD65610 BZZ65610 CJV65610 CTR65610 DDN65610 DNJ65610 DXF65610 EHB65610 EQX65610 FAT65610 FKP65610 FUL65610 GEH65610 GOD65610 GXZ65610 HHV65610 HRR65610 IBN65610 ILJ65610 IVF65610 JFB65610 JOX65610 JYT65610 KIP65610 KSL65610 LCH65610 LMD65610 LVZ65610 MFV65610 MPR65610 MZN65610 NJJ65610 NTF65610 ODB65610 OMX65610 OWT65610 PGP65610 PQL65610 QAH65610 QKD65610 QTZ65610 RDV65610 RNR65610 RXN65610 SHJ65610 SRF65610 TBB65610 TKX65610 TUT65610 UEP65610 UOL65610 UYH65610 VID65610 VRZ65610 WBV65610 WLR65610 WVN65610 F131146 JB131146 SX131146 ACT131146 AMP131146 AWL131146 BGH131146 BQD131146 BZZ131146 CJV131146 CTR131146 DDN131146 DNJ131146 DXF131146 EHB131146 EQX131146 FAT131146 FKP131146 FUL131146 GEH131146 GOD131146 GXZ131146 HHV131146 HRR131146 IBN131146 ILJ131146 IVF131146 JFB131146 JOX131146 JYT131146 KIP131146 KSL131146 LCH131146 LMD131146 LVZ131146 MFV131146 MPR131146 MZN131146 NJJ131146 NTF131146 ODB131146 OMX131146 OWT131146 PGP131146 PQL131146 QAH131146 QKD131146 QTZ131146 RDV131146 RNR131146 RXN131146 SHJ131146 SRF131146 TBB131146 TKX131146 TUT131146 UEP131146 UOL131146 UYH131146 VID131146 VRZ131146 WBV131146 WLR131146 WVN131146 F196682 JB196682 SX196682 ACT196682 AMP196682 AWL196682 BGH196682 BQD196682 BZZ196682 CJV196682 CTR196682 DDN196682 DNJ196682 DXF196682 EHB196682 EQX196682 FAT196682 FKP196682 FUL196682 GEH196682 GOD196682 GXZ196682 HHV196682 HRR196682 IBN196682 ILJ196682 IVF196682 JFB196682 JOX196682 JYT196682 KIP196682 KSL196682 LCH196682 LMD196682 LVZ196682 MFV196682 MPR196682 MZN196682 NJJ196682 NTF196682 ODB196682 OMX196682 OWT196682 PGP196682 PQL196682 QAH196682 QKD196682 QTZ196682 RDV196682 RNR196682 RXN196682 SHJ196682 SRF196682 TBB196682 TKX196682 TUT196682 UEP196682 UOL196682 UYH196682 VID196682 VRZ196682 WBV196682 WLR196682 WVN196682 F262218 JB262218 SX262218 ACT262218 AMP262218 AWL262218 BGH262218 BQD262218 BZZ262218 CJV262218 CTR262218 DDN262218 DNJ262218 DXF262218 EHB262218 EQX262218 FAT262218 FKP262218 FUL262218 GEH262218 GOD262218 GXZ262218 HHV262218 HRR262218 IBN262218 ILJ262218 IVF262218 JFB262218 JOX262218 JYT262218 KIP262218 KSL262218 LCH262218 LMD262218 LVZ262218 MFV262218 MPR262218 MZN262218 NJJ262218 NTF262218 ODB262218 OMX262218 OWT262218 PGP262218 PQL262218 QAH262218 QKD262218 QTZ262218 RDV262218 RNR262218 RXN262218 SHJ262218 SRF262218 TBB262218 TKX262218 TUT262218 UEP262218 UOL262218 UYH262218 VID262218 VRZ262218 WBV262218 WLR262218 WVN262218 F327754 JB327754 SX327754 ACT327754 AMP327754 AWL327754 BGH327754 BQD327754 BZZ327754 CJV327754 CTR327754 DDN327754 DNJ327754 DXF327754 EHB327754 EQX327754 FAT327754 FKP327754 FUL327754 GEH327754 GOD327754 GXZ327754 HHV327754 HRR327754 IBN327754 ILJ327754 IVF327754 JFB327754 JOX327754 JYT327754 KIP327754 KSL327754 LCH327754 LMD327754 LVZ327754 MFV327754 MPR327754 MZN327754 NJJ327754 NTF327754 ODB327754 OMX327754 OWT327754 PGP327754 PQL327754 QAH327754 QKD327754 QTZ327754 RDV327754 RNR327754 RXN327754 SHJ327754 SRF327754 TBB327754 TKX327754 TUT327754 UEP327754 UOL327754 UYH327754 VID327754 VRZ327754 WBV327754 WLR327754 WVN327754 F393290 JB393290 SX393290 ACT393290 AMP393290 AWL393290 BGH393290 BQD393290 BZZ393290 CJV393290 CTR393290 DDN393290 DNJ393290 DXF393290 EHB393290 EQX393290 FAT393290 FKP393290 FUL393290 GEH393290 GOD393290 GXZ393290 HHV393290 HRR393290 IBN393290 ILJ393290 IVF393290 JFB393290 JOX393290 JYT393290 KIP393290 KSL393290 LCH393290 LMD393290 LVZ393290 MFV393290 MPR393290 MZN393290 NJJ393290 NTF393290 ODB393290 OMX393290 OWT393290 PGP393290 PQL393290 QAH393290 QKD393290 QTZ393290 RDV393290 RNR393290 RXN393290 SHJ393290 SRF393290 TBB393290 TKX393290 TUT393290 UEP393290 UOL393290 UYH393290 VID393290 VRZ393290 WBV393290 WLR393290 WVN393290 F458826 JB458826 SX458826 ACT458826 AMP458826 AWL458826 BGH458826 BQD458826 BZZ458826 CJV458826 CTR458826 DDN458826 DNJ458826 DXF458826 EHB458826 EQX458826 FAT458826 FKP458826 FUL458826 GEH458826 GOD458826 GXZ458826 HHV458826 HRR458826 IBN458826 ILJ458826 IVF458826 JFB458826 JOX458826 JYT458826 KIP458826 KSL458826 LCH458826 LMD458826 LVZ458826 MFV458826 MPR458826 MZN458826 NJJ458826 NTF458826 ODB458826 OMX458826 OWT458826 PGP458826 PQL458826 QAH458826 QKD458826 QTZ458826 RDV458826 RNR458826 RXN458826 SHJ458826 SRF458826 TBB458826 TKX458826 TUT458826 UEP458826 UOL458826 UYH458826 VID458826 VRZ458826 WBV458826 WLR458826 WVN458826 F524362 JB524362 SX524362 ACT524362 AMP524362 AWL524362 BGH524362 BQD524362 BZZ524362 CJV524362 CTR524362 DDN524362 DNJ524362 DXF524362 EHB524362 EQX524362 FAT524362 FKP524362 FUL524362 GEH524362 GOD524362 GXZ524362 HHV524362 HRR524362 IBN524362 ILJ524362 IVF524362 JFB524362 JOX524362 JYT524362 KIP524362 KSL524362 LCH524362 LMD524362 LVZ524362 MFV524362 MPR524362 MZN524362 NJJ524362 NTF524362 ODB524362 OMX524362 OWT524362 PGP524362 PQL524362 QAH524362 QKD524362 QTZ524362 RDV524362 RNR524362 RXN524362 SHJ524362 SRF524362 TBB524362 TKX524362 TUT524362 UEP524362 UOL524362 UYH524362 VID524362 VRZ524362 WBV524362 WLR524362 WVN524362 F589898 JB589898 SX589898 ACT589898 AMP589898 AWL589898 BGH589898 BQD589898 BZZ589898 CJV589898 CTR589898 DDN589898 DNJ589898 DXF589898 EHB589898 EQX589898 FAT589898 FKP589898 FUL589898 GEH589898 GOD589898 GXZ589898 HHV589898 HRR589898 IBN589898 ILJ589898 IVF589898 JFB589898 JOX589898 JYT589898 KIP589898 KSL589898 LCH589898 LMD589898 LVZ589898 MFV589898 MPR589898 MZN589898 NJJ589898 NTF589898 ODB589898 OMX589898 OWT589898 PGP589898 PQL589898 QAH589898 QKD589898 QTZ589898 RDV589898 RNR589898 RXN589898 SHJ589898 SRF589898 TBB589898 TKX589898 TUT589898 UEP589898 UOL589898 UYH589898 VID589898 VRZ589898 WBV589898 WLR589898 WVN589898 F655434 JB655434 SX655434 ACT655434 AMP655434 AWL655434 BGH655434 BQD655434 BZZ655434 CJV655434 CTR655434 DDN655434 DNJ655434 DXF655434 EHB655434 EQX655434 FAT655434 FKP655434 FUL655434 GEH655434 GOD655434 GXZ655434 HHV655434 HRR655434 IBN655434 ILJ655434 IVF655434 JFB655434 JOX655434 JYT655434 KIP655434 KSL655434 LCH655434 LMD655434 LVZ655434 MFV655434 MPR655434 MZN655434 NJJ655434 NTF655434 ODB655434 OMX655434 OWT655434 PGP655434 PQL655434 QAH655434 QKD655434 QTZ655434 RDV655434 RNR655434 RXN655434 SHJ655434 SRF655434 TBB655434 TKX655434 TUT655434 UEP655434 UOL655434 UYH655434 VID655434 VRZ655434 WBV655434 WLR655434 WVN655434 F720970 JB720970 SX720970 ACT720970 AMP720970 AWL720970 BGH720970 BQD720970 BZZ720970 CJV720970 CTR720970 DDN720970 DNJ720970 DXF720970 EHB720970 EQX720970 FAT720970 FKP720970 FUL720970 GEH720970 GOD720970 GXZ720970 HHV720970 HRR720970 IBN720970 ILJ720970 IVF720970 JFB720970 JOX720970 JYT720970 KIP720970 KSL720970 LCH720970 LMD720970 LVZ720970 MFV720970 MPR720970 MZN720970 NJJ720970 NTF720970 ODB720970 OMX720970 OWT720970 PGP720970 PQL720970 QAH720970 QKD720970 QTZ720970 RDV720970 RNR720970 RXN720970 SHJ720970 SRF720970 TBB720970 TKX720970 TUT720970 UEP720970 UOL720970 UYH720970 VID720970 VRZ720970 WBV720970 WLR720970 WVN720970 F786506 JB786506 SX786506 ACT786506 AMP786506 AWL786506 BGH786506 BQD786506 BZZ786506 CJV786506 CTR786506 DDN786506 DNJ786506 DXF786506 EHB786506 EQX786506 FAT786506 FKP786506 FUL786506 GEH786506 GOD786506 GXZ786506 HHV786506 HRR786506 IBN786506 ILJ786506 IVF786506 JFB786506 JOX786506 JYT786506 KIP786506 KSL786506 LCH786506 LMD786506 LVZ786506 MFV786506 MPR786506 MZN786506 NJJ786506 NTF786506 ODB786506 OMX786506 OWT786506 PGP786506 PQL786506 QAH786506 QKD786506 QTZ786506 RDV786506 RNR786506 RXN786506 SHJ786506 SRF786506 TBB786506 TKX786506 TUT786506 UEP786506 UOL786506 UYH786506 VID786506 VRZ786506 WBV786506 WLR786506 WVN786506 F852042 JB852042 SX852042 ACT852042 AMP852042 AWL852042 BGH852042 BQD852042 BZZ852042 CJV852042 CTR852042 DDN852042 DNJ852042 DXF852042 EHB852042 EQX852042 FAT852042 FKP852042 FUL852042 GEH852042 GOD852042 GXZ852042 HHV852042 HRR852042 IBN852042 ILJ852042 IVF852042 JFB852042 JOX852042 JYT852042 KIP852042 KSL852042 LCH852042 LMD852042 LVZ852042 MFV852042 MPR852042 MZN852042 NJJ852042 NTF852042 ODB852042 OMX852042 OWT852042 PGP852042 PQL852042 QAH852042 QKD852042 QTZ852042 RDV852042 RNR852042 RXN852042 SHJ852042 SRF852042 TBB852042 TKX852042 TUT852042 UEP852042 UOL852042 UYH852042 VID852042 VRZ852042 WBV852042 WLR852042 WVN852042 F917578 JB917578 SX917578 ACT917578 AMP917578 AWL917578 BGH917578 BQD917578 BZZ917578 CJV917578 CTR917578 DDN917578 DNJ917578 DXF917578 EHB917578 EQX917578 FAT917578 FKP917578 FUL917578 GEH917578 GOD917578 GXZ917578 HHV917578 HRR917578 IBN917578 ILJ917578 IVF917578 JFB917578 JOX917578 JYT917578 KIP917578 KSL917578 LCH917578 LMD917578 LVZ917578 MFV917578 MPR917578 MZN917578 NJJ917578 NTF917578 ODB917578 OMX917578 OWT917578 PGP917578 PQL917578 QAH917578 QKD917578 QTZ917578 RDV917578 RNR917578 RXN917578 SHJ917578 SRF917578 TBB917578 TKX917578 TUT917578 UEP917578 UOL917578 UYH917578 VID917578 VRZ917578 WBV917578 WLR917578 WVN917578 F983114 JB983114 SX983114 ACT983114 AMP983114 AWL983114 BGH983114 BQD983114 BZZ983114 CJV983114 CTR983114 DDN983114 DNJ983114 DXF983114 EHB983114 EQX983114 FAT983114 FKP983114 FUL983114 GEH983114 GOD983114 GXZ983114 HHV983114 HRR983114 IBN983114 ILJ983114 IVF983114 JFB983114 JOX983114 JYT983114 KIP983114 KSL983114 LCH983114 LMD983114 LVZ983114 MFV983114 MPR983114 MZN983114 NJJ983114 NTF983114 ODB983114 OMX983114 OWT983114 PGP983114 PQL983114 QAH983114 QKD983114 QTZ983114 RDV983114 RNR983114 RXN983114 SHJ983114 SRF983114 TBB983114 TKX983114 TUT983114 UEP983114 UOL983114 UYH983114 VID983114 VRZ983114 WBV983114 WLR983114 F83:F119"/>
    <dataValidation allowBlank="1" showErrorMessage="1" promptTitle="Note:" prompt="Do not forget to enter base date at the top of this form._x000a_" sqref="K140:L140 JG140:JH140 TC140:TD140 ACY140:ACZ140 AMU140:AMV140 AWQ140:AWR140 BGM140:BGN140 BQI140:BQJ140 CAE140:CAF140 CKA140:CKB140 CTW140:CTX140 DDS140:DDT140 DNO140:DNP140 DXK140:DXL140 EHG140:EHH140 ERC140:ERD140 FAY140:FAZ140 FKU140:FKV140 FUQ140:FUR140 GEM140:GEN140 GOI140:GOJ140 GYE140:GYF140 HIA140:HIB140 HRW140:HRX140 IBS140:IBT140 ILO140:ILP140 IVK140:IVL140 JFG140:JFH140 JPC140:JPD140 JYY140:JYZ140 KIU140:KIV140 KSQ140:KSR140 LCM140:LCN140 LMI140:LMJ140 LWE140:LWF140 MGA140:MGB140 MPW140:MPX140 MZS140:MZT140 NJO140:NJP140 NTK140:NTL140 ODG140:ODH140 ONC140:OND140 OWY140:OWZ140 PGU140:PGV140 PQQ140:PQR140 QAM140:QAN140 QKI140:QKJ140 QUE140:QUF140 REA140:REB140 RNW140:RNX140 RXS140:RXT140 SHO140:SHP140 SRK140:SRL140 TBG140:TBH140 TLC140:TLD140 TUY140:TUZ140 UEU140:UEV140 UOQ140:UOR140 UYM140:UYN140 VII140:VIJ140 VSE140:VSF140 WCA140:WCB140 WLW140:WLX140 WVS140:WVT140 K65676:L65676 JG65676:JH65676 TC65676:TD65676 ACY65676:ACZ65676 AMU65676:AMV65676 AWQ65676:AWR65676 BGM65676:BGN65676 BQI65676:BQJ65676 CAE65676:CAF65676 CKA65676:CKB65676 CTW65676:CTX65676 DDS65676:DDT65676 DNO65676:DNP65676 DXK65676:DXL65676 EHG65676:EHH65676 ERC65676:ERD65676 FAY65676:FAZ65676 FKU65676:FKV65676 FUQ65676:FUR65676 GEM65676:GEN65676 GOI65676:GOJ65676 GYE65676:GYF65676 HIA65676:HIB65676 HRW65676:HRX65676 IBS65676:IBT65676 ILO65676:ILP65676 IVK65676:IVL65676 JFG65676:JFH65676 JPC65676:JPD65676 JYY65676:JYZ65676 KIU65676:KIV65676 KSQ65676:KSR65676 LCM65676:LCN65676 LMI65676:LMJ65676 LWE65676:LWF65676 MGA65676:MGB65676 MPW65676:MPX65676 MZS65676:MZT65676 NJO65676:NJP65676 NTK65676:NTL65676 ODG65676:ODH65676 ONC65676:OND65676 OWY65676:OWZ65676 PGU65676:PGV65676 PQQ65676:PQR65676 QAM65676:QAN65676 QKI65676:QKJ65676 QUE65676:QUF65676 REA65676:REB65676 RNW65676:RNX65676 RXS65676:RXT65676 SHO65676:SHP65676 SRK65676:SRL65676 TBG65676:TBH65676 TLC65676:TLD65676 TUY65676:TUZ65676 UEU65676:UEV65676 UOQ65676:UOR65676 UYM65676:UYN65676 VII65676:VIJ65676 VSE65676:VSF65676 WCA65676:WCB65676 WLW65676:WLX65676 WVS65676:WVT65676 K131212:L131212 JG131212:JH131212 TC131212:TD131212 ACY131212:ACZ131212 AMU131212:AMV131212 AWQ131212:AWR131212 BGM131212:BGN131212 BQI131212:BQJ131212 CAE131212:CAF131212 CKA131212:CKB131212 CTW131212:CTX131212 DDS131212:DDT131212 DNO131212:DNP131212 DXK131212:DXL131212 EHG131212:EHH131212 ERC131212:ERD131212 FAY131212:FAZ131212 FKU131212:FKV131212 FUQ131212:FUR131212 GEM131212:GEN131212 GOI131212:GOJ131212 GYE131212:GYF131212 HIA131212:HIB131212 HRW131212:HRX131212 IBS131212:IBT131212 ILO131212:ILP131212 IVK131212:IVL131212 JFG131212:JFH131212 JPC131212:JPD131212 JYY131212:JYZ131212 KIU131212:KIV131212 KSQ131212:KSR131212 LCM131212:LCN131212 LMI131212:LMJ131212 LWE131212:LWF131212 MGA131212:MGB131212 MPW131212:MPX131212 MZS131212:MZT131212 NJO131212:NJP131212 NTK131212:NTL131212 ODG131212:ODH131212 ONC131212:OND131212 OWY131212:OWZ131212 PGU131212:PGV131212 PQQ131212:PQR131212 QAM131212:QAN131212 QKI131212:QKJ131212 QUE131212:QUF131212 REA131212:REB131212 RNW131212:RNX131212 RXS131212:RXT131212 SHO131212:SHP131212 SRK131212:SRL131212 TBG131212:TBH131212 TLC131212:TLD131212 TUY131212:TUZ131212 UEU131212:UEV131212 UOQ131212:UOR131212 UYM131212:UYN131212 VII131212:VIJ131212 VSE131212:VSF131212 WCA131212:WCB131212 WLW131212:WLX131212 WVS131212:WVT131212 K196748:L196748 JG196748:JH196748 TC196748:TD196748 ACY196748:ACZ196748 AMU196748:AMV196748 AWQ196748:AWR196748 BGM196748:BGN196748 BQI196748:BQJ196748 CAE196748:CAF196748 CKA196748:CKB196748 CTW196748:CTX196748 DDS196748:DDT196748 DNO196748:DNP196748 DXK196748:DXL196748 EHG196748:EHH196748 ERC196748:ERD196748 FAY196748:FAZ196748 FKU196748:FKV196748 FUQ196748:FUR196748 GEM196748:GEN196748 GOI196748:GOJ196748 GYE196748:GYF196748 HIA196748:HIB196748 HRW196748:HRX196748 IBS196748:IBT196748 ILO196748:ILP196748 IVK196748:IVL196748 JFG196748:JFH196748 JPC196748:JPD196748 JYY196748:JYZ196748 KIU196748:KIV196748 KSQ196748:KSR196748 LCM196748:LCN196748 LMI196748:LMJ196748 LWE196748:LWF196748 MGA196748:MGB196748 MPW196748:MPX196748 MZS196748:MZT196748 NJO196748:NJP196748 NTK196748:NTL196748 ODG196748:ODH196748 ONC196748:OND196748 OWY196748:OWZ196748 PGU196748:PGV196748 PQQ196748:PQR196748 QAM196748:QAN196748 QKI196748:QKJ196748 QUE196748:QUF196748 REA196748:REB196748 RNW196748:RNX196748 RXS196748:RXT196748 SHO196748:SHP196748 SRK196748:SRL196748 TBG196748:TBH196748 TLC196748:TLD196748 TUY196748:TUZ196748 UEU196748:UEV196748 UOQ196748:UOR196748 UYM196748:UYN196748 VII196748:VIJ196748 VSE196748:VSF196748 WCA196748:WCB196748 WLW196748:WLX196748 WVS196748:WVT196748 K262284:L262284 JG262284:JH262284 TC262284:TD262284 ACY262284:ACZ262284 AMU262284:AMV262284 AWQ262284:AWR262284 BGM262284:BGN262284 BQI262284:BQJ262284 CAE262284:CAF262284 CKA262284:CKB262284 CTW262284:CTX262284 DDS262284:DDT262284 DNO262284:DNP262284 DXK262284:DXL262284 EHG262284:EHH262284 ERC262284:ERD262284 FAY262284:FAZ262284 FKU262284:FKV262284 FUQ262284:FUR262284 GEM262284:GEN262284 GOI262284:GOJ262284 GYE262284:GYF262284 HIA262284:HIB262284 HRW262284:HRX262284 IBS262284:IBT262284 ILO262284:ILP262284 IVK262284:IVL262284 JFG262284:JFH262284 JPC262284:JPD262284 JYY262284:JYZ262284 KIU262284:KIV262284 KSQ262284:KSR262284 LCM262284:LCN262284 LMI262284:LMJ262284 LWE262284:LWF262284 MGA262284:MGB262284 MPW262284:MPX262284 MZS262284:MZT262284 NJO262284:NJP262284 NTK262284:NTL262284 ODG262284:ODH262284 ONC262284:OND262284 OWY262284:OWZ262284 PGU262284:PGV262284 PQQ262284:PQR262284 QAM262284:QAN262284 QKI262284:QKJ262284 QUE262284:QUF262284 REA262284:REB262284 RNW262284:RNX262284 RXS262284:RXT262284 SHO262284:SHP262284 SRK262284:SRL262284 TBG262284:TBH262284 TLC262284:TLD262284 TUY262284:TUZ262284 UEU262284:UEV262284 UOQ262284:UOR262284 UYM262284:UYN262284 VII262284:VIJ262284 VSE262284:VSF262284 WCA262284:WCB262284 WLW262284:WLX262284 WVS262284:WVT262284 K327820:L327820 JG327820:JH327820 TC327820:TD327820 ACY327820:ACZ327820 AMU327820:AMV327820 AWQ327820:AWR327820 BGM327820:BGN327820 BQI327820:BQJ327820 CAE327820:CAF327820 CKA327820:CKB327820 CTW327820:CTX327820 DDS327820:DDT327820 DNO327820:DNP327820 DXK327820:DXL327820 EHG327820:EHH327820 ERC327820:ERD327820 FAY327820:FAZ327820 FKU327820:FKV327820 FUQ327820:FUR327820 GEM327820:GEN327820 GOI327820:GOJ327820 GYE327820:GYF327820 HIA327820:HIB327820 HRW327820:HRX327820 IBS327820:IBT327820 ILO327820:ILP327820 IVK327820:IVL327820 JFG327820:JFH327820 JPC327820:JPD327820 JYY327820:JYZ327820 KIU327820:KIV327820 KSQ327820:KSR327820 LCM327820:LCN327820 LMI327820:LMJ327820 LWE327820:LWF327820 MGA327820:MGB327820 MPW327820:MPX327820 MZS327820:MZT327820 NJO327820:NJP327820 NTK327820:NTL327820 ODG327820:ODH327820 ONC327820:OND327820 OWY327820:OWZ327820 PGU327820:PGV327820 PQQ327820:PQR327820 QAM327820:QAN327820 QKI327820:QKJ327820 QUE327820:QUF327820 REA327820:REB327820 RNW327820:RNX327820 RXS327820:RXT327820 SHO327820:SHP327820 SRK327820:SRL327820 TBG327820:TBH327820 TLC327820:TLD327820 TUY327820:TUZ327820 UEU327820:UEV327820 UOQ327820:UOR327820 UYM327820:UYN327820 VII327820:VIJ327820 VSE327820:VSF327820 WCA327820:WCB327820 WLW327820:WLX327820 WVS327820:WVT327820 K393356:L393356 JG393356:JH393356 TC393356:TD393356 ACY393356:ACZ393356 AMU393356:AMV393356 AWQ393356:AWR393356 BGM393356:BGN393356 BQI393356:BQJ393356 CAE393356:CAF393356 CKA393356:CKB393356 CTW393356:CTX393356 DDS393356:DDT393356 DNO393356:DNP393356 DXK393356:DXL393356 EHG393356:EHH393356 ERC393356:ERD393356 FAY393356:FAZ393356 FKU393356:FKV393356 FUQ393356:FUR393356 GEM393356:GEN393356 GOI393356:GOJ393356 GYE393356:GYF393356 HIA393356:HIB393356 HRW393356:HRX393356 IBS393356:IBT393356 ILO393356:ILP393356 IVK393356:IVL393356 JFG393356:JFH393356 JPC393356:JPD393356 JYY393356:JYZ393356 KIU393356:KIV393356 KSQ393356:KSR393356 LCM393356:LCN393356 LMI393356:LMJ393356 LWE393356:LWF393356 MGA393356:MGB393356 MPW393356:MPX393356 MZS393356:MZT393356 NJO393356:NJP393356 NTK393356:NTL393356 ODG393356:ODH393356 ONC393356:OND393356 OWY393356:OWZ393356 PGU393356:PGV393356 PQQ393356:PQR393356 QAM393356:QAN393356 QKI393356:QKJ393356 QUE393356:QUF393356 REA393356:REB393356 RNW393356:RNX393356 RXS393356:RXT393356 SHO393356:SHP393356 SRK393356:SRL393356 TBG393356:TBH393356 TLC393356:TLD393356 TUY393356:TUZ393356 UEU393356:UEV393356 UOQ393356:UOR393356 UYM393356:UYN393356 VII393356:VIJ393356 VSE393356:VSF393356 WCA393356:WCB393356 WLW393356:WLX393356 WVS393356:WVT393356 K458892:L458892 JG458892:JH458892 TC458892:TD458892 ACY458892:ACZ458892 AMU458892:AMV458892 AWQ458892:AWR458892 BGM458892:BGN458892 BQI458892:BQJ458892 CAE458892:CAF458892 CKA458892:CKB458892 CTW458892:CTX458892 DDS458892:DDT458892 DNO458892:DNP458892 DXK458892:DXL458892 EHG458892:EHH458892 ERC458892:ERD458892 FAY458892:FAZ458892 FKU458892:FKV458892 FUQ458892:FUR458892 GEM458892:GEN458892 GOI458892:GOJ458892 GYE458892:GYF458892 HIA458892:HIB458892 HRW458892:HRX458892 IBS458892:IBT458892 ILO458892:ILP458892 IVK458892:IVL458892 JFG458892:JFH458892 JPC458892:JPD458892 JYY458892:JYZ458892 KIU458892:KIV458892 KSQ458892:KSR458892 LCM458892:LCN458892 LMI458892:LMJ458892 LWE458892:LWF458892 MGA458892:MGB458892 MPW458892:MPX458892 MZS458892:MZT458892 NJO458892:NJP458892 NTK458892:NTL458892 ODG458892:ODH458892 ONC458892:OND458892 OWY458892:OWZ458892 PGU458892:PGV458892 PQQ458892:PQR458892 QAM458892:QAN458892 QKI458892:QKJ458892 QUE458892:QUF458892 REA458892:REB458892 RNW458892:RNX458892 RXS458892:RXT458892 SHO458892:SHP458892 SRK458892:SRL458892 TBG458892:TBH458892 TLC458892:TLD458892 TUY458892:TUZ458892 UEU458892:UEV458892 UOQ458892:UOR458892 UYM458892:UYN458892 VII458892:VIJ458892 VSE458892:VSF458892 WCA458892:WCB458892 WLW458892:WLX458892 WVS458892:WVT458892 K524428:L524428 JG524428:JH524428 TC524428:TD524428 ACY524428:ACZ524428 AMU524428:AMV524428 AWQ524428:AWR524428 BGM524428:BGN524428 BQI524428:BQJ524428 CAE524428:CAF524428 CKA524428:CKB524428 CTW524428:CTX524428 DDS524428:DDT524428 DNO524428:DNP524428 DXK524428:DXL524428 EHG524428:EHH524428 ERC524428:ERD524428 FAY524428:FAZ524428 FKU524428:FKV524428 FUQ524428:FUR524428 GEM524428:GEN524428 GOI524428:GOJ524428 GYE524428:GYF524428 HIA524428:HIB524428 HRW524428:HRX524428 IBS524428:IBT524428 ILO524428:ILP524428 IVK524428:IVL524428 JFG524428:JFH524428 JPC524428:JPD524428 JYY524428:JYZ524428 KIU524428:KIV524428 KSQ524428:KSR524428 LCM524428:LCN524428 LMI524428:LMJ524428 LWE524428:LWF524428 MGA524428:MGB524428 MPW524428:MPX524428 MZS524428:MZT524428 NJO524428:NJP524428 NTK524428:NTL524428 ODG524428:ODH524428 ONC524428:OND524428 OWY524428:OWZ524428 PGU524428:PGV524428 PQQ524428:PQR524428 QAM524428:QAN524428 QKI524428:QKJ524428 QUE524428:QUF524428 REA524428:REB524428 RNW524428:RNX524428 RXS524428:RXT524428 SHO524428:SHP524428 SRK524428:SRL524428 TBG524428:TBH524428 TLC524428:TLD524428 TUY524428:TUZ524428 UEU524428:UEV524428 UOQ524428:UOR524428 UYM524428:UYN524428 VII524428:VIJ524428 VSE524428:VSF524428 WCA524428:WCB524428 WLW524428:WLX524428 WVS524428:WVT524428 K589964:L589964 JG589964:JH589964 TC589964:TD589964 ACY589964:ACZ589964 AMU589964:AMV589964 AWQ589964:AWR589964 BGM589964:BGN589964 BQI589964:BQJ589964 CAE589964:CAF589964 CKA589964:CKB589964 CTW589964:CTX589964 DDS589964:DDT589964 DNO589964:DNP589964 DXK589964:DXL589964 EHG589964:EHH589964 ERC589964:ERD589964 FAY589964:FAZ589964 FKU589964:FKV589964 FUQ589964:FUR589964 GEM589964:GEN589964 GOI589964:GOJ589964 GYE589964:GYF589964 HIA589964:HIB589964 HRW589964:HRX589964 IBS589964:IBT589964 ILO589964:ILP589964 IVK589964:IVL589964 JFG589964:JFH589964 JPC589964:JPD589964 JYY589964:JYZ589964 KIU589964:KIV589964 KSQ589964:KSR589964 LCM589964:LCN589964 LMI589964:LMJ589964 LWE589964:LWF589964 MGA589964:MGB589964 MPW589964:MPX589964 MZS589964:MZT589964 NJO589964:NJP589964 NTK589964:NTL589964 ODG589964:ODH589964 ONC589964:OND589964 OWY589964:OWZ589964 PGU589964:PGV589964 PQQ589964:PQR589964 QAM589964:QAN589964 QKI589964:QKJ589964 QUE589964:QUF589964 REA589964:REB589964 RNW589964:RNX589964 RXS589964:RXT589964 SHO589964:SHP589964 SRK589964:SRL589964 TBG589964:TBH589964 TLC589964:TLD589964 TUY589964:TUZ589964 UEU589964:UEV589964 UOQ589964:UOR589964 UYM589964:UYN589964 VII589964:VIJ589964 VSE589964:VSF589964 WCA589964:WCB589964 WLW589964:WLX589964 WVS589964:WVT589964 K655500:L655500 JG655500:JH655500 TC655500:TD655500 ACY655500:ACZ655500 AMU655500:AMV655500 AWQ655500:AWR655500 BGM655500:BGN655500 BQI655500:BQJ655500 CAE655500:CAF655500 CKA655500:CKB655500 CTW655500:CTX655500 DDS655500:DDT655500 DNO655500:DNP655500 DXK655500:DXL655500 EHG655500:EHH655500 ERC655500:ERD655500 FAY655500:FAZ655500 FKU655500:FKV655500 FUQ655500:FUR655500 GEM655500:GEN655500 GOI655500:GOJ655500 GYE655500:GYF655500 HIA655500:HIB655500 HRW655500:HRX655500 IBS655500:IBT655500 ILO655500:ILP655500 IVK655500:IVL655500 JFG655500:JFH655500 JPC655500:JPD655500 JYY655500:JYZ655500 KIU655500:KIV655500 KSQ655500:KSR655500 LCM655500:LCN655500 LMI655500:LMJ655500 LWE655500:LWF655500 MGA655500:MGB655500 MPW655500:MPX655500 MZS655500:MZT655500 NJO655500:NJP655500 NTK655500:NTL655500 ODG655500:ODH655500 ONC655500:OND655500 OWY655500:OWZ655500 PGU655500:PGV655500 PQQ655500:PQR655500 QAM655500:QAN655500 QKI655500:QKJ655500 QUE655500:QUF655500 REA655500:REB655500 RNW655500:RNX655500 RXS655500:RXT655500 SHO655500:SHP655500 SRK655500:SRL655500 TBG655500:TBH655500 TLC655500:TLD655500 TUY655500:TUZ655500 UEU655500:UEV655500 UOQ655500:UOR655500 UYM655500:UYN655500 VII655500:VIJ655500 VSE655500:VSF655500 WCA655500:WCB655500 WLW655500:WLX655500 WVS655500:WVT655500 K721036:L721036 JG721036:JH721036 TC721036:TD721036 ACY721036:ACZ721036 AMU721036:AMV721036 AWQ721036:AWR721036 BGM721036:BGN721036 BQI721036:BQJ721036 CAE721036:CAF721036 CKA721036:CKB721036 CTW721036:CTX721036 DDS721036:DDT721036 DNO721036:DNP721036 DXK721036:DXL721036 EHG721036:EHH721036 ERC721036:ERD721036 FAY721036:FAZ721036 FKU721036:FKV721036 FUQ721036:FUR721036 GEM721036:GEN721036 GOI721036:GOJ721036 GYE721036:GYF721036 HIA721036:HIB721036 HRW721036:HRX721036 IBS721036:IBT721036 ILO721036:ILP721036 IVK721036:IVL721036 JFG721036:JFH721036 JPC721036:JPD721036 JYY721036:JYZ721036 KIU721036:KIV721036 KSQ721036:KSR721036 LCM721036:LCN721036 LMI721036:LMJ721036 LWE721036:LWF721036 MGA721036:MGB721036 MPW721036:MPX721036 MZS721036:MZT721036 NJO721036:NJP721036 NTK721036:NTL721036 ODG721036:ODH721036 ONC721036:OND721036 OWY721036:OWZ721036 PGU721036:PGV721036 PQQ721036:PQR721036 QAM721036:QAN721036 QKI721036:QKJ721036 QUE721036:QUF721036 REA721036:REB721036 RNW721036:RNX721036 RXS721036:RXT721036 SHO721036:SHP721036 SRK721036:SRL721036 TBG721036:TBH721036 TLC721036:TLD721036 TUY721036:TUZ721036 UEU721036:UEV721036 UOQ721036:UOR721036 UYM721036:UYN721036 VII721036:VIJ721036 VSE721036:VSF721036 WCA721036:WCB721036 WLW721036:WLX721036 WVS721036:WVT721036 K786572:L786572 JG786572:JH786572 TC786572:TD786572 ACY786572:ACZ786572 AMU786572:AMV786572 AWQ786572:AWR786572 BGM786572:BGN786572 BQI786572:BQJ786572 CAE786572:CAF786572 CKA786572:CKB786572 CTW786572:CTX786572 DDS786572:DDT786572 DNO786572:DNP786572 DXK786572:DXL786572 EHG786572:EHH786572 ERC786572:ERD786572 FAY786572:FAZ786572 FKU786572:FKV786572 FUQ786572:FUR786572 GEM786572:GEN786572 GOI786572:GOJ786572 GYE786572:GYF786572 HIA786572:HIB786572 HRW786572:HRX786572 IBS786572:IBT786572 ILO786572:ILP786572 IVK786572:IVL786572 JFG786572:JFH786572 JPC786572:JPD786572 JYY786572:JYZ786572 KIU786572:KIV786572 KSQ786572:KSR786572 LCM786572:LCN786572 LMI786572:LMJ786572 LWE786572:LWF786572 MGA786572:MGB786572 MPW786572:MPX786572 MZS786572:MZT786572 NJO786572:NJP786572 NTK786572:NTL786572 ODG786572:ODH786572 ONC786572:OND786572 OWY786572:OWZ786572 PGU786572:PGV786572 PQQ786572:PQR786572 QAM786572:QAN786572 QKI786572:QKJ786572 QUE786572:QUF786572 REA786572:REB786572 RNW786572:RNX786572 RXS786572:RXT786572 SHO786572:SHP786572 SRK786572:SRL786572 TBG786572:TBH786572 TLC786572:TLD786572 TUY786572:TUZ786572 UEU786572:UEV786572 UOQ786572:UOR786572 UYM786572:UYN786572 VII786572:VIJ786572 VSE786572:VSF786572 WCA786572:WCB786572 WLW786572:WLX786572 WVS786572:WVT786572 K852108:L852108 JG852108:JH852108 TC852108:TD852108 ACY852108:ACZ852108 AMU852108:AMV852108 AWQ852108:AWR852108 BGM852108:BGN852108 BQI852108:BQJ852108 CAE852108:CAF852108 CKA852108:CKB852108 CTW852108:CTX852108 DDS852108:DDT852108 DNO852108:DNP852108 DXK852108:DXL852108 EHG852108:EHH852108 ERC852108:ERD852108 FAY852108:FAZ852108 FKU852108:FKV852108 FUQ852108:FUR852108 GEM852108:GEN852108 GOI852108:GOJ852108 GYE852108:GYF852108 HIA852108:HIB852108 HRW852108:HRX852108 IBS852108:IBT852108 ILO852108:ILP852108 IVK852108:IVL852108 JFG852108:JFH852108 JPC852108:JPD852108 JYY852108:JYZ852108 KIU852108:KIV852108 KSQ852108:KSR852108 LCM852108:LCN852108 LMI852108:LMJ852108 LWE852108:LWF852108 MGA852108:MGB852108 MPW852108:MPX852108 MZS852108:MZT852108 NJO852108:NJP852108 NTK852108:NTL852108 ODG852108:ODH852108 ONC852108:OND852108 OWY852108:OWZ852108 PGU852108:PGV852108 PQQ852108:PQR852108 QAM852108:QAN852108 QKI852108:QKJ852108 QUE852108:QUF852108 REA852108:REB852108 RNW852108:RNX852108 RXS852108:RXT852108 SHO852108:SHP852108 SRK852108:SRL852108 TBG852108:TBH852108 TLC852108:TLD852108 TUY852108:TUZ852108 UEU852108:UEV852108 UOQ852108:UOR852108 UYM852108:UYN852108 VII852108:VIJ852108 VSE852108:VSF852108 WCA852108:WCB852108 WLW852108:WLX852108 WVS852108:WVT852108 K917644:L917644 JG917644:JH917644 TC917644:TD917644 ACY917644:ACZ917644 AMU917644:AMV917644 AWQ917644:AWR917644 BGM917644:BGN917644 BQI917644:BQJ917644 CAE917644:CAF917644 CKA917644:CKB917644 CTW917644:CTX917644 DDS917644:DDT917644 DNO917644:DNP917644 DXK917644:DXL917644 EHG917644:EHH917644 ERC917644:ERD917644 FAY917644:FAZ917644 FKU917644:FKV917644 FUQ917644:FUR917644 GEM917644:GEN917644 GOI917644:GOJ917644 GYE917644:GYF917644 HIA917644:HIB917644 HRW917644:HRX917644 IBS917644:IBT917644 ILO917644:ILP917644 IVK917644:IVL917644 JFG917644:JFH917644 JPC917644:JPD917644 JYY917644:JYZ917644 KIU917644:KIV917644 KSQ917644:KSR917644 LCM917644:LCN917644 LMI917644:LMJ917644 LWE917644:LWF917644 MGA917644:MGB917644 MPW917644:MPX917644 MZS917644:MZT917644 NJO917644:NJP917644 NTK917644:NTL917644 ODG917644:ODH917644 ONC917644:OND917644 OWY917644:OWZ917644 PGU917644:PGV917644 PQQ917644:PQR917644 QAM917644:QAN917644 QKI917644:QKJ917644 QUE917644:QUF917644 REA917644:REB917644 RNW917644:RNX917644 RXS917644:RXT917644 SHO917644:SHP917644 SRK917644:SRL917644 TBG917644:TBH917644 TLC917644:TLD917644 TUY917644:TUZ917644 UEU917644:UEV917644 UOQ917644:UOR917644 UYM917644:UYN917644 VII917644:VIJ917644 VSE917644:VSF917644 WCA917644:WCB917644 WLW917644:WLX917644 WVS917644:WVT917644 K983180:L983180 JG983180:JH983180 TC983180:TD983180 ACY983180:ACZ983180 AMU983180:AMV983180 AWQ983180:AWR983180 BGM983180:BGN983180 BQI983180:BQJ983180 CAE983180:CAF983180 CKA983180:CKB983180 CTW983180:CTX983180 DDS983180:DDT983180 DNO983180:DNP983180 DXK983180:DXL983180 EHG983180:EHH983180 ERC983180:ERD983180 FAY983180:FAZ983180 FKU983180:FKV983180 FUQ983180:FUR983180 GEM983180:GEN983180 GOI983180:GOJ983180 GYE983180:GYF983180 HIA983180:HIB983180 HRW983180:HRX983180 IBS983180:IBT983180 ILO983180:ILP983180 IVK983180:IVL983180 JFG983180:JFH983180 JPC983180:JPD983180 JYY983180:JYZ983180 KIU983180:KIV983180 KSQ983180:KSR983180 LCM983180:LCN983180 LMI983180:LMJ983180 LWE983180:LWF983180 MGA983180:MGB983180 MPW983180:MPX983180 MZS983180:MZT983180 NJO983180:NJP983180 NTK983180:NTL983180 ODG983180:ODH983180 ONC983180:OND983180 OWY983180:OWZ983180 PGU983180:PGV983180 PQQ983180:PQR983180 QAM983180:QAN983180 QKI983180:QKJ983180 QUE983180:QUF983180 REA983180:REB983180 RNW983180:RNX983180 RXS983180:RXT983180 SHO983180:SHP983180 SRK983180:SRL983180 TBG983180:TBH983180 TLC983180:TLD983180 TUY983180:TUZ983180 UEU983180:UEV983180 UOQ983180:UOR983180 UYM983180:UYN983180 VII983180:VIJ983180 VSE983180:VSF983180 WCA983180:WCB983180 WLW983180:WLX983180 WVS983180:WVT983180"/>
  </dataValidations>
  <pageMargins left="0.39370078740157483" right="0.39370078740157483" top="0.39370078740157483" bottom="0.39370078740157483" header="0.39370078740157483" footer="0.39370078740157483"/>
  <pageSetup paperSize="9" scale="88" fitToHeight="0" orientation="landscape" r:id="rId1"/>
  <rowBreaks count="3" manualBreakCount="3">
    <brk id="35" max="16383" man="1"/>
    <brk id="76" max="16383" man="1"/>
    <brk id="12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187"/>
  <sheetViews>
    <sheetView topLeftCell="A11" workbookViewId="0">
      <pane ySplit="4" topLeftCell="A177" activePane="bottomLeft" state="frozen"/>
      <selection activeCell="A11" sqref="A11"/>
      <selection pane="bottomLeft" activeCell="Y210" sqref="Y210"/>
    </sheetView>
  </sheetViews>
  <sheetFormatPr defaultRowHeight="15" x14ac:dyDescent="0.25"/>
  <cols>
    <col min="1" max="1" width="2.7109375" style="93" customWidth="1"/>
    <col min="2" max="2" width="10.140625" style="93" customWidth="1"/>
    <col min="3" max="3" width="20.140625" style="93" customWidth="1"/>
    <col min="4" max="4" width="17.140625" style="93" customWidth="1"/>
    <col min="5" max="5" width="11.7109375" style="488" customWidth="1"/>
    <col min="6" max="6" width="14.7109375" style="93" customWidth="1"/>
    <col min="7" max="7" width="11.28515625" style="93" customWidth="1"/>
    <col min="8" max="8" width="10.5703125" style="93" customWidth="1"/>
    <col min="9" max="9" width="13.28515625" style="93" customWidth="1"/>
    <col min="10" max="10" width="20.28515625" style="93" customWidth="1"/>
    <col min="11" max="11" width="16.140625" style="277" customWidth="1"/>
    <col min="12" max="12" width="13.28515625" style="277" customWidth="1"/>
    <col min="13" max="13" width="2.7109375" style="93" customWidth="1"/>
    <col min="14" max="14" width="8.140625" style="93" bestFit="1" customWidth="1"/>
    <col min="15" max="16" width="9.140625" style="93" hidden="1" customWidth="1"/>
    <col min="17" max="17" width="5.5703125" style="93" hidden="1" customWidth="1"/>
    <col min="18" max="18" width="5.28515625" style="93" hidden="1" customWidth="1"/>
    <col min="19" max="19" width="7.85546875" style="93" hidden="1" customWidth="1"/>
    <col min="20" max="20" width="8.85546875" style="93" hidden="1" customWidth="1"/>
    <col min="21" max="21" width="7.7109375" style="93" hidden="1" customWidth="1"/>
    <col min="22" max="22" width="8.140625" style="93" hidden="1" customWidth="1"/>
    <col min="23" max="28" width="12.7109375" style="277" customWidth="1"/>
    <col min="29" max="256" width="9.140625" style="93"/>
    <col min="257" max="257" width="2.7109375" style="93" customWidth="1"/>
    <col min="258" max="258" width="10.140625" style="93" customWidth="1"/>
    <col min="259" max="259" width="20.140625" style="93" customWidth="1"/>
    <col min="260" max="260" width="17.140625" style="93" customWidth="1"/>
    <col min="261" max="261" width="11.7109375" style="93" customWidth="1"/>
    <col min="262" max="262" width="11.42578125" style="93" customWidth="1"/>
    <col min="263" max="263" width="11.28515625" style="93" customWidth="1"/>
    <col min="264" max="264" width="10.5703125" style="93" customWidth="1"/>
    <col min="265" max="265" width="13.28515625" style="93" customWidth="1"/>
    <col min="266" max="266" width="20.28515625" style="93" customWidth="1"/>
    <col min="267" max="267" width="16.140625" style="93" customWidth="1"/>
    <col min="268" max="268" width="13.28515625" style="93" customWidth="1"/>
    <col min="269" max="269" width="2.7109375" style="93" customWidth="1"/>
    <col min="270" max="270" width="8.140625" style="93" bestFit="1" customWidth="1"/>
    <col min="271" max="278" width="0" style="93" hidden="1" customWidth="1"/>
    <col min="279" max="512" width="9.140625" style="93"/>
    <col min="513" max="513" width="2.7109375" style="93" customWidth="1"/>
    <col min="514" max="514" width="10.140625" style="93" customWidth="1"/>
    <col min="515" max="515" width="20.140625" style="93" customWidth="1"/>
    <col min="516" max="516" width="17.140625" style="93" customWidth="1"/>
    <col min="517" max="517" width="11.7109375" style="93" customWidth="1"/>
    <col min="518" max="518" width="11.42578125" style="93" customWidth="1"/>
    <col min="519" max="519" width="11.28515625" style="93" customWidth="1"/>
    <col min="520" max="520" width="10.5703125" style="93" customWidth="1"/>
    <col min="521" max="521" width="13.28515625" style="93" customWidth="1"/>
    <col min="522" max="522" width="20.28515625" style="93" customWidth="1"/>
    <col min="523" max="523" width="16.140625" style="93" customWidth="1"/>
    <col min="524" max="524" width="13.28515625" style="93" customWidth="1"/>
    <col min="525" max="525" width="2.7109375" style="93" customWidth="1"/>
    <col min="526" max="526" width="8.140625" style="93" bestFit="1" customWidth="1"/>
    <col min="527" max="534" width="0" style="93" hidden="1" customWidth="1"/>
    <col min="535" max="768" width="9.140625" style="93"/>
    <col min="769" max="769" width="2.7109375" style="93" customWidth="1"/>
    <col min="770" max="770" width="10.140625" style="93" customWidth="1"/>
    <col min="771" max="771" width="20.140625" style="93" customWidth="1"/>
    <col min="772" max="772" width="17.140625" style="93" customWidth="1"/>
    <col min="773" max="773" width="11.7109375" style="93" customWidth="1"/>
    <col min="774" max="774" width="11.42578125" style="93" customWidth="1"/>
    <col min="775" max="775" width="11.28515625" style="93" customWidth="1"/>
    <col min="776" max="776" width="10.5703125" style="93" customWidth="1"/>
    <col min="777" max="777" width="13.28515625" style="93" customWidth="1"/>
    <col min="778" max="778" width="20.28515625" style="93" customWidth="1"/>
    <col min="779" max="779" width="16.140625" style="93" customWidth="1"/>
    <col min="780" max="780" width="13.28515625" style="93" customWidth="1"/>
    <col min="781" max="781" width="2.7109375" style="93" customWidth="1"/>
    <col min="782" max="782" width="8.140625" style="93" bestFit="1" customWidth="1"/>
    <col min="783" max="790" width="0" style="93" hidden="1" customWidth="1"/>
    <col min="791" max="1024" width="9.140625" style="93"/>
    <col min="1025" max="1025" width="2.7109375" style="93" customWidth="1"/>
    <col min="1026" max="1026" width="10.140625" style="93" customWidth="1"/>
    <col min="1027" max="1027" width="20.140625" style="93" customWidth="1"/>
    <col min="1028" max="1028" width="17.140625" style="93" customWidth="1"/>
    <col min="1029" max="1029" width="11.7109375" style="93" customWidth="1"/>
    <col min="1030" max="1030" width="11.42578125" style="93" customWidth="1"/>
    <col min="1031" max="1031" width="11.28515625" style="93" customWidth="1"/>
    <col min="1032" max="1032" width="10.5703125" style="93" customWidth="1"/>
    <col min="1033" max="1033" width="13.28515625" style="93" customWidth="1"/>
    <col min="1034" max="1034" width="20.28515625" style="93" customWidth="1"/>
    <col min="1035" max="1035" width="16.140625" style="93" customWidth="1"/>
    <col min="1036" max="1036" width="13.28515625" style="93" customWidth="1"/>
    <col min="1037" max="1037" width="2.7109375" style="93" customWidth="1"/>
    <col min="1038" max="1038" width="8.140625" style="93" bestFit="1" customWidth="1"/>
    <col min="1039" max="1046" width="0" style="93" hidden="1" customWidth="1"/>
    <col min="1047" max="1280" width="9.140625" style="93"/>
    <col min="1281" max="1281" width="2.7109375" style="93" customWidth="1"/>
    <col min="1282" max="1282" width="10.140625" style="93" customWidth="1"/>
    <col min="1283" max="1283" width="20.140625" style="93" customWidth="1"/>
    <col min="1284" max="1284" width="17.140625" style="93" customWidth="1"/>
    <col min="1285" max="1285" width="11.7109375" style="93" customWidth="1"/>
    <col min="1286" max="1286" width="11.42578125" style="93" customWidth="1"/>
    <col min="1287" max="1287" width="11.28515625" style="93" customWidth="1"/>
    <col min="1288" max="1288" width="10.5703125" style="93" customWidth="1"/>
    <col min="1289" max="1289" width="13.28515625" style="93" customWidth="1"/>
    <col min="1290" max="1290" width="20.28515625" style="93" customWidth="1"/>
    <col min="1291" max="1291" width="16.140625" style="93" customWidth="1"/>
    <col min="1292" max="1292" width="13.28515625" style="93" customWidth="1"/>
    <col min="1293" max="1293" width="2.7109375" style="93" customWidth="1"/>
    <col min="1294" max="1294" width="8.140625" style="93" bestFit="1" customWidth="1"/>
    <col min="1295" max="1302" width="0" style="93" hidden="1" customWidth="1"/>
    <col min="1303" max="1536" width="9.140625" style="93"/>
    <col min="1537" max="1537" width="2.7109375" style="93" customWidth="1"/>
    <col min="1538" max="1538" width="10.140625" style="93" customWidth="1"/>
    <col min="1539" max="1539" width="20.140625" style="93" customWidth="1"/>
    <col min="1540" max="1540" width="17.140625" style="93" customWidth="1"/>
    <col min="1541" max="1541" width="11.7109375" style="93" customWidth="1"/>
    <col min="1542" max="1542" width="11.42578125" style="93" customWidth="1"/>
    <col min="1543" max="1543" width="11.28515625" style="93" customWidth="1"/>
    <col min="1544" max="1544" width="10.5703125" style="93" customWidth="1"/>
    <col min="1545" max="1545" width="13.28515625" style="93" customWidth="1"/>
    <col min="1546" max="1546" width="20.28515625" style="93" customWidth="1"/>
    <col min="1547" max="1547" width="16.140625" style="93" customWidth="1"/>
    <col min="1548" max="1548" width="13.28515625" style="93" customWidth="1"/>
    <col min="1549" max="1549" width="2.7109375" style="93" customWidth="1"/>
    <col min="1550" max="1550" width="8.140625" style="93" bestFit="1" customWidth="1"/>
    <col min="1551" max="1558" width="0" style="93" hidden="1" customWidth="1"/>
    <col min="1559" max="1792" width="9.140625" style="93"/>
    <col min="1793" max="1793" width="2.7109375" style="93" customWidth="1"/>
    <col min="1794" max="1794" width="10.140625" style="93" customWidth="1"/>
    <col min="1795" max="1795" width="20.140625" style="93" customWidth="1"/>
    <col min="1796" max="1796" width="17.140625" style="93" customWidth="1"/>
    <col min="1797" max="1797" width="11.7109375" style="93" customWidth="1"/>
    <col min="1798" max="1798" width="11.42578125" style="93" customWidth="1"/>
    <col min="1799" max="1799" width="11.28515625" style="93" customWidth="1"/>
    <col min="1800" max="1800" width="10.5703125" style="93" customWidth="1"/>
    <col min="1801" max="1801" width="13.28515625" style="93" customWidth="1"/>
    <col min="1802" max="1802" width="20.28515625" style="93" customWidth="1"/>
    <col min="1803" max="1803" width="16.140625" style="93" customWidth="1"/>
    <col min="1804" max="1804" width="13.28515625" style="93" customWidth="1"/>
    <col min="1805" max="1805" width="2.7109375" style="93" customWidth="1"/>
    <col min="1806" max="1806" width="8.140625" style="93" bestFit="1" customWidth="1"/>
    <col min="1807" max="1814" width="0" style="93" hidden="1" customWidth="1"/>
    <col min="1815" max="2048" width="9.140625" style="93"/>
    <col min="2049" max="2049" width="2.7109375" style="93" customWidth="1"/>
    <col min="2050" max="2050" width="10.140625" style="93" customWidth="1"/>
    <col min="2051" max="2051" width="20.140625" style="93" customWidth="1"/>
    <col min="2052" max="2052" width="17.140625" style="93" customWidth="1"/>
    <col min="2053" max="2053" width="11.7109375" style="93" customWidth="1"/>
    <col min="2054" max="2054" width="11.42578125" style="93" customWidth="1"/>
    <col min="2055" max="2055" width="11.28515625" style="93" customWidth="1"/>
    <col min="2056" max="2056" width="10.5703125" style="93" customWidth="1"/>
    <col min="2057" max="2057" width="13.28515625" style="93" customWidth="1"/>
    <col min="2058" max="2058" width="20.28515625" style="93" customWidth="1"/>
    <col min="2059" max="2059" width="16.140625" style="93" customWidth="1"/>
    <col min="2060" max="2060" width="13.28515625" style="93" customWidth="1"/>
    <col min="2061" max="2061" width="2.7109375" style="93" customWidth="1"/>
    <col min="2062" max="2062" width="8.140625" style="93" bestFit="1" customWidth="1"/>
    <col min="2063" max="2070" width="0" style="93" hidden="1" customWidth="1"/>
    <col min="2071" max="2304" width="9.140625" style="93"/>
    <col min="2305" max="2305" width="2.7109375" style="93" customWidth="1"/>
    <col min="2306" max="2306" width="10.140625" style="93" customWidth="1"/>
    <col min="2307" max="2307" width="20.140625" style="93" customWidth="1"/>
    <col min="2308" max="2308" width="17.140625" style="93" customWidth="1"/>
    <col min="2309" max="2309" width="11.7109375" style="93" customWidth="1"/>
    <col min="2310" max="2310" width="11.42578125" style="93" customWidth="1"/>
    <col min="2311" max="2311" width="11.28515625" style="93" customWidth="1"/>
    <col min="2312" max="2312" width="10.5703125" style="93" customWidth="1"/>
    <col min="2313" max="2313" width="13.28515625" style="93" customWidth="1"/>
    <col min="2314" max="2314" width="20.28515625" style="93" customWidth="1"/>
    <col min="2315" max="2315" width="16.140625" style="93" customWidth="1"/>
    <col min="2316" max="2316" width="13.28515625" style="93" customWidth="1"/>
    <col min="2317" max="2317" width="2.7109375" style="93" customWidth="1"/>
    <col min="2318" max="2318" width="8.140625" style="93" bestFit="1" customWidth="1"/>
    <col min="2319" max="2326" width="0" style="93" hidden="1" customWidth="1"/>
    <col min="2327" max="2560" width="9.140625" style="93"/>
    <col min="2561" max="2561" width="2.7109375" style="93" customWidth="1"/>
    <col min="2562" max="2562" width="10.140625" style="93" customWidth="1"/>
    <col min="2563" max="2563" width="20.140625" style="93" customWidth="1"/>
    <col min="2564" max="2564" width="17.140625" style="93" customWidth="1"/>
    <col min="2565" max="2565" width="11.7109375" style="93" customWidth="1"/>
    <col min="2566" max="2566" width="11.42578125" style="93" customWidth="1"/>
    <col min="2567" max="2567" width="11.28515625" style="93" customWidth="1"/>
    <col min="2568" max="2568" width="10.5703125" style="93" customWidth="1"/>
    <col min="2569" max="2569" width="13.28515625" style="93" customWidth="1"/>
    <col min="2570" max="2570" width="20.28515625" style="93" customWidth="1"/>
    <col min="2571" max="2571" width="16.140625" style="93" customWidth="1"/>
    <col min="2572" max="2572" width="13.28515625" style="93" customWidth="1"/>
    <col min="2573" max="2573" width="2.7109375" style="93" customWidth="1"/>
    <col min="2574" max="2574" width="8.140625" style="93" bestFit="1" customWidth="1"/>
    <col min="2575" max="2582" width="0" style="93" hidden="1" customWidth="1"/>
    <col min="2583" max="2816" width="9.140625" style="93"/>
    <col min="2817" max="2817" width="2.7109375" style="93" customWidth="1"/>
    <col min="2818" max="2818" width="10.140625" style="93" customWidth="1"/>
    <col min="2819" max="2819" width="20.140625" style="93" customWidth="1"/>
    <col min="2820" max="2820" width="17.140625" style="93" customWidth="1"/>
    <col min="2821" max="2821" width="11.7109375" style="93" customWidth="1"/>
    <col min="2822" max="2822" width="11.42578125" style="93" customWidth="1"/>
    <col min="2823" max="2823" width="11.28515625" style="93" customWidth="1"/>
    <col min="2824" max="2824" width="10.5703125" style="93" customWidth="1"/>
    <col min="2825" max="2825" width="13.28515625" style="93" customWidth="1"/>
    <col min="2826" max="2826" width="20.28515625" style="93" customWidth="1"/>
    <col min="2827" max="2827" width="16.140625" style="93" customWidth="1"/>
    <col min="2828" max="2828" width="13.28515625" style="93" customWidth="1"/>
    <col min="2829" max="2829" width="2.7109375" style="93" customWidth="1"/>
    <col min="2830" max="2830" width="8.140625" style="93" bestFit="1" customWidth="1"/>
    <col min="2831" max="2838" width="0" style="93" hidden="1" customWidth="1"/>
    <col min="2839" max="3072" width="9.140625" style="93"/>
    <col min="3073" max="3073" width="2.7109375" style="93" customWidth="1"/>
    <col min="3074" max="3074" width="10.140625" style="93" customWidth="1"/>
    <col min="3075" max="3075" width="20.140625" style="93" customWidth="1"/>
    <col min="3076" max="3076" width="17.140625" style="93" customWidth="1"/>
    <col min="3077" max="3077" width="11.7109375" style="93" customWidth="1"/>
    <col min="3078" max="3078" width="11.42578125" style="93" customWidth="1"/>
    <col min="3079" max="3079" width="11.28515625" style="93" customWidth="1"/>
    <col min="3080" max="3080" width="10.5703125" style="93" customWidth="1"/>
    <col min="3081" max="3081" width="13.28515625" style="93" customWidth="1"/>
    <col min="3082" max="3082" width="20.28515625" style="93" customWidth="1"/>
    <col min="3083" max="3083" width="16.140625" style="93" customWidth="1"/>
    <col min="3084" max="3084" width="13.28515625" style="93" customWidth="1"/>
    <col min="3085" max="3085" width="2.7109375" style="93" customWidth="1"/>
    <col min="3086" max="3086" width="8.140625" style="93" bestFit="1" customWidth="1"/>
    <col min="3087" max="3094" width="0" style="93" hidden="1" customWidth="1"/>
    <col min="3095" max="3328" width="9.140625" style="93"/>
    <col min="3329" max="3329" width="2.7109375" style="93" customWidth="1"/>
    <col min="3330" max="3330" width="10.140625" style="93" customWidth="1"/>
    <col min="3331" max="3331" width="20.140625" style="93" customWidth="1"/>
    <col min="3332" max="3332" width="17.140625" style="93" customWidth="1"/>
    <col min="3333" max="3333" width="11.7109375" style="93" customWidth="1"/>
    <col min="3334" max="3334" width="11.42578125" style="93" customWidth="1"/>
    <col min="3335" max="3335" width="11.28515625" style="93" customWidth="1"/>
    <col min="3336" max="3336" width="10.5703125" style="93" customWidth="1"/>
    <col min="3337" max="3337" width="13.28515625" style="93" customWidth="1"/>
    <col min="3338" max="3338" width="20.28515625" style="93" customWidth="1"/>
    <col min="3339" max="3339" width="16.140625" style="93" customWidth="1"/>
    <col min="3340" max="3340" width="13.28515625" style="93" customWidth="1"/>
    <col min="3341" max="3341" width="2.7109375" style="93" customWidth="1"/>
    <col min="3342" max="3342" width="8.140625" style="93" bestFit="1" customWidth="1"/>
    <col min="3343" max="3350" width="0" style="93" hidden="1" customWidth="1"/>
    <col min="3351" max="3584" width="9.140625" style="93"/>
    <col min="3585" max="3585" width="2.7109375" style="93" customWidth="1"/>
    <col min="3586" max="3586" width="10.140625" style="93" customWidth="1"/>
    <col min="3587" max="3587" width="20.140625" style="93" customWidth="1"/>
    <col min="3588" max="3588" width="17.140625" style="93" customWidth="1"/>
    <col min="3589" max="3589" width="11.7109375" style="93" customWidth="1"/>
    <col min="3590" max="3590" width="11.42578125" style="93" customWidth="1"/>
    <col min="3591" max="3591" width="11.28515625" style="93" customWidth="1"/>
    <col min="3592" max="3592" width="10.5703125" style="93" customWidth="1"/>
    <col min="3593" max="3593" width="13.28515625" style="93" customWidth="1"/>
    <col min="3594" max="3594" width="20.28515625" style="93" customWidth="1"/>
    <col min="3595" max="3595" width="16.140625" style="93" customWidth="1"/>
    <col min="3596" max="3596" width="13.28515625" style="93" customWidth="1"/>
    <col min="3597" max="3597" width="2.7109375" style="93" customWidth="1"/>
    <col min="3598" max="3598" width="8.140625" style="93" bestFit="1" customWidth="1"/>
    <col min="3599" max="3606" width="0" style="93" hidden="1" customWidth="1"/>
    <col min="3607" max="3840" width="9.140625" style="93"/>
    <col min="3841" max="3841" width="2.7109375" style="93" customWidth="1"/>
    <col min="3842" max="3842" width="10.140625" style="93" customWidth="1"/>
    <col min="3843" max="3843" width="20.140625" style="93" customWidth="1"/>
    <col min="3844" max="3844" width="17.140625" style="93" customWidth="1"/>
    <col min="3845" max="3845" width="11.7109375" style="93" customWidth="1"/>
    <col min="3846" max="3846" width="11.42578125" style="93" customWidth="1"/>
    <col min="3847" max="3847" width="11.28515625" style="93" customWidth="1"/>
    <col min="3848" max="3848" width="10.5703125" style="93" customWidth="1"/>
    <col min="3849" max="3849" width="13.28515625" style="93" customWidth="1"/>
    <col min="3850" max="3850" width="20.28515625" style="93" customWidth="1"/>
    <col min="3851" max="3851" width="16.140625" style="93" customWidth="1"/>
    <col min="3852" max="3852" width="13.28515625" style="93" customWidth="1"/>
    <col min="3853" max="3853" width="2.7109375" style="93" customWidth="1"/>
    <col min="3854" max="3854" width="8.140625" style="93" bestFit="1" customWidth="1"/>
    <col min="3855" max="3862" width="0" style="93" hidden="1" customWidth="1"/>
    <col min="3863" max="4096" width="9.140625" style="93"/>
    <col min="4097" max="4097" width="2.7109375" style="93" customWidth="1"/>
    <col min="4098" max="4098" width="10.140625" style="93" customWidth="1"/>
    <col min="4099" max="4099" width="20.140625" style="93" customWidth="1"/>
    <col min="4100" max="4100" width="17.140625" style="93" customWidth="1"/>
    <col min="4101" max="4101" width="11.7109375" style="93" customWidth="1"/>
    <col min="4102" max="4102" width="11.42578125" style="93" customWidth="1"/>
    <col min="4103" max="4103" width="11.28515625" style="93" customWidth="1"/>
    <col min="4104" max="4104" width="10.5703125" style="93" customWidth="1"/>
    <col min="4105" max="4105" width="13.28515625" style="93" customWidth="1"/>
    <col min="4106" max="4106" width="20.28515625" style="93" customWidth="1"/>
    <col min="4107" max="4107" width="16.140625" style="93" customWidth="1"/>
    <col min="4108" max="4108" width="13.28515625" style="93" customWidth="1"/>
    <col min="4109" max="4109" width="2.7109375" style="93" customWidth="1"/>
    <col min="4110" max="4110" width="8.140625" style="93" bestFit="1" customWidth="1"/>
    <col min="4111" max="4118" width="0" style="93" hidden="1" customWidth="1"/>
    <col min="4119" max="4352" width="9.140625" style="93"/>
    <col min="4353" max="4353" width="2.7109375" style="93" customWidth="1"/>
    <col min="4354" max="4354" width="10.140625" style="93" customWidth="1"/>
    <col min="4355" max="4355" width="20.140625" style="93" customWidth="1"/>
    <col min="4356" max="4356" width="17.140625" style="93" customWidth="1"/>
    <col min="4357" max="4357" width="11.7109375" style="93" customWidth="1"/>
    <col min="4358" max="4358" width="11.42578125" style="93" customWidth="1"/>
    <col min="4359" max="4359" width="11.28515625" style="93" customWidth="1"/>
    <col min="4360" max="4360" width="10.5703125" style="93" customWidth="1"/>
    <col min="4361" max="4361" width="13.28515625" style="93" customWidth="1"/>
    <col min="4362" max="4362" width="20.28515625" style="93" customWidth="1"/>
    <col min="4363" max="4363" width="16.140625" style="93" customWidth="1"/>
    <col min="4364" max="4364" width="13.28515625" style="93" customWidth="1"/>
    <col min="4365" max="4365" width="2.7109375" style="93" customWidth="1"/>
    <col min="4366" max="4366" width="8.140625" style="93" bestFit="1" customWidth="1"/>
    <col min="4367" max="4374" width="0" style="93" hidden="1" customWidth="1"/>
    <col min="4375" max="4608" width="9.140625" style="93"/>
    <col min="4609" max="4609" width="2.7109375" style="93" customWidth="1"/>
    <col min="4610" max="4610" width="10.140625" style="93" customWidth="1"/>
    <col min="4611" max="4611" width="20.140625" style="93" customWidth="1"/>
    <col min="4612" max="4612" width="17.140625" style="93" customWidth="1"/>
    <col min="4613" max="4613" width="11.7109375" style="93" customWidth="1"/>
    <col min="4614" max="4614" width="11.42578125" style="93" customWidth="1"/>
    <col min="4615" max="4615" width="11.28515625" style="93" customWidth="1"/>
    <col min="4616" max="4616" width="10.5703125" style="93" customWidth="1"/>
    <col min="4617" max="4617" width="13.28515625" style="93" customWidth="1"/>
    <col min="4618" max="4618" width="20.28515625" style="93" customWidth="1"/>
    <col min="4619" max="4619" width="16.140625" style="93" customWidth="1"/>
    <col min="4620" max="4620" width="13.28515625" style="93" customWidth="1"/>
    <col min="4621" max="4621" width="2.7109375" style="93" customWidth="1"/>
    <col min="4622" max="4622" width="8.140625" style="93" bestFit="1" customWidth="1"/>
    <col min="4623" max="4630" width="0" style="93" hidden="1" customWidth="1"/>
    <col min="4631" max="4864" width="9.140625" style="93"/>
    <col min="4865" max="4865" width="2.7109375" style="93" customWidth="1"/>
    <col min="4866" max="4866" width="10.140625" style="93" customWidth="1"/>
    <col min="4867" max="4867" width="20.140625" style="93" customWidth="1"/>
    <col min="4868" max="4868" width="17.140625" style="93" customWidth="1"/>
    <col min="4869" max="4869" width="11.7109375" style="93" customWidth="1"/>
    <col min="4870" max="4870" width="11.42578125" style="93" customWidth="1"/>
    <col min="4871" max="4871" width="11.28515625" style="93" customWidth="1"/>
    <col min="4872" max="4872" width="10.5703125" style="93" customWidth="1"/>
    <col min="4873" max="4873" width="13.28515625" style="93" customWidth="1"/>
    <col min="4874" max="4874" width="20.28515625" style="93" customWidth="1"/>
    <col min="4875" max="4875" width="16.140625" style="93" customWidth="1"/>
    <col min="4876" max="4876" width="13.28515625" style="93" customWidth="1"/>
    <col min="4877" max="4877" width="2.7109375" style="93" customWidth="1"/>
    <col min="4878" max="4878" width="8.140625" style="93" bestFit="1" customWidth="1"/>
    <col min="4879" max="4886" width="0" style="93" hidden="1" customWidth="1"/>
    <col min="4887" max="5120" width="9.140625" style="93"/>
    <col min="5121" max="5121" width="2.7109375" style="93" customWidth="1"/>
    <col min="5122" max="5122" width="10.140625" style="93" customWidth="1"/>
    <col min="5123" max="5123" width="20.140625" style="93" customWidth="1"/>
    <col min="5124" max="5124" width="17.140625" style="93" customWidth="1"/>
    <col min="5125" max="5125" width="11.7109375" style="93" customWidth="1"/>
    <col min="5126" max="5126" width="11.42578125" style="93" customWidth="1"/>
    <col min="5127" max="5127" width="11.28515625" style="93" customWidth="1"/>
    <col min="5128" max="5128" width="10.5703125" style="93" customWidth="1"/>
    <col min="5129" max="5129" width="13.28515625" style="93" customWidth="1"/>
    <col min="5130" max="5130" width="20.28515625" style="93" customWidth="1"/>
    <col min="5131" max="5131" width="16.140625" style="93" customWidth="1"/>
    <col min="5132" max="5132" width="13.28515625" style="93" customWidth="1"/>
    <col min="5133" max="5133" width="2.7109375" style="93" customWidth="1"/>
    <col min="5134" max="5134" width="8.140625" style="93" bestFit="1" customWidth="1"/>
    <col min="5135" max="5142" width="0" style="93" hidden="1" customWidth="1"/>
    <col min="5143" max="5376" width="9.140625" style="93"/>
    <col min="5377" max="5377" width="2.7109375" style="93" customWidth="1"/>
    <col min="5378" max="5378" width="10.140625" style="93" customWidth="1"/>
    <col min="5379" max="5379" width="20.140625" style="93" customWidth="1"/>
    <col min="5380" max="5380" width="17.140625" style="93" customWidth="1"/>
    <col min="5381" max="5381" width="11.7109375" style="93" customWidth="1"/>
    <col min="5382" max="5382" width="11.42578125" style="93" customWidth="1"/>
    <col min="5383" max="5383" width="11.28515625" style="93" customWidth="1"/>
    <col min="5384" max="5384" width="10.5703125" style="93" customWidth="1"/>
    <col min="5385" max="5385" width="13.28515625" style="93" customWidth="1"/>
    <col min="5386" max="5386" width="20.28515625" style="93" customWidth="1"/>
    <col min="5387" max="5387" width="16.140625" style="93" customWidth="1"/>
    <col min="5388" max="5388" width="13.28515625" style="93" customWidth="1"/>
    <col min="5389" max="5389" width="2.7109375" style="93" customWidth="1"/>
    <col min="5390" max="5390" width="8.140625" style="93" bestFit="1" customWidth="1"/>
    <col min="5391" max="5398" width="0" style="93" hidden="1" customWidth="1"/>
    <col min="5399" max="5632" width="9.140625" style="93"/>
    <col min="5633" max="5633" width="2.7109375" style="93" customWidth="1"/>
    <col min="5634" max="5634" width="10.140625" style="93" customWidth="1"/>
    <col min="5635" max="5635" width="20.140625" style="93" customWidth="1"/>
    <col min="5636" max="5636" width="17.140625" style="93" customWidth="1"/>
    <col min="5637" max="5637" width="11.7109375" style="93" customWidth="1"/>
    <col min="5638" max="5638" width="11.42578125" style="93" customWidth="1"/>
    <col min="5639" max="5639" width="11.28515625" style="93" customWidth="1"/>
    <col min="5640" max="5640" width="10.5703125" style="93" customWidth="1"/>
    <col min="5641" max="5641" width="13.28515625" style="93" customWidth="1"/>
    <col min="5642" max="5642" width="20.28515625" style="93" customWidth="1"/>
    <col min="5643" max="5643" width="16.140625" style="93" customWidth="1"/>
    <col min="5644" max="5644" width="13.28515625" style="93" customWidth="1"/>
    <col min="5645" max="5645" width="2.7109375" style="93" customWidth="1"/>
    <col min="5646" max="5646" width="8.140625" style="93" bestFit="1" customWidth="1"/>
    <col min="5647" max="5654" width="0" style="93" hidden="1" customWidth="1"/>
    <col min="5655" max="5888" width="9.140625" style="93"/>
    <col min="5889" max="5889" width="2.7109375" style="93" customWidth="1"/>
    <col min="5890" max="5890" width="10.140625" style="93" customWidth="1"/>
    <col min="5891" max="5891" width="20.140625" style="93" customWidth="1"/>
    <col min="5892" max="5892" width="17.140625" style="93" customWidth="1"/>
    <col min="5893" max="5893" width="11.7109375" style="93" customWidth="1"/>
    <col min="5894" max="5894" width="11.42578125" style="93" customWidth="1"/>
    <col min="5895" max="5895" width="11.28515625" style="93" customWidth="1"/>
    <col min="5896" max="5896" width="10.5703125" style="93" customWidth="1"/>
    <col min="5897" max="5897" width="13.28515625" style="93" customWidth="1"/>
    <col min="5898" max="5898" width="20.28515625" style="93" customWidth="1"/>
    <col min="5899" max="5899" width="16.140625" style="93" customWidth="1"/>
    <col min="5900" max="5900" width="13.28515625" style="93" customWidth="1"/>
    <col min="5901" max="5901" width="2.7109375" style="93" customWidth="1"/>
    <col min="5902" max="5902" width="8.140625" style="93" bestFit="1" customWidth="1"/>
    <col min="5903" max="5910" width="0" style="93" hidden="1" customWidth="1"/>
    <col min="5911" max="6144" width="9.140625" style="93"/>
    <col min="6145" max="6145" width="2.7109375" style="93" customWidth="1"/>
    <col min="6146" max="6146" width="10.140625" style="93" customWidth="1"/>
    <col min="6147" max="6147" width="20.140625" style="93" customWidth="1"/>
    <col min="6148" max="6148" width="17.140625" style="93" customWidth="1"/>
    <col min="6149" max="6149" width="11.7109375" style="93" customWidth="1"/>
    <col min="6150" max="6150" width="11.42578125" style="93" customWidth="1"/>
    <col min="6151" max="6151" width="11.28515625" style="93" customWidth="1"/>
    <col min="6152" max="6152" width="10.5703125" style="93" customWidth="1"/>
    <col min="6153" max="6153" width="13.28515625" style="93" customWidth="1"/>
    <col min="6154" max="6154" width="20.28515625" style="93" customWidth="1"/>
    <col min="6155" max="6155" width="16.140625" style="93" customWidth="1"/>
    <col min="6156" max="6156" width="13.28515625" style="93" customWidth="1"/>
    <col min="6157" max="6157" width="2.7109375" style="93" customWidth="1"/>
    <col min="6158" max="6158" width="8.140625" style="93" bestFit="1" customWidth="1"/>
    <col min="6159" max="6166" width="0" style="93" hidden="1" customWidth="1"/>
    <col min="6167" max="6400" width="9.140625" style="93"/>
    <col min="6401" max="6401" width="2.7109375" style="93" customWidth="1"/>
    <col min="6402" max="6402" width="10.140625" style="93" customWidth="1"/>
    <col min="6403" max="6403" width="20.140625" style="93" customWidth="1"/>
    <col min="6404" max="6404" width="17.140625" style="93" customWidth="1"/>
    <col min="6405" max="6405" width="11.7109375" style="93" customWidth="1"/>
    <col min="6406" max="6406" width="11.42578125" style="93" customWidth="1"/>
    <col min="6407" max="6407" width="11.28515625" style="93" customWidth="1"/>
    <col min="6408" max="6408" width="10.5703125" style="93" customWidth="1"/>
    <col min="6409" max="6409" width="13.28515625" style="93" customWidth="1"/>
    <col min="6410" max="6410" width="20.28515625" style="93" customWidth="1"/>
    <col min="6411" max="6411" width="16.140625" style="93" customWidth="1"/>
    <col min="6412" max="6412" width="13.28515625" style="93" customWidth="1"/>
    <col min="6413" max="6413" width="2.7109375" style="93" customWidth="1"/>
    <col min="6414" max="6414" width="8.140625" style="93" bestFit="1" customWidth="1"/>
    <col min="6415" max="6422" width="0" style="93" hidden="1" customWidth="1"/>
    <col min="6423" max="6656" width="9.140625" style="93"/>
    <col min="6657" max="6657" width="2.7109375" style="93" customWidth="1"/>
    <col min="6658" max="6658" width="10.140625" style="93" customWidth="1"/>
    <col min="6659" max="6659" width="20.140625" style="93" customWidth="1"/>
    <col min="6660" max="6660" width="17.140625" style="93" customWidth="1"/>
    <col min="6661" max="6661" width="11.7109375" style="93" customWidth="1"/>
    <col min="6662" max="6662" width="11.42578125" style="93" customWidth="1"/>
    <col min="6663" max="6663" width="11.28515625" style="93" customWidth="1"/>
    <col min="6664" max="6664" width="10.5703125" style="93" customWidth="1"/>
    <col min="6665" max="6665" width="13.28515625" style="93" customWidth="1"/>
    <col min="6666" max="6666" width="20.28515625" style="93" customWidth="1"/>
    <col min="6667" max="6667" width="16.140625" style="93" customWidth="1"/>
    <col min="6668" max="6668" width="13.28515625" style="93" customWidth="1"/>
    <col min="6669" max="6669" width="2.7109375" style="93" customWidth="1"/>
    <col min="6670" max="6670" width="8.140625" style="93" bestFit="1" customWidth="1"/>
    <col min="6671" max="6678" width="0" style="93" hidden="1" customWidth="1"/>
    <col min="6679" max="6912" width="9.140625" style="93"/>
    <col min="6913" max="6913" width="2.7109375" style="93" customWidth="1"/>
    <col min="6914" max="6914" width="10.140625" style="93" customWidth="1"/>
    <col min="6915" max="6915" width="20.140625" style="93" customWidth="1"/>
    <col min="6916" max="6916" width="17.140625" style="93" customWidth="1"/>
    <col min="6917" max="6917" width="11.7109375" style="93" customWidth="1"/>
    <col min="6918" max="6918" width="11.42578125" style="93" customWidth="1"/>
    <col min="6919" max="6919" width="11.28515625" style="93" customWidth="1"/>
    <col min="6920" max="6920" width="10.5703125" style="93" customWidth="1"/>
    <col min="6921" max="6921" width="13.28515625" style="93" customWidth="1"/>
    <col min="6922" max="6922" width="20.28515625" style="93" customWidth="1"/>
    <col min="6923" max="6923" width="16.140625" style="93" customWidth="1"/>
    <col min="6924" max="6924" width="13.28515625" style="93" customWidth="1"/>
    <col min="6925" max="6925" width="2.7109375" style="93" customWidth="1"/>
    <col min="6926" max="6926" width="8.140625" style="93" bestFit="1" customWidth="1"/>
    <col min="6927" max="6934" width="0" style="93" hidden="1" customWidth="1"/>
    <col min="6935" max="7168" width="9.140625" style="93"/>
    <col min="7169" max="7169" width="2.7109375" style="93" customWidth="1"/>
    <col min="7170" max="7170" width="10.140625" style="93" customWidth="1"/>
    <col min="7171" max="7171" width="20.140625" style="93" customWidth="1"/>
    <col min="7172" max="7172" width="17.140625" style="93" customWidth="1"/>
    <col min="7173" max="7173" width="11.7109375" style="93" customWidth="1"/>
    <col min="7174" max="7174" width="11.42578125" style="93" customWidth="1"/>
    <col min="7175" max="7175" width="11.28515625" style="93" customWidth="1"/>
    <col min="7176" max="7176" width="10.5703125" style="93" customWidth="1"/>
    <col min="7177" max="7177" width="13.28515625" style="93" customWidth="1"/>
    <col min="7178" max="7178" width="20.28515625" style="93" customWidth="1"/>
    <col min="7179" max="7179" width="16.140625" style="93" customWidth="1"/>
    <col min="7180" max="7180" width="13.28515625" style="93" customWidth="1"/>
    <col min="7181" max="7181" width="2.7109375" style="93" customWidth="1"/>
    <col min="7182" max="7182" width="8.140625" style="93" bestFit="1" customWidth="1"/>
    <col min="7183" max="7190" width="0" style="93" hidden="1" customWidth="1"/>
    <col min="7191" max="7424" width="9.140625" style="93"/>
    <col min="7425" max="7425" width="2.7109375" style="93" customWidth="1"/>
    <col min="7426" max="7426" width="10.140625" style="93" customWidth="1"/>
    <col min="7427" max="7427" width="20.140625" style="93" customWidth="1"/>
    <col min="7428" max="7428" width="17.140625" style="93" customWidth="1"/>
    <col min="7429" max="7429" width="11.7109375" style="93" customWidth="1"/>
    <col min="7430" max="7430" width="11.42578125" style="93" customWidth="1"/>
    <col min="7431" max="7431" width="11.28515625" style="93" customWidth="1"/>
    <col min="7432" max="7432" width="10.5703125" style="93" customWidth="1"/>
    <col min="7433" max="7433" width="13.28515625" style="93" customWidth="1"/>
    <col min="7434" max="7434" width="20.28515625" style="93" customWidth="1"/>
    <col min="7435" max="7435" width="16.140625" style="93" customWidth="1"/>
    <col min="7436" max="7436" width="13.28515625" style="93" customWidth="1"/>
    <col min="7437" max="7437" width="2.7109375" style="93" customWidth="1"/>
    <col min="7438" max="7438" width="8.140625" style="93" bestFit="1" customWidth="1"/>
    <col min="7439" max="7446" width="0" style="93" hidden="1" customWidth="1"/>
    <col min="7447" max="7680" width="9.140625" style="93"/>
    <col min="7681" max="7681" width="2.7109375" style="93" customWidth="1"/>
    <col min="7682" max="7682" width="10.140625" style="93" customWidth="1"/>
    <col min="7683" max="7683" width="20.140625" style="93" customWidth="1"/>
    <col min="7684" max="7684" width="17.140625" style="93" customWidth="1"/>
    <col min="7685" max="7685" width="11.7109375" style="93" customWidth="1"/>
    <col min="7686" max="7686" width="11.42578125" style="93" customWidth="1"/>
    <col min="7687" max="7687" width="11.28515625" style="93" customWidth="1"/>
    <col min="7688" max="7688" width="10.5703125" style="93" customWidth="1"/>
    <col min="7689" max="7689" width="13.28515625" style="93" customWidth="1"/>
    <col min="7690" max="7690" width="20.28515625" style="93" customWidth="1"/>
    <col min="7691" max="7691" width="16.140625" style="93" customWidth="1"/>
    <col min="7692" max="7692" width="13.28515625" style="93" customWidth="1"/>
    <col min="7693" max="7693" width="2.7109375" style="93" customWidth="1"/>
    <col min="7694" max="7694" width="8.140625" style="93" bestFit="1" customWidth="1"/>
    <col min="7695" max="7702" width="0" style="93" hidden="1" customWidth="1"/>
    <col min="7703" max="7936" width="9.140625" style="93"/>
    <col min="7937" max="7937" width="2.7109375" style="93" customWidth="1"/>
    <col min="7938" max="7938" width="10.140625" style="93" customWidth="1"/>
    <col min="7939" max="7939" width="20.140625" style="93" customWidth="1"/>
    <col min="7940" max="7940" width="17.140625" style="93" customWidth="1"/>
    <col min="7941" max="7941" width="11.7109375" style="93" customWidth="1"/>
    <col min="7942" max="7942" width="11.42578125" style="93" customWidth="1"/>
    <col min="7943" max="7943" width="11.28515625" style="93" customWidth="1"/>
    <col min="7944" max="7944" width="10.5703125" style="93" customWidth="1"/>
    <col min="7945" max="7945" width="13.28515625" style="93" customWidth="1"/>
    <col min="7946" max="7946" width="20.28515625" style="93" customWidth="1"/>
    <col min="7947" max="7947" width="16.140625" style="93" customWidth="1"/>
    <col min="7948" max="7948" width="13.28515625" style="93" customWidth="1"/>
    <col min="7949" max="7949" width="2.7109375" style="93" customWidth="1"/>
    <col min="7950" max="7950" width="8.140625" style="93" bestFit="1" customWidth="1"/>
    <col min="7951" max="7958" width="0" style="93" hidden="1" customWidth="1"/>
    <col min="7959" max="8192" width="9.140625" style="93"/>
    <col min="8193" max="8193" width="2.7109375" style="93" customWidth="1"/>
    <col min="8194" max="8194" width="10.140625" style="93" customWidth="1"/>
    <col min="8195" max="8195" width="20.140625" style="93" customWidth="1"/>
    <col min="8196" max="8196" width="17.140625" style="93" customWidth="1"/>
    <col min="8197" max="8197" width="11.7109375" style="93" customWidth="1"/>
    <col min="8198" max="8198" width="11.42578125" style="93" customWidth="1"/>
    <col min="8199" max="8199" width="11.28515625" style="93" customWidth="1"/>
    <col min="8200" max="8200" width="10.5703125" style="93" customWidth="1"/>
    <col min="8201" max="8201" width="13.28515625" style="93" customWidth="1"/>
    <col min="8202" max="8202" width="20.28515625" style="93" customWidth="1"/>
    <col min="8203" max="8203" width="16.140625" style="93" customWidth="1"/>
    <col min="8204" max="8204" width="13.28515625" style="93" customWidth="1"/>
    <col min="8205" max="8205" width="2.7109375" style="93" customWidth="1"/>
    <col min="8206" max="8206" width="8.140625" style="93" bestFit="1" customWidth="1"/>
    <col min="8207" max="8214" width="0" style="93" hidden="1" customWidth="1"/>
    <col min="8215" max="8448" width="9.140625" style="93"/>
    <col min="8449" max="8449" width="2.7109375" style="93" customWidth="1"/>
    <col min="8450" max="8450" width="10.140625" style="93" customWidth="1"/>
    <col min="8451" max="8451" width="20.140625" style="93" customWidth="1"/>
    <col min="8452" max="8452" width="17.140625" style="93" customWidth="1"/>
    <col min="8453" max="8453" width="11.7109375" style="93" customWidth="1"/>
    <col min="8454" max="8454" width="11.42578125" style="93" customWidth="1"/>
    <col min="8455" max="8455" width="11.28515625" style="93" customWidth="1"/>
    <col min="8456" max="8456" width="10.5703125" style="93" customWidth="1"/>
    <col min="8457" max="8457" width="13.28515625" style="93" customWidth="1"/>
    <col min="8458" max="8458" width="20.28515625" style="93" customWidth="1"/>
    <col min="8459" max="8459" width="16.140625" style="93" customWidth="1"/>
    <col min="8460" max="8460" width="13.28515625" style="93" customWidth="1"/>
    <col min="8461" max="8461" width="2.7109375" style="93" customWidth="1"/>
    <col min="8462" max="8462" width="8.140625" style="93" bestFit="1" customWidth="1"/>
    <col min="8463" max="8470" width="0" style="93" hidden="1" customWidth="1"/>
    <col min="8471" max="8704" width="9.140625" style="93"/>
    <col min="8705" max="8705" width="2.7109375" style="93" customWidth="1"/>
    <col min="8706" max="8706" width="10.140625" style="93" customWidth="1"/>
    <col min="8707" max="8707" width="20.140625" style="93" customWidth="1"/>
    <col min="8708" max="8708" width="17.140625" style="93" customWidth="1"/>
    <col min="8709" max="8709" width="11.7109375" style="93" customWidth="1"/>
    <col min="8710" max="8710" width="11.42578125" style="93" customWidth="1"/>
    <col min="8711" max="8711" width="11.28515625" style="93" customWidth="1"/>
    <col min="8712" max="8712" width="10.5703125" style="93" customWidth="1"/>
    <col min="8713" max="8713" width="13.28515625" style="93" customWidth="1"/>
    <col min="8714" max="8714" width="20.28515625" style="93" customWidth="1"/>
    <col min="8715" max="8715" width="16.140625" style="93" customWidth="1"/>
    <col min="8716" max="8716" width="13.28515625" style="93" customWidth="1"/>
    <col min="8717" max="8717" width="2.7109375" style="93" customWidth="1"/>
    <col min="8718" max="8718" width="8.140625" style="93" bestFit="1" customWidth="1"/>
    <col min="8719" max="8726" width="0" style="93" hidden="1" customWidth="1"/>
    <col min="8727" max="8960" width="9.140625" style="93"/>
    <col min="8961" max="8961" width="2.7109375" style="93" customWidth="1"/>
    <col min="8962" max="8962" width="10.140625" style="93" customWidth="1"/>
    <col min="8963" max="8963" width="20.140625" style="93" customWidth="1"/>
    <col min="8964" max="8964" width="17.140625" style="93" customWidth="1"/>
    <col min="8965" max="8965" width="11.7109375" style="93" customWidth="1"/>
    <col min="8966" max="8966" width="11.42578125" style="93" customWidth="1"/>
    <col min="8967" max="8967" width="11.28515625" style="93" customWidth="1"/>
    <col min="8968" max="8968" width="10.5703125" style="93" customWidth="1"/>
    <col min="8969" max="8969" width="13.28515625" style="93" customWidth="1"/>
    <col min="8970" max="8970" width="20.28515625" style="93" customWidth="1"/>
    <col min="8971" max="8971" width="16.140625" style="93" customWidth="1"/>
    <col min="8972" max="8972" width="13.28515625" style="93" customWidth="1"/>
    <col min="8973" max="8973" width="2.7109375" style="93" customWidth="1"/>
    <col min="8974" max="8974" width="8.140625" style="93" bestFit="1" customWidth="1"/>
    <col min="8975" max="8982" width="0" style="93" hidden="1" customWidth="1"/>
    <col min="8983" max="9216" width="9.140625" style="93"/>
    <col min="9217" max="9217" width="2.7109375" style="93" customWidth="1"/>
    <col min="9218" max="9218" width="10.140625" style="93" customWidth="1"/>
    <col min="9219" max="9219" width="20.140625" style="93" customWidth="1"/>
    <col min="9220" max="9220" width="17.140625" style="93" customWidth="1"/>
    <col min="9221" max="9221" width="11.7109375" style="93" customWidth="1"/>
    <col min="9222" max="9222" width="11.42578125" style="93" customWidth="1"/>
    <col min="9223" max="9223" width="11.28515625" style="93" customWidth="1"/>
    <col min="9224" max="9224" width="10.5703125" style="93" customWidth="1"/>
    <col min="9225" max="9225" width="13.28515625" style="93" customWidth="1"/>
    <col min="9226" max="9226" width="20.28515625" style="93" customWidth="1"/>
    <col min="9227" max="9227" width="16.140625" style="93" customWidth="1"/>
    <col min="9228" max="9228" width="13.28515625" style="93" customWidth="1"/>
    <col min="9229" max="9229" width="2.7109375" style="93" customWidth="1"/>
    <col min="9230" max="9230" width="8.140625" style="93" bestFit="1" customWidth="1"/>
    <col min="9231" max="9238" width="0" style="93" hidden="1" customWidth="1"/>
    <col min="9239" max="9472" width="9.140625" style="93"/>
    <col min="9473" max="9473" width="2.7109375" style="93" customWidth="1"/>
    <col min="9474" max="9474" width="10.140625" style="93" customWidth="1"/>
    <col min="9475" max="9475" width="20.140625" style="93" customWidth="1"/>
    <col min="9476" max="9476" width="17.140625" style="93" customWidth="1"/>
    <col min="9477" max="9477" width="11.7109375" style="93" customWidth="1"/>
    <col min="9478" max="9478" width="11.42578125" style="93" customWidth="1"/>
    <col min="9479" max="9479" width="11.28515625" style="93" customWidth="1"/>
    <col min="9480" max="9480" width="10.5703125" style="93" customWidth="1"/>
    <col min="9481" max="9481" width="13.28515625" style="93" customWidth="1"/>
    <col min="9482" max="9482" width="20.28515625" style="93" customWidth="1"/>
    <col min="9483" max="9483" width="16.140625" style="93" customWidth="1"/>
    <col min="9484" max="9484" width="13.28515625" style="93" customWidth="1"/>
    <col min="9485" max="9485" width="2.7109375" style="93" customWidth="1"/>
    <col min="9486" max="9486" width="8.140625" style="93" bestFit="1" customWidth="1"/>
    <col min="9487" max="9494" width="0" style="93" hidden="1" customWidth="1"/>
    <col min="9495" max="9728" width="9.140625" style="93"/>
    <col min="9729" max="9729" width="2.7109375" style="93" customWidth="1"/>
    <col min="9730" max="9730" width="10.140625" style="93" customWidth="1"/>
    <col min="9731" max="9731" width="20.140625" style="93" customWidth="1"/>
    <col min="9732" max="9732" width="17.140625" style="93" customWidth="1"/>
    <col min="9733" max="9733" width="11.7109375" style="93" customWidth="1"/>
    <col min="9734" max="9734" width="11.42578125" style="93" customWidth="1"/>
    <col min="9735" max="9735" width="11.28515625" style="93" customWidth="1"/>
    <col min="9736" max="9736" width="10.5703125" style="93" customWidth="1"/>
    <col min="9737" max="9737" width="13.28515625" style="93" customWidth="1"/>
    <col min="9738" max="9738" width="20.28515625" style="93" customWidth="1"/>
    <col min="9739" max="9739" width="16.140625" style="93" customWidth="1"/>
    <col min="9740" max="9740" width="13.28515625" style="93" customWidth="1"/>
    <col min="9741" max="9741" width="2.7109375" style="93" customWidth="1"/>
    <col min="9742" max="9742" width="8.140625" style="93" bestFit="1" customWidth="1"/>
    <col min="9743" max="9750" width="0" style="93" hidden="1" customWidth="1"/>
    <col min="9751" max="9984" width="9.140625" style="93"/>
    <col min="9985" max="9985" width="2.7109375" style="93" customWidth="1"/>
    <col min="9986" max="9986" width="10.140625" style="93" customWidth="1"/>
    <col min="9987" max="9987" width="20.140625" style="93" customWidth="1"/>
    <col min="9988" max="9988" width="17.140625" style="93" customWidth="1"/>
    <col min="9989" max="9989" width="11.7109375" style="93" customWidth="1"/>
    <col min="9990" max="9990" width="11.42578125" style="93" customWidth="1"/>
    <col min="9991" max="9991" width="11.28515625" style="93" customWidth="1"/>
    <col min="9992" max="9992" width="10.5703125" style="93" customWidth="1"/>
    <col min="9993" max="9993" width="13.28515625" style="93" customWidth="1"/>
    <col min="9994" max="9994" width="20.28515625" style="93" customWidth="1"/>
    <col min="9995" max="9995" width="16.140625" style="93" customWidth="1"/>
    <col min="9996" max="9996" width="13.28515625" style="93" customWidth="1"/>
    <col min="9997" max="9997" width="2.7109375" style="93" customWidth="1"/>
    <col min="9998" max="9998" width="8.140625" style="93" bestFit="1" customWidth="1"/>
    <col min="9999" max="10006" width="0" style="93" hidden="1" customWidth="1"/>
    <col min="10007" max="10240" width="9.140625" style="93"/>
    <col min="10241" max="10241" width="2.7109375" style="93" customWidth="1"/>
    <col min="10242" max="10242" width="10.140625" style="93" customWidth="1"/>
    <col min="10243" max="10243" width="20.140625" style="93" customWidth="1"/>
    <col min="10244" max="10244" width="17.140625" style="93" customWidth="1"/>
    <col min="10245" max="10245" width="11.7109375" style="93" customWidth="1"/>
    <col min="10246" max="10246" width="11.42578125" style="93" customWidth="1"/>
    <col min="10247" max="10247" width="11.28515625" style="93" customWidth="1"/>
    <col min="10248" max="10248" width="10.5703125" style="93" customWidth="1"/>
    <col min="10249" max="10249" width="13.28515625" style="93" customWidth="1"/>
    <col min="10250" max="10250" width="20.28515625" style="93" customWidth="1"/>
    <col min="10251" max="10251" width="16.140625" style="93" customWidth="1"/>
    <col min="10252" max="10252" width="13.28515625" style="93" customWidth="1"/>
    <col min="10253" max="10253" width="2.7109375" style="93" customWidth="1"/>
    <col min="10254" max="10254" width="8.140625" style="93" bestFit="1" customWidth="1"/>
    <col min="10255" max="10262" width="0" style="93" hidden="1" customWidth="1"/>
    <col min="10263" max="10496" width="9.140625" style="93"/>
    <col min="10497" max="10497" width="2.7109375" style="93" customWidth="1"/>
    <col min="10498" max="10498" width="10.140625" style="93" customWidth="1"/>
    <col min="10499" max="10499" width="20.140625" style="93" customWidth="1"/>
    <col min="10500" max="10500" width="17.140625" style="93" customWidth="1"/>
    <col min="10501" max="10501" width="11.7109375" style="93" customWidth="1"/>
    <col min="10502" max="10502" width="11.42578125" style="93" customWidth="1"/>
    <col min="10503" max="10503" width="11.28515625" style="93" customWidth="1"/>
    <col min="10504" max="10504" width="10.5703125" style="93" customWidth="1"/>
    <col min="10505" max="10505" width="13.28515625" style="93" customWidth="1"/>
    <col min="10506" max="10506" width="20.28515625" style="93" customWidth="1"/>
    <col min="10507" max="10507" width="16.140625" style="93" customWidth="1"/>
    <col min="10508" max="10508" width="13.28515625" style="93" customWidth="1"/>
    <col min="10509" max="10509" width="2.7109375" style="93" customWidth="1"/>
    <col min="10510" max="10510" width="8.140625" style="93" bestFit="1" customWidth="1"/>
    <col min="10511" max="10518" width="0" style="93" hidden="1" customWidth="1"/>
    <col min="10519" max="10752" width="9.140625" style="93"/>
    <col min="10753" max="10753" width="2.7109375" style="93" customWidth="1"/>
    <col min="10754" max="10754" width="10.140625" style="93" customWidth="1"/>
    <col min="10755" max="10755" width="20.140625" style="93" customWidth="1"/>
    <col min="10756" max="10756" width="17.140625" style="93" customWidth="1"/>
    <col min="10757" max="10757" width="11.7109375" style="93" customWidth="1"/>
    <col min="10758" max="10758" width="11.42578125" style="93" customWidth="1"/>
    <col min="10759" max="10759" width="11.28515625" style="93" customWidth="1"/>
    <col min="10760" max="10760" width="10.5703125" style="93" customWidth="1"/>
    <col min="10761" max="10761" width="13.28515625" style="93" customWidth="1"/>
    <col min="10762" max="10762" width="20.28515625" style="93" customWidth="1"/>
    <col min="10763" max="10763" width="16.140625" style="93" customWidth="1"/>
    <col min="10764" max="10764" width="13.28515625" style="93" customWidth="1"/>
    <col min="10765" max="10765" width="2.7109375" style="93" customWidth="1"/>
    <col min="10766" max="10766" width="8.140625" style="93" bestFit="1" customWidth="1"/>
    <col min="10767" max="10774" width="0" style="93" hidden="1" customWidth="1"/>
    <col min="10775" max="11008" width="9.140625" style="93"/>
    <col min="11009" max="11009" width="2.7109375" style="93" customWidth="1"/>
    <col min="11010" max="11010" width="10.140625" style="93" customWidth="1"/>
    <col min="11011" max="11011" width="20.140625" style="93" customWidth="1"/>
    <col min="11012" max="11012" width="17.140625" style="93" customWidth="1"/>
    <col min="11013" max="11013" width="11.7109375" style="93" customWidth="1"/>
    <col min="11014" max="11014" width="11.42578125" style="93" customWidth="1"/>
    <col min="11015" max="11015" width="11.28515625" style="93" customWidth="1"/>
    <col min="11016" max="11016" width="10.5703125" style="93" customWidth="1"/>
    <col min="11017" max="11017" width="13.28515625" style="93" customWidth="1"/>
    <col min="11018" max="11018" width="20.28515625" style="93" customWidth="1"/>
    <col min="11019" max="11019" width="16.140625" style="93" customWidth="1"/>
    <col min="11020" max="11020" width="13.28515625" style="93" customWidth="1"/>
    <col min="11021" max="11021" width="2.7109375" style="93" customWidth="1"/>
    <col min="11022" max="11022" width="8.140625" style="93" bestFit="1" customWidth="1"/>
    <col min="11023" max="11030" width="0" style="93" hidden="1" customWidth="1"/>
    <col min="11031" max="11264" width="9.140625" style="93"/>
    <col min="11265" max="11265" width="2.7109375" style="93" customWidth="1"/>
    <col min="11266" max="11266" width="10.140625" style="93" customWidth="1"/>
    <col min="11267" max="11267" width="20.140625" style="93" customWidth="1"/>
    <col min="11268" max="11268" width="17.140625" style="93" customWidth="1"/>
    <col min="11269" max="11269" width="11.7109375" style="93" customWidth="1"/>
    <col min="11270" max="11270" width="11.42578125" style="93" customWidth="1"/>
    <col min="11271" max="11271" width="11.28515625" style="93" customWidth="1"/>
    <col min="11272" max="11272" width="10.5703125" style="93" customWidth="1"/>
    <col min="11273" max="11273" width="13.28515625" style="93" customWidth="1"/>
    <col min="11274" max="11274" width="20.28515625" style="93" customWidth="1"/>
    <col min="11275" max="11275" width="16.140625" style="93" customWidth="1"/>
    <col min="11276" max="11276" width="13.28515625" style="93" customWidth="1"/>
    <col min="11277" max="11277" width="2.7109375" style="93" customWidth="1"/>
    <col min="11278" max="11278" width="8.140625" style="93" bestFit="1" customWidth="1"/>
    <col min="11279" max="11286" width="0" style="93" hidden="1" customWidth="1"/>
    <col min="11287" max="11520" width="9.140625" style="93"/>
    <col min="11521" max="11521" width="2.7109375" style="93" customWidth="1"/>
    <col min="11522" max="11522" width="10.140625" style="93" customWidth="1"/>
    <col min="11523" max="11523" width="20.140625" style="93" customWidth="1"/>
    <col min="11524" max="11524" width="17.140625" style="93" customWidth="1"/>
    <col min="11525" max="11525" width="11.7109375" style="93" customWidth="1"/>
    <col min="11526" max="11526" width="11.42578125" style="93" customWidth="1"/>
    <col min="11527" max="11527" width="11.28515625" style="93" customWidth="1"/>
    <col min="11528" max="11528" width="10.5703125" style="93" customWidth="1"/>
    <col min="11529" max="11529" width="13.28515625" style="93" customWidth="1"/>
    <col min="11530" max="11530" width="20.28515625" style="93" customWidth="1"/>
    <col min="11531" max="11531" width="16.140625" style="93" customWidth="1"/>
    <col min="11532" max="11532" width="13.28515625" style="93" customWidth="1"/>
    <col min="11533" max="11533" width="2.7109375" style="93" customWidth="1"/>
    <col min="11534" max="11534" width="8.140625" style="93" bestFit="1" customWidth="1"/>
    <col min="11535" max="11542" width="0" style="93" hidden="1" customWidth="1"/>
    <col min="11543" max="11776" width="9.140625" style="93"/>
    <col min="11777" max="11777" width="2.7109375" style="93" customWidth="1"/>
    <col min="11778" max="11778" width="10.140625" style="93" customWidth="1"/>
    <col min="11779" max="11779" width="20.140625" style="93" customWidth="1"/>
    <col min="11780" max="11780" width="17.140625" style="93" customWidth="1"/>
    <col min="11781" max="11781" width="11.7109375" style="93" customWidth="1"/>
    <col min="11782" max="11782" width="11.42578125" style="93" customWidth="1"/>
    <col min="11783" max="11783" width="11.28515625" style="93" customWidth="1"/>
    <col min="11784" max="11784" width="10.5703125" style="93" customWidth="1"/>
    <col min="11785" max="11785" width="13.28515625" style="93" customWidth="1"/>
    <col min="11786" max="11786" width="20.28515625" style="93" customWidth="1"/>
    <col min="11787" max="11787" width="16.140625" style="93" customWidth="1"/>
    <col min="11788" max="11788" width="13.28515625" style="93" customWidth="1"/>
    <col min="11789" max="11789" width="2.7109375" style="93" customWidth="1"/>
    <col min="11790" max="11790" width="8.140625" style="93" bestFit="1" customWidth="1"/>
    <col min="11791" max="11798" width="0" style="93" hidden="1" customWidth="1"/>
    <col min="11799" max="12032" width="9.140625" style="93"/>
    <col min="12033" max="12033" width="2.7109375" style="93" customWidth="1"/>
    <col min="12034" max="12034" width="10.140625" style="93" customWidth="1"/>
    <col min="12035" max="12035" width="20.140625" style="93" customWidth="1"/>
    <col min="12036" max="12036" width="17.140625" style="93" customWidth="1"/>
    <col min="12037" max="12037" width="11.7109375" style="93" customWidth="1"/>
    <col min="12038" max="12038" width="11.42578125" style="93" customWidth="1"/>
    <col min="12039" max="12039" width="11.28515625" style="93" customWidth="1"/>
    <col min="12040" max="12040" width="10.5703125" style="93" customWidth="1"/>
    <col min="12041" max="12041" width="13.28515625" style="93" customWidth="1"/>
    <col min="12042" max="12042" width="20.28515625" style="93" customWidth="1"/>
    <col min="12043" max="12043" width="16.140625" style="93" customWidth="1"/>
    <col min="12044" max="12044" width="13.28515625" style="93" customWidth="1"/>
    <col min="12045" max="12045" width="2.7109375" style="93" customWidth="1"/>
    <col min="12046" max="12046" width="8.140625" style="93" bestFit="1" customWidth="1"/>
    <col min="12047" max="12054" width="0" style="93" hidden="1" customWidth="1"/>
    <col min="12055" max="12288" width="9.140625" style="93"/>
    <col min="12289" max="12289" width="2.7109375" style="93" customWidth="1"/>
    <col min="12290" max="12290" width="10.140625" style="93" customWidth="1"/>
    <col min="12291" max="12291" width="20.140625" style="93" customWidth="1"/>
    <col min="12292" max="12292" width="17.140625" style="93" customWidth="1"/>
    <col min="12293" max="12293" width="11.7109375" style="93" customWidth="1"/>
    <col min="12294" max="12294" width="11.42578125" style="93" customWidth="1"/>
    <col min="12295" max="12295" width="11.28515625" style="93" customWidth="1"/>
    <col min="12296" max="12296" width="10.5703125" style="93" customWidth="1"/>
    <col min="12297" max="12297" width="13.28515625" style="93" customWidth="1"/>
    <col min="12298" max="12298" width="20.28515625" style="93" customWidth="1"/>
    <col min="12299" max="12299" width="16.140625" style="93" customWidth="1"/>
    <col min="12300" max="12300" width="13.28515625" style="93" customWidth="1"/>
    <col min="12301" max="12301" width="2.7109375" style="93" customWidth="1"/>
    <col min="12302" max="12302" width="8.140625" style="93" bestFit="1" customWidth="1"/>
    <col min="12303" max="12310" width="0" style="93" hidden="1" customWidth="1"/>
    <col min="12311" max="12544" width="9.140625" style="93"/>
    <col min="12545" max="12545" width="2.7109375" style="93" customWidth="1"/>
    <col min="12546" max="12546" width="10.140625" style="93" customWidth="1"/>
    <col min="12547" max="12547" width="20.140625" style="93" customWidth="1"/>
    <col min="12548" max="12548" width="17.140625" style="93" customWidth="1"/>
    <col min="12549" max="12549" width="11.7109375" style="93" customWidth="1"/>
    <col min="12550" max="12550" width="11.42578125" style="93" customWidth="1"/>
    <col min="12551" max="12551" width="11.28515625" style="93" customWidth="1"/>
    <col min="12552" max="12552" width="10.5703125" style="93" customWidth="1"/>
    <col min="12553" max="12553" width="13.28515625" style="93" customWidth="1"/>
    <col min="12554" max="12554" width="20.28515625" style="93" customWidth="1"/>
    <col min="12555" max="12555" width="16.140625" style="93" customWidth="1"/>
    <col min="12556" max="12556" width="13.28515625" style="93" customWidth="1"/>
    <col min="12557" max="12557" width="2.7109375" style="93" customWidth="1"/>
    <col min="12558" max="12558" width="8.140625" style="93" bestFit="1" customWidth="1"/>
    <col min="12559" max="12566" width="0" style="93" hidden="1" customWidth="1"/>
    <col min="12567" max="12800" width="9.140625" style="93"/>
    <col min="12801" max="12801" width="2.7109375" style="93" customWidth="1"/>
    <col min="12802" max="12802" width="10.140625" style="93" customWidth="1"/>
    <col min="12803" max="12803" width="20.140625" style="93" customWidth="1"/>
    <col min="12804" max="12804" width="17.140625" style="93" customWidth="1"/>
    <col min="12805" max="12805" width="11.7109375" style="93" customWidth="1"/>
    <col min="12806" max="12806" width="11.42578125" style="93" customWidth="1"/>
    <col min="12807" max="12807" width="11.28515625" style="93" customWidth="1"/>
    <col min="12808" max="12808" width="10.5703125" style="93" customWidth="1"/>
    <col min="12809" max="12809" width="13.28515625" style="93" customWidth="1"/>
    <col min="12810" max="12810" width="20.28515625" style="93" customWidth="1"/>
    <col min="12811" max="12811" width="16.140625" style="93" customWidth="1"/>
    <col min="12812" max="12812" width="13.28515625" style="93" customWidth="1"/>
    <col min="12813" max="12813" width="2.7109375" style="93" customWidth="1"/>
    <col min="12814" max="12814" width="8.140625" style="93" bestFit="1" customWidth="1"/>
    <col min="12815" max="12822" width="0" style="93" hidden="1" customWidth="1"/>
    <col min="12823" max="13056" width="9.140625" style="93"/>
    <col min="13057" max="13057" width="2.7109375" style="93" customWidth="1"/>
    <col min="13058" max="13058" width="10.140625" style="93" customWidth="1"/>
    <col min="13059" max="13059" width="20.140625" style="93" customWidth="1"/>
    <col min="13060" max="13060" width="17.140625" style="93" customWidth="1"/>
    <col min="13061" max="13061" width="11.7109375" style="93" customWidth="1"/>
    <col min="13062" max="13062" width="11.42578125" style="93" customWidth="1"/>
    <col min="13063" max="13063" width="11.28515625" style="93" customWidth="1"/>
    <col min="13064" max="13064" width="10.5703125" style="93" customWidth="1"/>
    <col min="13065" max="13065" width="13.28515625" style="93" customWidth="1"/>
    <col min="13066" max="13066" width="20.28515625" style="93" customWidth="1"/>
    <col min="13067" max="13067" width="16.140625" style="93" customWidth="1"/>
    <col min="13068" max="13068" width="13.28515625" style="93" customWidth="1"/>
    <col min="13069" max="13069" width="2.7109375" style="93" customWidth="1"/>
    <col min="13070" max="13070" width="8.140625" style="93" bestFit="1" customWidth="1"/>
    <col min="13071" max="13078" width="0" style="93" hidden="1" customWidth="1"/>
    <col min="13079" max="13312" width="9.140625" style="93"/>
    <col min="13313" max="13313" width="2.7109375" style="93" customWidth="1"/>
    <col min="13314" max="13314" width="10.140625" style="93" customWidth="1"/>
    <col min="13315" max="13315" width="20.140625" style="93" customWidth="1"/>
    <col min="13316" max="13316" width="17.140625" style="93" customWidth="1"/>
    <col min="13317" max="13317" width="11.7109375" style="93" customWidth="1"/>
    <col min="13318" max="13318" width="11.42578125" style="93" customWidth="1"/>
    <col min="13319" max="13319" width="11.28515625" style="93" customWidth="1"/>
    <col min="13320" max="13320" width="10.5703125" style="93" customWidth="1"/>
    <col min="13321" max="13321" width="13.28515625" style="93" customWidth="1"/>
    <col min="13322" max="13322" width="20.28515625" style="93" customWidth="1"/>
    <col min="13323" max="13323" width="16.140625" style="93" customWidth="1"/>
    <col min="13324" max="13324" width="13.28515625" style="93" customWidth="1"/>
    <col min="13325" max="13325" width="2.7109375" style="93" customWidth="1"/>
    <col min="13326" max="13326" width="8.140625" style="93" bestFit="1" customWidth="1"/>
    <col min="13327" max="13334" width="0" style="93" hidden="1" customWidth="1"/>
    <col min="13335" max="13568" width="9.140625" style="93"/>
    <col min="13569" max="13569" width="2.7109375" style="93" customWidth="1"/>
    <col min="13570" max="13570" width="10.140625" style="93" customWidth="1"/>
    <col min="13571" max="13571" width="20.140625" style="93" customWidth="1"/>
    <col min="13572" max="13572" width="17.140625" style="93" customWidth="1"/>
    <col min="13573" max="13573" width="11.7109375" style="93" customWidth="1"/>
    <col min="13574" max="13574" width="11.42578125" style="93" customWidth="1"/>
    <col min="13575" max="13575" width="11.28515625" style="93" customWidth="1"/>
    <col min="13576" max="13576" width="10.5703125" style="93" customWidth="1"/>
    <col min="13577" max="13577" width="13.28515625" style="93" customWidth="1"/>
    <col min="13578" max="13578" width="20.28515625" style="93" customWidth="1"/>
    <col min="13579" max="13579" width="16.140625" style="93" customWidth="1"/>
    <col min="13580" max="13580" width="13.28515625" style="93" customWidth="1"/>
    <col min="13581" max="13581" width="2.7109375" style="93" customWidth="1"/>
    <col min="13582" max="13582" width="8.140625" style="93" bestFit="1" customWidth="1"/>
    <col min="13583" max="13590" width="0" style="93" hidden="1" customWidth="1"/>
    <col min="13591" max="13824" width="9.140625" style="93"/>
    <col min="13825" max="13825" width="2.7109375" style="93" customWidth="1"/>
    <col min="13826" max="13826" width="10.140625" style="93" customWidth="1"/>
    <col min="13827" max="13827" width="20.140625" style="93" customWidth="1"/>
    <col min="13828" max="13828" width="17.140625" style="93" customWidth="1"/>
    <col min="13829" max="13829" width="11.7109375" style="93" customWidth="1"/>
    <col min="13830" max="13830" width="11.42578125" style="93" customWidth="1"/>
    <col min="13831" max="13831" width="11.28515625" style="93" customWidth="1"/>
    <col min="13832" max="13832" width="10.5703125" style="93" customWidth="1"/>
    <col min="13833" max="13833" width="13.28515625" style="93" customWidth="1"/>
    <col min="13834" max="13834" width="20.28515625" style="93" customWidth="1"/>
    <col min="13835" max="13835" width="16.140625" style="93" customWidth="1"/>
    <col min="13836" max="13836" width="13.28515625" style="93" customWidth="1"/>
    <col min="13837" max="13837" width="2.7109375" style="93" customWidth="1"/>
    <col min="13838" max="13838" width="8.140625" style="93" bestFit="1" customWidth="1"/>
    <col min="13839" max="13846" width="0" style="93" hidden="1" customWidth="1"/>
    <col min="13847" max="14080" width="9.140625" style="93"/>
    <col min="14081" max="14081" width="2.7109375" style="93" customWidth="1"/>
    <col min="14082" max="14082" width="10.140625" style="93" customWidth="1"/>
    <col min="14083" max="14083" width="20.140625" style="93" customWidth="1"/>
    <col min="14084" max="14084" width="17.140625" style="93" customWidth="1"/>
    <col min="14085" max="14085" width="11.7109375" style="93" customWidth="1"/>
    <col min="14086" max="14086" width="11.42578125" style="93" customWidth="1"/>
    <col min="14087" max="14087" width="11.28515625" style="93" customWidth="1"/>
    <col min="14088" max="14088" width="10.5703125" style="93" customWidth="1"/>
    <col min="14089" max="14089" width="13.28515625" style="93" customWidth="1"/>
    <col min="14090" max="14090" width="20.28515625" style="93" customWidth="1"/>
    <col min="14091" max="14091" width="16.140625" style="93" customWidth="1"/>
    <col min="14092" max="14092" width="13.28515625" style="93" customWidth="1"/>
    <col min="14093" max="14093" width="2.7109375" style="93" customWidth="1"/>
    <col min="14094" max="14094" width="8.140625" style="93" bestFit="1" customWidth="1"/>
    <col min="14095" max="14102" width="0" style="93" hidden="1" customWidth="1"/>
    <col min="14103" max="14336" width="9.140625" style="93"/>
    <col min="14337" max="14337" width="2.7109375" style="93" customWidth="1"/>
    <col min="14338" max="14338" width="10.140625" style="93" customWidth="1"/>
    <col min="14339" max="14339" width="20.140625" style="93" customWidth="1"/>
    <col min="14340" max="14340" width="17.140625" style="93" customWidth="1"/>
    <col min="14341" max="14341" width="11.7109375" style="93" customWidth="1"/>
    <col min="14342" max="14342" width="11.42578125" style="93" customWidth="1"/>
    <col min="14343" max="14343" width="11.28515625" style="93" customWidth="1"/>
    <col min="14344" max="14344" width="10.5703125" style="93" customWidth="1"/>
    <col min="14345" max="14345" width="13.28515625" style="93" customWidth="1"/>
    <col min="14346" max="14346" width="20.28515625" style="93" customWidth="1"/>
    <col min="14347" max="14347" width="16.140625" style="93" customWidth="1"/>
    <col min="14348" max="14348" width="13.28515625" style="93" customWidth="1"/>
    <col min="14349" max="14349" width="2.7109375" style="93" customWidth="1"/>
    <col min="14350" max="14350" width="8.140625" style="93" bestFit="1" customWidth="1"/>
    <col min="14351" max="14358" width="0" style="93" hidden="1" customWidth="1"/>
    <col min="14359" max="14592" width="9.140625" style="93"/>
    <col min="14593" max="14593" width="2.7109375" style="93" customWidth="1"/>
    <col min="14594" max="14594" width="10.140625" style="93" customWidth="1"/>
    <col min="14595" max="14595" width="20.140625" style="93" customWidth="1"/>
    <col min="14596" max="14596" width="17.140625" style="93" customWidth="1"/>
    <col min="14597" max="14597" width="11.7109375" style="93" customWidth="1"/>
    <col min="14598" max="14598" width="11.42578125" style="93" customWidth="1"/>
    <col min="14599" max="14599" width="11.28515625" style="93" customWidth="1"/>
    <col min="14600" max="14600" width="10.5703125" style="93" customWidth="1"/>
    <col min="14601" max="14601" width="13.28515625" style="93" customWidth="1"/>
    <col min="14602" max="14602" width="20.28515625" style="93" customWidth="1"/>
    <col min="14603" max="14603" width="16.140625" style="93" customWidth="1"/>
    <col min="14604" max="14604" width="13.28515625" style="93" customWidth="1"/>
    <col min="14605" max="14605" width="2.7109375" style="93" customWidth="1"/>
    <col min="14606" max="14606" width="8.140625" style="93" bestFit="1" customWidth="1"/>
    <col min="14607" max="14614" width="0" style="93" hidden="1" customWidth="1"/>
    <col min="14615" max="14848" width="9.140625" style="93"/>
    <col min="14849" max="14849" width="2.7109375" style="93" customWidth="1"/>
    <col min="14850" max="14850" width="10.140625" style="93" customWidth="1"/>
    <col min="14851" max="14851" width="20.140625" style="93" customWidth="1"/>
    <col min="14852" max="14852" width="17.140625" style="93" customWidth="1"/>
    <col min="14853" max="14853" width="11.7109375" style="93" customWidth="1"/>
    <col min="14854" max="14854" width="11.42578125" style="93" customWidth="1"/>
    <col min="14855" max="14855" width="11.28515625" style="93" customWidth="1"/>
    <col min="14856" max="14856" width="10.5703125" style="93" customWidth="1"/>
    <col min="14857" max="14857" width="13.28515625" style="93" customWidth="1"/>
    <col min="14858" max="14858" width="20.28515625" style="93" customWidth="1"/>
    <col min="14859" max="14859" width="16.140625" style="93" customWidth="1"/>
    <col min="14860" max="14860" width="13.28515625" style="93" customWidth="1"/>
    <col min="14861" max="14861" width="2.7109375" style="93" customWidth="1"/>
    <col min="14862" max="14862" width="8.140625" style="93" bestFit="1" customWidth="1"/>
    <col min="14863" max="14870" width="0" style="93" hidden="1" customWidth="1"/>
    <col min="14871" max="15104" width="9.140625" style="93"/>
    <col min="15105" max="15105" width="2.7109375" style="93" customWidth="1"/>
    <col min="15106" max="15106" width="10.140625" style="93" customWidth="1"/>
    <col min="15107" max="15107" width="20.140625" style="93" customWidth="1"/>
    <col min="15108" max="15108" width="17.140625" style="93" customWidth="1"/>
    <col min="15109" max="15109" width="11.7109375" style="93" customWidth="1"/>
    <col min="15110" max="15110" width="11.42578125" style="93" customWidth="1"/>
    <col min="15111" max="15111" width="11.28515625" style="93" customWidth="1"/>
    <col min="15112" max="15112" width="10.5703125" style="93" customWidth="1"/>
    <col min="15113" max="15113" width="13.28515625" style="93" customWidth="1"/>
    <col min="15114" max="15114" width="20.28515625" style="93" customWidth="1"/>
    <col min="15115" max="15115" width="16.140625" style="93" customWidth="1"/>
    <col min="15116" max="15116" width="13.28515625" style="93" customWidth="1"/>
    <col min="15117" max="15117" width="2.7109375" style="93" customWidth="1"/>
    <col min="15118" max="15118" width="8.140625" style="93" bestFit="1" customWidth="1"/>
    <col min="15119" max="15126" width="0" style="93" hidden="1" customWidth="1"/>
    <col min="15127" max="15360" width="9.140625" style="93"/>
    <col min="15361" max="15361" width="2.7109375" style="93" customWidth="1"/>
    <col min="15362" max="15362" width="10.140625" style="93" customWidth="1"/>
    <col min="15363" max="15363" width="20.140625" style="93" customWidth="1"/>
    <col min="15364" max="15364" width="17.140625" style="93" customWidth="1"/>
    <col min="15365" max="15365" width="11.7109375" style="93" customWidth="1"/>
    <col min="15366" max="15366" width="11.42578125" style="93" customWidth="1"/>
    <col min="15367" max="15367" width="11.28515625" style="93" customWidth="1"/>
    <col min="15368" max="15368" width="10.5703125" style="93" customWidth="1"/>
    <col min="15369" max="15369" width="13.28515625" style="93" customWidth="1"/>
    <col min="15370" max="15370" width="20.28515625" style="93" customWidth="1"/>
    <col min="15371" max="15371" width="16.140625" style="93" customWidth="1"/>
    <col min="15372" max="15372" width="13.28515625" style="93" customWidth="1"/>
    <col min="15373" max="15373" width="2.7109375" style="93" customWidth="1"/>
    <col min="15374" max="15374" width="8.140625" style="93" bestFit="1" customWidth="1"/>
    <col min="15375" max="15382" width="0" style="93" hidden="1" customWidth="1"/>
    <col min="15383" max="15616" width="9.140625" style="93"/>
    <col min="15617" max="15617" width="2.7109375" style="93" customWidth="1"/>
    <col min="15618" max="15618" width="10.140625" style="93" customWidth="1"/>
    <col min="15619" max="15619" width="20.140625" style="93" customWidth="1"/>
    <col min="15620" max="15620" width="17.140625" style="93" customWidth="1"/>
    <col min="15621" max="15621" width="11.7109375" style="93" customWidth="1"/>
    <col min="15622" max="15622" width="11.42578125" style="93" customWidth="1"/>
    <col min="15623" max="15623" width="11.28515625" style="93" customWidth="1"/>
    <col min="15624" max="15624" width="10.5703125" style="93" customWidth="1"/>
    <col min="15625" max="15625" width="13.28515625" style="93" customWidth="1"/>
    <col min="15626" max="15626" width="20.28515625" style="93" customWidth="1"/>
    <col min="15627" max="15627" width="16.140625" style="93" customWidth="1"/>
    <col min="15628" max="15628" width="13.28515625" style="93" customWidth="1"/>
    <col min="15629" max="15629" width="2.7109375" style="93" customWidth="1"/>
    <col min="15630" max="15630" width="8.140625" style="93" bestFit="1" customWidth="1"/>
    <col min="15631" max="15638" width="0" style="93" hidden="1" customWidth="1"/>
    <col min="15639" max="15872" width="9.140625" style="93"/>
    <col min="15873" max="15873" width="2.7109375" style="93" customWidth="1"/>
    <col min="15874" max="15874" width="10.140625" style="93" customWidth="1"/>
    <col min="15875" max="15875" width="20.140625" style="93" customWidth="1"/>
    <col min="15876" max="15876" width="17.140625" style="93" customWidth="1"/>
    <col min="15877" max="15877" width="11.7109375" style="93" customWidth="1"/>
    <col min="15878" max="15878" width="11.42578125" style="93" customWidth="1"/>
    <col min="15879" max="15879" width="11.28515625" style="93" customWidth="1"/>
    <col min="15880" max="15880" width="10.5703125" style="93" customWidth="1"/>
    <col min="15881" max="15881" width="13.28515625" style="93" customWidth="1"/>
    <col min="15882" max="15882" width="20.28515625" style="93" customWidth="1"/>
    <col min="15883" max="15883" width="16.140625" style="93" customWidth="1"/>
    <col min="15884" max="15884" width="13.28515625" style="93" customWidth="1"/>
    <col min="15885" max="15885" width="2.7109375" style="93" customWidth="1"/>
    <col min="15886" max="15886" width="8.140625" style="93" bestFit="1" customWidth="1"/>
    <col min="15887" max="15894" width="0" style="93" hidden="1" customWidth="1"/>
    <col min="15895" max="16128" width="9.140625" style="93"/>
    <col min="16129" max="16129" width="2.7109375" style="93" customWidth="1"/>
    <col min="16130" max="16130" width="10.140625" style="93" customWidth="1"/>
    <col min="16131" max="16131" width="20.140625" style="93" customWidth="1"/>
    <col min="16132" max="16132" width="17.140625" style="93" customWidth="1"/>
    <col min="16133" max="16133" width="11.7109375" style="93" customWidth="1"/>
    <col min="16134" max="16134" width="11.42578125" style="93" customWidth="1"/>
    <col min="16135" max="16135" width="11.28515625" style="93" customWidth="1"/>
    <col min="16136" max="16136" width="10.5703125" style="93" customWidth="1"/>
    <col min="16137" max="16137" width="13.28515625" style="93" customWidth="1"/>
    <col min="16138" max="16138" width="20.28515625" style="93" customWidth="1"/>
    <col min="16139" max="16139" width="16.140625" style="93" customWidth="1"/>
    <col min="16140" max="16140" width="13.28515625" style="93" customWidth="1"/>
    <col min="16141" max="16141" width="2.7109375" style="93" customWidth="1"/>
    <col min="16142" max="16142" width="8.140625" style="93" bestFit="1" customWidth="1"/>
    <col min="16143" max="16150" width="0" style="93" hidden="1" customWidth="1"/>
    <col min="16151" max="16384" width="9.140625" style="93"/>
  </cols>
  <sheetData>
    <row r="1" spans="1:28" ht="13.5" customHeight="1" x14ac:dyDescent="0.25">
      <c r="A1" s="1"/>
      <c r="B1" s="82"/>
      <c r="C1" s="82"/>
      <c r="D1" s="73"/>
      <c r="E1" s="476"/>
      <c r="F1" s="73"/>
      <c r="G1" s="73"/>
      <c r="H1" s="73"/>
      <c r="I1" s="73"/>
      <c r="J1" s="73"/>
      <c r="K1" s="206"/>
      <c r="L1" s="207"/>
      <c r="M1" s="208"/>
      <c r="W1" s="206"/>
      <c r="X1" s="206"/>
      <c r="Y1" s="206"/>
      <c r="Z1" s="206"/>
      <c r="AA1" s="206"/>
      <c r="AB1" s="206"/>
    </row>
    <row r="2" spans="1:28" ht="15.95" customHeight="1" x14ac:dyDescent="0.25">
      <c r="A2" s="3"/>
      <c r="B2" s="772" t="str">
        <f>'WK1 - Identification'!E11</f>
        <v>Council of the City of Ryde</v>
      </c>
      <c r="C2" s="773"/>
      <c r="D2" s="773"/>
      <c r="E2" s="773"/>
      <c r="F2" s="774"/>
      <c r="G2" s="68"/>
      <c r="H2" s="68"/>
      <c r="I2" s="68"/>
      <c r="J2" s="68"/>
      <c r="K2" s="209"/>
      <c r="L2" s="210"/>
      <c r="M2" s="211"/>
      <c r="W2" s="209"/>
      <c r="X2" s="209"/>
      <c r="Y2" s="209"/>
      <c r="Z2" s="209"/>
      <c r="AA2" s="209"/>
      <c r="AB2" s="209"/>
    </row>
    <row r="3" spans="1:28" ht="12.75" customHeight="1" x14ac:dyDescent="0.25">
      <c r="A3" s="3"/>
      <c r="B3" s="70"/>
      <c r="C3" s="70"/>
      <c r="D3" s="68"/>
      <c r="E3" s="477"/>
      <c r="F3" s="212"/>
      <c r="G3" s="68"/>
      <c r="H3" s="68"/>
      <c r="I3" s="68"/>
      <c r="J3" s="68"/>
      <c r="K3" s="209"/>
      <c r="L3" s="213"/>
      <c r="M3" s="12"/>
      <c r="W3" s="209"/>
      <c r="X3" s="209"/>
      <c r="Y3" s="209"/>
      <c r="Z3" s="209"/>
      <c r="AA3" s="209"/>
      <c r="AB3" s="209"/>
    </row>
    <row r="4" spans="1:28" ht="26.25" x14ac:dyDescent="0.4">
      <c r="A4" s="3"/>
      <c r="B4" s="760" t="s">
        <v>552</v>
      </c>
      <c r="C4" s="760"/>
      <c r="D4" s="760"/>
      <c r="E4" s="760"/>
      <c r="F4" s="760"/>
      <c r="G4" s="760"/>
      <c r="H4" s="760"/>
      <c r="I4" s="760"/>
      <c r="J4" s="760"/>
      <c r="K4" s="760"/>
      <c r="L4" s="760"/>
      <c r="M4" s="214"/>
      <c r="W4" s="93"/>
      <c r="X4" s="93"/>
      <c r="Y4" s="93"/>
      <c r="Z4" s="93"/>
      <c r="AA4" s="93"/>
      <c r="AB4" s="93"/>
    </row>
    <row r="5" spans="1:28" ht="12.75" customHeight="1" x14ac:dyDescent="0.25">
      <c r="A5" s="3"/>
      <c r="B5" s="80"/>
      <c r="C5" s="80"/>
      <c r="D5" s="70"/>
      <c r="E5" s="478"/>
      <c r="F5" s="70"/>
      <c r="G5" s="70"/>
      <c r="H5" s="70"/>
      <c r="I5" s="70"/>
      <c r="J5" s="68"/>
      <c r="K5" s="209"/>
      <c r="L5" s="209"/>
      <c r="M5" s="215"/>
      <c r="W5" s="209"/>
      <c r="X5" s="209"/>
      <c r="Y5" s="209"/>
      <c r="Z5" s="209"/>
      <c r="AA5" s="209"/>
      <c r="AB5" s="209"/>
    </row>
    <row r="6" spans="1:28" ht="26.25" x14ac:dyDescent="0.4">
      <c r="A6" s="3"/>
      <c r="B6" s="786" t="s">
        <v>553</v>
      </c>
      <c r="C6" s="786"/>
      <c r="D6" s="786"/>
      <c r="E6" s="786"/>
      <c r="F6" s="786"/>
      <c r="G6" s="786"/>
      <c r="H6" s="786"/>
      <c r="I6" s="786"/>
      <c r="J6" s="786"/>
      <c r="K6" s="786"/>
      <c r="L6" s="786"/>
      <c r="M6" s="215"/>
      <c r="W6" s="93"/>
      <c r="X6" s="93"/>
      <c r="Y6" s="93"/>
      <c r="Z6" s="93"/>
      <c r="AA6" s="93"/>
      <c r="AB6" s="93"/>
    </row>
    <row r="7" spans="1:28" ht="3.75" customHeight="1" x14ac:dyDescent="0.25">
      <c r="A7" s="3"/>
      <c r="B7" s="278"/>
      <c r="C7" s="278"/>
      <c r="D7" s="279"/>
      <c r="E7" s="479"/>
      <c r="F7" s="115"/>
      <c r="G7" s="115"/>
      <c r="H7" s="280"/>
      <c r="I7" s="280"/>
      <c r="J7" s="68"/>
      <c r="K7" s="209"/>
      <c r="L7" s="209"/>
      <c r="M7" s="12"/>
      <c r="W7" s="209"/>
      <c r="X7" s="209"/>
      <c r="Y7" s="209"/>
      <c r="Z7" s="209"/>
      <c r="AA7" s="209"/>
      <c r="AB7" s="209"/>
    </row>
    <row r="8" spans="1:28" ht="3.75" customHeight="1" x14ac:dyDescent="0.25">
      <c r="A8" s="3"/>
      <c r="B8" s="278"/>
      <c r="C8" s="278"/>
      <c r="D8" s="279"/>
      <c r="E8" s="479"/>
      <c r="F8" s="115"/>
      <c r="G8" s="115"/>
      <c r="H8" s="280"/>
      <c r="I8" s="280"/>
      <c r="J8" s="68"/>
      <c r="K8" s="209"/>
      <c r="L8" s="209"/>
      <c r="M8" s="12"/>
      <c r="W8" s="209"/>
      <c r="X8" s="209"/>
      <c r="Y8" s="209"/>
      <c r="Z8" s="209"/>
      <c r="AA8" s="209"/>
      <c r="AB8" s="209"/>
    </row>
    <row r="9" spans="1:28" ht="3.75" customHeight="1" x14ac:dyDescent="0.25">
      <c r="A9" s="3"/>
      <c r="B9" s="278"/>
      <c r="C9" s="278"/>
      <c r="D9" s="279"/>
      <c r="E9" s="479"/>
      <c r="F9" s="115"/>
      <c r="G9" s="115"/>
      <c r="H9" s="280"/>
      <c r="I9" s="280"/>
      <c r="J9" s="68"/>
      <c r="K9" s="209"/>
      <c r="L9" s="209"/>
      <c r="M9" s="12"/>
      <c r="W9" s="209"/>
      <c r="X9" s="209"/>
      <c r="Y9" s="209"/>
      <c r="Z9" s="209"/>
      <c r="AA9" s="209"/>
      <c r="AB9" s="209"/>
    </row>
    <row r="10" spans="1:28" ht="102.75" customHeight="1" x14ac:dyDescent="0.25">
      <c r="A10" s="3"/>
      <c r="B10" s="787" t="s">
        <v>554</v>
      </c>
      <c r="C10" s="788"/>
      <c r="D10" s="788"/>
      <c r="E10" s="788"/>
      <c r="F10" s="788"/>
      <c r="G10" s="788"/>
      <c r="H10" s="788"/>
      <c r="I10" s="788"/>
      <c r="J10" s="788"/>
      <c r="K10" s="788"/>
      <c r="L10" s="788"/>
      <c r="M10" s="12"/>
      <c r="W10" s="93"/>
      <c r="X10" s="93"/>
      <c r="Y10" s="93"/>
      <c r="Z10" s="93"/>
      <c r="AA10" s="93"/>
      <c r="AB10" s="93"/>
    </row>
    <row r="11" spans="1:28" ht="21.75" customHeight="1" x14ac:dyDescent="0.35">
      <c r="A11" s="3"/>
      <c r="B11" s="281"/>
      <c r="C11" s="779" t="s">
        <v>508</v>
      </c>
      <c r="D11" s="779"/>
      <c r="E11" s="779"/>
      <c r="F11" s="779"/>
      <c r="G11" s="779"/>
      <c r="H11" s="779"/>
      <c r="I11" s="779"/>
      <c r="J11" s="779"/>
      <c r="K11" s="779"/>
      <c r="L11" s="282"/>
      <c r="M11" s="12"/>
      <c r="W11" s="686" t="s">
        <v>727</v>
      </c>
      <c r="X11" s="686" t="s">
        <v>728</v>
      </c>
      <c r="Y11" s="686" t="s">
        <v>729</v>
      </c>
      <c r="Z11" s="686" t="s">
        <v>730</v>
      </c>
      <c r="AA11" s="686" t="s">
        <v>731</v>
      </c>
      <c r="AB11" s="686" t="s">
        <v>732</v>
      </c>
    </row>
    <row r="12" spans="1:28" x14ac:dyDescent="0.25">
      <c r="A12" s="3"/>
      <c r="B12" s="68"/>
      <c r="C12" s="68"/>
      <c r="D12" s="68"/>
      <c r="E12" s="477"/>
      <c r="F12" s="68"/>
      <c r="G12" s="68"/>
      <c r="H12" s="68"/>
      <c r="I12" s="68"/>
      <c r="J12" s="68"/>
      <c r="K12" s="68"/>
      <c r="L12" s="68"/>
      <c r="M12" s="12"/>
      <c r="W12" s="687">
        <v>7.0000000000000007E-2</v>
      </c>
      <c r="X12" s="687">
        <v>7.0000000000000007E-2</v>
      </c>
      <c r="Y12" s="687">
        <v>7.0000000000000007E-2</v>
      </c>
      <c r="Z12" s="687">
        <v>0.03</v>
      </c>
      <c r="AA12" s="687">
        <v>0.03</v>
      </c>
      <c r="AB12" s="687">
        <v>0.03</v>
      </c>
    </row>
    <row r="13" spans="1:28" s="223" customFormat="1" ht="57.75" customHeight="1" x14ac:dyDescent="0.25">
      <c r="A13" s="217"/>
      <c r="B13" s="218" t="s">
        <v>509</v>
      </c>
      <c r="C13" s="218" t="s">
        <v>510</v>
      </c>
      <c r="D13" s="218" t="s">
        <v>511</v>
      </c>
      <c r="E13" s="480" t="s">
        <v>544</v>
      </c>
      <c r="F13" s="218" t="s">
        <v>513</v>
      </c>
      <c r="G13" s="218" t="s">
        <v>514</v>
      </c>
      <c r="H13" s="219" t="s">
        <v>515</v>
      </c>
      <c r="I13" s="218" t="s">
        <v>516</v>
      </c>
      <c r="J13" s="218" t="s">
        <v>555</v>
      </c>
      <c r="K13" s="220" t="s">
        <v>518</v>
      </c>
      <c r="L13" s="221" t="s">
        <v>556</v>
      </c>
      <c r="M13" s="222"/>
      <c r="W13" s="688">
        <v>0.03</v>
      </c>
      <c r="X13" s="688">
        <v>0.03</v>
      </c>
      <c r="Y13" s="688">
        <v>0.03</v>
      </c>
      <c r="Z13" s="688">
        <v>0.03</v>
      </c>
      <c r="AA13" s="688">
        <v>0.03</v>
      </c>
      <c r="AB13" s="688">
        <v>0.03</v>
      </c>
    </row>
    <row r="14" spans="1:28" s="223" customFormat="1" ht="12.75" hidden="1" customHeight="1" x14ac:dyDescent="0.25">
      <c r="A14" s="224"/>
      <c r="B14" s="225" t="s">
        <v>520</v>
      </c>
      <c r="C14" s="225" t="s">
        <v>521</v>
      </c>
      <c r="D14" s="225" t="s">
        <v>522</v>
      </c>
      <c r="E14" s="481" t="s">
        <v>523</v>
      </c>
      <c r="F14" s="225" t="s">
        <v>524</v>
      </c>
      <c r="G14" s="226"/>
      <c r="H14" s="227" t="s">
        <v>525</v>
      </c>
      <c r="I14" s="225" t="s">
        <v>526</v>
      </c>
      <c r="J14" s="228" t="s">
        <v>527</v>
      </c>
      <c r="K14" s="228" t="s">
        <v>528</v>
      </c>
      <c r="L14" s="283" t="s">
        <v>529</v>
      </c>
      <c r="M14" s="284"/>
      <c r="O14" s="223" t="s">
        <v>520</v>
      </c>
      <c r="P14" s="223" t="s">
        <v>524</v>
      </c>
      <c r="Q14" s="223" t="s">
        <v>520</v>
      </c>
      <c r="R14" s="223" t="s">
        <v>524</v>
      </c>
      <c r="S14" s="223" t="s">
        <v>520</v>
      </c>
      <c r="T14" s="223" t="s">
        <v>524</v>
      </c>
      <c r="U14" s="223" t="s">
        <v>520</v>
      </c>
      <c r="V14" s="223" t="s">
        <v>524</v>
      </c>
      <c r="W14" s="228"/>
      <c r="X14" s="228"/>
      <c r="Y14" s="228"/>
      <c r="Z14" s="228"/>
      <c r="AA14" s="228"/>
      <c r="AB14" s="228"/>
    </row>
    <row r="15" spans="1:28" x14ac:dyDescent="0.25">
      <c r="A15" s="3"/>
      <c r="B15" s="230" t="s">
        <v>530</v>
      </c>
      <c r="C15" s="231" t="s">
        <v>530</v>
      </c>
      <c r="D15" s="232">
        <v>39925.300000000003</v>
      </c>
      <c r="E15" s="233">
        <f>ROUND('WK2 - Notional General Income'!E15*(1+rate_peg_15_16),6)</f>
        <v>0.12837200000000001</v>
      </c>
      <c r="F15" s="234"/>
      <c r="G15" s="235" t="str">
        <f t="shared" ref="G15" si="0">IF(F15="","",D15*F15/L15)</f>
        <v/>
      </c>
      <c r="H15" s="233">
        <f>ROUND('WK2 - Notional General Income'!H15*(1+rate_peg_15_16),2)</f>
        <v>495.81</v>
      </c>
      <c r="I15" s="234">
        <f>'WK2 - Notional General Income'!I15</f>
        <v>16892.849999999999</v>
      </c>
      <c r="J15" s="232">
        <f>'WK2 - Notional General Income'!J15</f>
        <v>18228065829</v>
      </c>
      <c r="K15" s="232">
        <f>'WK2 - Notional General Income'!K15</f>
        <v>2441242223</v>
      </c>
      <c r="L15" s="237">
        <f>IF(D15="","",IF(F15&lt;&gt;"",F15*D15+J15*(E15/100),(J15-K15)*(E15/100)+H15*I15))</f>
        <v>28641505.157994322</v>
      </c>
      <c r="M15" s="12"/>
      <c r="O15" s="93" t="s">
        <v>531</v>
      </c>
      <c r="P15" s="93" t="s">
        <v>532</v>
      </c>
      <c r="Q15" s="93" t="s">
        <v>530</v>
      </c>
      <c r="R15" s="93" t="s">
        <v>532</v>
      </c>
      <c r="S15" s="93" t="s">
        <v>533</v>
      </c>
      <c r="T15" s="93" t="s">
        <v>532</v>
      </c>
      <c r="U15" s="93" t="s">
        <v>534</v>
      </c>
      <c r="V15" s="93" t="s">
        <v>532</v>
      </c>
      <c r="W15" s="232">
        <f>ROUND(L15*(1+W$13),0)</f>
        <v>29500750</v>
      </c>
      <c r="X15" s="232">
        <f>ROUND(W15*(1+X$13),0)</f>
        <v>30385773</v>
      </c>
      <c r="Y15" s="232">
        <f t="shared" ref="Y15:AB15" si="1">ROUND(X15*(1+Y$13),0)</f>
        <v>31297346</v>
      </c>
      <c r="Z15" s="232">
        <f t="shared" si="1"/>
        <v>32236266</v>
      </c>
      <c r="AA15" s="232">
        <f t="shared" si="1"/>
        <v>33203354</v>
      </c>
      <c r="AB15" s="232">
        <f t="shared" si="1"/>
        <v>34199455</v>
      </c>
    </row>
    <row r="16" spans="1:28" x14ac:dyDescent="0.25">
      <c r="A16" s="3"/>
      <c r="B16" s="230" t="s">
        <v>530</v>
      </c>
      <c r="C16" s="231"/>
      <c r="D16" s="234"/>
      <c r="E16" s="482"/>
      <c r="F16" s="234"/>
      <c r="G16" s="235" t="str">
        <f t="shared" ref="G16:G34" si="2">IF(F16="","",D16*F16/L16)</f>
        <v/>
      </c>
      <c r="H16" s="234"/>
      <c r="I16" s="234"/>
      <c r="J16" s="236"/>
      <c r="K16" s="236"/>
      <c r="L16" s="237" t="str">
        <f t="shared" ref="L16:L34" si="3">IF(D16="","",IF(F16&lt;&gt;"",F16*D16+J16*(E16/100),(J16-K16)*(E16/100)+H16*I16))</f>
        <v/>
      </c>
      <c r="M16" s="12"/>
      <c r="W16" s="236"/>
      <c r="X16" s="236"/>
      <c r="Y16" s="236"/>
      <c r="Z16" s="236"/>
      <c r="AA16" s="236"/>
      <c r="AB16" s="236"/>
    </row>
    <row r="17" spans="1:28" x14ac:dyDescent="0.25">
      <c r="A17" s="3"/>
      <c r="B17" s="230" t="s">
        <v>530</v>
      </c>
      <c r="C17" s="231"/>
      <c r="D17" s="234"/>
      <c r="E17" s="482"/>
      <c r="F17" s="234"/>
      <c r="G17" s="235" t="str">
        <f t="shared" si="2"/>
        <v/>
      </c>
      <c r="H17" s="234"/>
      <c r="I17" s="234"/>
      <c r="J17" s="236"/>
      <c r="K17" s="236"/>
      <c r="L17" s="237" t="str">
        <f t="shared" si="3"/>
        <v/>
      </c>
      <c r="M17" s="12"/>
      <c r="W17" s="236"/>
      <c r="X17" s="236"/>
      <c r="Y17" s="236"/>
      <c r="Z17" s="236"/>
      <c r="AA17" s="236"/>
      <c r="AB17" s="236"/>
    </row>
    <row r="18" spans="1:28" x14ac:dyDescent="0.25">
      <c r="A18" s="3"/>
      <c r="B18" s="230" t="s">
        <v>530</v>
      </c>
      <c r="C18" s="231"/>
      <c r="D18" s="234"/>
      <c r="E18" s="482"/>
      <c r="F18" s="234"/>
      <c r="G18" s="235" t="str">
        <f t="shared" si="2"/>
        <v/>
      </c>
      <c r="H18" s="234"/>
      <c r="I18" s="234"/>
      <c r="J18" s="236"/>
      <c r="K18" s="236"/>
      <c r="L18" s="237" t="str">
        <f t="shared" si="3"/>
        <v/>
      </c>
      <c r="M18" s="12"/>
      <c r="W18" s="236"/>
      <c r="X18" s="236"/>
      <c r="Y18" s="236"/>
      <c r="Z18" s="236"/>
      <c r="AA18" s="236"/>
      <c r="AB18" s="236"/>
    </row>
    <row r="19" spans="1:28" x14ac:dyDescent="0.25">
      <c r="A19" s="3"/>
      <c r="B19" s="230" t="s">
        <v>530</v>
      </c>
      <c r="C19" s="231"/>
      <c r="D19" s="234"/>
      <c r="E19" s="482"/>
      <c r="F19" s="234"/>
      <c r="G19" s="235" t="str">
        <f t="shared" si="2"/>
        <v/>
      </c>
      <c r="H19" s="234"/>
      <c r="I19" s="234"/>
      <c r="J19" s="236"/>
      <c r="K19" s="236"/>
      <c r="L19" s="237" t="str">
        <f t="shared" si="3"/>
        <v/>
      </c>
      <c r="M19" s="12"/>
      <c r="W19" s="236"/>
      <c r="X19" s="236"/>
      <c r="Y19" s="236"/>
      <c r="Z19" s="236"/>
      <c r="AA19" s="236"/>
      <c r="AB19" s="236"/>
    </row>
    <row r="20" spans="1:28" x14ac:dyDescent="0.25">
      <c r="A20" s="3"/>
      <c r="B20" s="230" t="s">
        <v>530</v>
      </c>
      <c r="C20" s="231"/>
      <c r="D20" s="234"/>
      <c r="E20" s="482"/>
      <c r="F20" s="234"/>
      <c r="G20" s="235" t="str">
        <f t="shared" si="2"/>
        <v/>
      </c>
      <c r="H20" s="234"/>
      <c r="I20" s="234"/>
      <c r="J20" s="236"/>
      <c r="K20" s="236"/>
      <c r="L20" s="237" t="str">
        <f t="shared" si="3"/>
        <v/>
      </c>
      <c r="M20" s="12"/>
      <c r="W20" s="236"/>
      <c r="X20" s="236"/>
      <c r="Y20" s="236"/>
      <c r="Z20" s="236"/>
      <c r="AA20" s="236"/>
      <c r="AB20" s="236"/>
    </row>
    <row r="21" spans="1:28" x14ac:dyDescent="0.25">
      <c r="A21" s="3"/>
      <c r="B21" s="230" t="s">
        <v>530</v>
      </c>
      <c r="C21" s="231"/>
      <c r="D21" s="234"/>
      <c r="E21" s="482"/>
      <c r="F21" s="234"/>
      <c r="G21" s="235" t="str">
        <f t="shared" si="2"/>
        <v/>
      </c>
      <c r="H21" s="234"/>
      <c r="I21" s="234"/>
      <c r="J21" s="236"/>
      <c r="K21" s="236"/>
      <c r="L21" s="237" t="str">
        <f t="shared" si="3"/>
        <v/>
      </c>
      <c r="M21" s="12"/>
      <c r="W21" s="236"/>
      <c r="X21" s="236"/>
      <c r="Y21" s="236"/>
      <c r="Z21" s="236"/>
      <c r="AA21" s="236"/>
      <c r="AB21" s="236"/>
    </row>
    <row r="22" spans="1:28" x14ac:dyDescent="0.25">
      <c r="A22" s="3"/>
      <c r="B22" s="230" t="s">
        <v>530</v>
      </c>
      <c r="C22" s="231"/>
      <c r="D22" s="234"/>
      <c r="E22" s="482"/>
      <c r="F22" s="234"/>
      <c r="G22" s="235" t="str">
        <f t="shared" si="2"/>
        <v/>
      </c>
      <c r="H22" s="234"/>
      <c r="I22" s="234"/>
      <c r="J22" s="236"/>
      <c r="K22" s="236"/>
      <c r="L22" s="237" t="str">
        <f t="shared" si="3"/>
        <v/>
      </c>
      <c r="M22" s="12"/>
      <c r="W22" s="236"/>
      <c r="X22" s="236"/>
      <c r="Y22" s="236"/>
      <c r="Z22" s="236"/>
      <c r="AA22" s="236"/>
      <c r="AB22" s="236"/>
    </row>
    <row r="23" spans="1:28" x14ac:dyDescent="0.25">
      <c r="A23" s="3"/>
      <c r="B23" s="230" t="s">
        <v>530</v>
      </c>
      <c r="C23" s="231"/>
      <c r="D23" s="234"/>
      <c r="E23" s="482"/>
      <c r="F23" s="234"/>
      <c r="G23" s="235" t="str">
        <f t="shared" si="2"/>
        <v/>
      </c>
      <c r="H23" s="234"/>
      <c r="I23" s="234"/>
      <c r="J23" s="236"/>
      <c r="K23" s="236"/>
      <c r="L23" s="237" t="str">
        <f t="shared" si="3"/>
        <v/>
      </c>
      <c r="M23" s="12"/>
      <c r="W23" s="236"/>
      <c r="X23" s="236"/>
      <c r="Y23" s="236"/>
      <c r="Z23" s="236"/>
      <c r="AA23" s="236"/>
      <c r="AB23" s="236"/>
    </row>
    <row r="24" spans="1:28" x14ac:dyDescent="0.25">
      <c r="A24" s="3"/>
      <c r="B24" s="230" t="s">
        <v>530</v>
      </c>
      <c r="C24" s="231"/>
      <c r="D24" s="234"/>
      <c r="E24" s="482"/>
      <c r="F24" s="234"/>
      <c r="G24" s="235" t="str">
        <f t="shared" si="2"/>
        <v/>
      </c>
      <c r="H24" s="234"/>
      <c r="I24" s="234"/>
      <c r="J24" s="236"/>
      <c r="K24" s="236"/>
      <c r="L24" s="237" t="str">
        <f t="shared" si="3"/>
        <v/>
      </c>
      <c r="M24" s="12"/>
      <c r="W24" s="236"/>
      <c r="X24" s="236"/>
      <c r="Y24" s="236"/>
      <c r="Z24" s="236"/>
      <c r="AA24" s="236"/>
      <c r="AB24" s="236"/>
    </row>
    <row r="25" spans="1:28" x14ac:dyDescent="0.25">
      <c r="A25" s="3"/>
      <c r="B25" s="230" t="s">
        <v>530</v>
      </c>
      <c r="C25" s="231"/>
      <c r="D25" s="234"/>
      <c r="E25" s="482"/>
      <c r="F25" s="234"/>
      <c r="G25" s="235" t="str">
        <f t="shared" si="2"/>
        <v/>
      </c>
      <c r="H25" s="234"/>
      <c r="I25" s="234"/>
      <c r="J25" s="236"/>
      <c r="K25" s="236"/>
      <c r="L25" s="237" t="str">
        <f t="shared" si="3"/>
        <v/>
      </c>
      <c r="M25" s="12"/>
      <c r="W25" s="236"/>
      <c r="X25" s="236"/>
      <c r="Y25" s="236"/>
      <c r="Z25" s="236"/>
      <c r="AA25" s="236"/>
      <c r="AB25" s="236"/>
    </row>
    <row r="26" spans="1:28" x14ac:dyDescent="0.25">
      <c r="A26" s="3"/>
      <c r="B26" s="230" t="s">
        <v>530</v>
      </c>
      <c r="C26" s="231"/>
      <c r="D26" s="234"/>
      <c r="E26" s="482"/>
      <c r="F26" s="234"/>
      <c r="G26" s="235" t="str">
        <f t="shared" si="2"/>
        <v/>
      </c>
      <c r="H26" s="234"/>
      <c r="I26" s="234"/>
      <c r="J26" s="236"/>
      <c r="K26" s="236"/>
      <c r="L26" s="237" t="str">
        <f t="shared" si="3"/>
        <v/>
      </c>
      <c r="M26" s="12"/>
      <c r="W26" s="236"/>
      <c r="X26" s="236"/>
      <c r="Y26" s="236"/>
      <c r="Z26" s="236"/>
      <c r="AA26" s="236"/>
      <c r="AB26" s="236"/>
    </row>
    <row r="27" spans="1:28" x14ac:dyDescent="0.25">
      <c r="A27" s="3"/>
      <c r="B27" s="230" t="s">
        <v>530</v>
      </c>
      <c r="C27" s="231"/>
      <c r="D27" s="234"/>
      <c r="E27" s="482"/>
      <c r="F27" s="234"/>
      <c r="G27" s="235" t="str">
        <f t="shared" si="2"/>
        <v/>
      </c>
      <c r="H27" s="234"/>
      <c r="I27" s="234"/>
      <c r="J27" s="236"/>
      <c r="K27" s="236"/>
      <c r="L27" s="237" t="str">
        <f t="shared" si="3"/>
        <v/>
      </c>
      <c r="M27" s="12"/>
      <c r="W27" s="236"/>
      <c r="X27" s="236"/>
      <c r="Y27" s="236"/>
      <c r="Z27" s="236"/>
      <c r="AA27" s="236"/>
      <c r="AB27" s="236"/>
    </row>
    <row r="28" spans="1:28" x14ac:dyDescent="0.25">
      <c r="A28" s="3"/>
      <c r="B28" s="230" t="s">
        <v>530</v>
      </c>
      <c r="C28" s="231"/>
      <c r="D28" s="234"/>
      <c r="E28" s="482"/>
      <c r="F28" s="234"/>
      <c r="G28" s="235" t="str">
        <f t="shared" si="2"/>
        <v/>
      </c>
      <c r="H28" s="234"/>
      <c r="I28" s="234"/>
      <c r="J28" s="236"/>
      <c r="K28" s="236"/>
      <c r="L28" s="237" t="str">
        <f t="shared" si="3"/>
        <v/>
      </c>
      <c r="M28" s="12"/>
      <c r="W28" s="236"/>
      <c r="X28" s="236"/>
      <c r="Y28" s="236"/>
      <c r="Z28" s="236"/>
      <c r="AA28" s="236"/>
      <c r="AB28" s="236"/>
    </row>
    <row r="29" spans="1:28" x14ac:dyDescent="0.25">
      <c r="A29" s="3"/>
      <c r="B29" s="230" t="s">
        <v>530</v>
      </c>
      <c r="C29" s="231"/>
      <c r="D29" s="234"/>
      <c r="E29" s="482"/>
      <c r="F29" s="234"/>
      <c r="G29" s="235" t="str">
        <f t="shared" si="2"/>
        <v/>
      </c>
      <c r="H29" s="234"/>
      <c r="I29" s="234"/>
      <c r="J29" s="236"/>
      <c r="K29" s="236"/>
      <c r="L29" s="237" t="str">
        <f t="shared" si="3"/>
        <v/>
      </c>
      <c r="M29" s="12"/>
      <c r="W29" s="236"/>
      <c r="X29" s="236"/>
      <c r="Y29" s="236"/>
      <c r="Z29" s="236"/>
      <c r="AA29" s="236"/>
      <c r="AB29" s="236"/>
    </row>
    <row r="30" spans="1:28" x14ac:dyDescent="0.25">
      <c r="A30" s="3"/>
      <c r="B30" s="230" t="s">
        <v>530</v>
      </c>
      <c r="C30" s="231"/>
      <c r="D30" s="234"/>
      <c r="E30" s="482"/>
      <c r="F30" s="234"/>
      <c r="G30" s="235" t="str">
        <f t="shared" si="2"/>
        <v/>
      </c>
      <c r="H30" s="234"/>
      <c r="I30" s="234"/>
      <c r="J30" s="236"/>
      <c r="K30" s="236"/>
      <c r="L30" s="237" t="str">
        <f t="shared" si="3"/>
        <v/>
      </c>
      <c r="M30" s="12"/>
      <c r="W30" s="236"/>
      <c r="X30" s="236"/>
      <c r="Y30" s="236"/>
      <c r="Z30" s="236"/>
      <c r="AA30" s="236"/>
      <c r="AB30" s="236"/>
    </row>
    <row r="31" spans="1:28" x14ac:dyDescent="0.25">
      <c r="A31" s="3"/>
      <c r="B31" s="230" t="s">
        <v>530</v>
      </c>
      <c r="C31" s="231"/>
      <c r="D31" s="234"/>
      <c r="E31" s="482"/>
      <c r="F31" s="234"/>
      <c r="G31" s="235" t="str">
        <f t="shared" si="2"/>
        <v/>
      </c>
      <c r="H31" s="234"/>
      <c r="I31" s="234"/>
      <c r="J31" s="236"/>
      <c r="K31" s="236"/>
      <c r="L31" s="237" t="str">
        <f t="shared" si="3"/>
        <v/>
      </c>
      <c r="M31" s="12"/>
      <c r="W31" s="236"/>
      <c r="X31" s="236"/>
      <c r="Y31" s="236"/>
      <c r="Z31" s="236"/>
      <c r="AA31" s="236"/>
      <c r="AB31" s="236"/>
    </row>
    <row r="32" spans="1:28" x14ac:dyDescent="0.25">
      <c r="A32" s="3"/>
      <c r="B32" s="230" t="s">
        <v>530</v>
      </c>
      <c r="C32" s="231"/>
      <c r="D32" s="234"/>
      <c r="E32" s="482"/>
      <c r="F32" s="234"/>
      <c r="G32" s="235" t="str">
        <f t="shared" si="2"/>
        <v/>
      </c>
      <c r="H32" s="234"/>
      <c r="I32" s="234"/>
      <c r="J32" s="236"/>
      <c r="K32" s="236"/>
      <c r="L32" s="237" t="str">
        <f t="shared" si="3"/>
        <v/>
      </c>
      <c r="M32" s="12"/>
      <c r="W32" s="236"/>
      <c r="X32" s="236"/>
      <c r="Y32" s="236"/>
      <c r="Z32" s="236"/>
      <c r="AA32" s="236"/>
      <c r="AB32" s="236"/>
    </row>
    <row r="33" spans="1:28" x14ac:dyDescent="0.25">
      <c r="A33" s="3"/>
      <c r="B33" s="230" t="s">
        <v>530</v>
      </c>
      <c r="C33" s="231"/>
      <c r="D33" s="234"/>
      <c r="E33" s="482"/>
      <c r="F33" s="234"/>
      <c r="G33" s="235" t="str">
        <f t="shared" si="2"/>
        <v/>
      </c>
      <c r="H33" s="234"/>
      <c r="I33" s="234"/>
      <c r="J33" s="236"/>
      <c r="K33" s="236"/>
      <c r="L33" s="237" t="str">
        <f t="shared" si="3"/>
        <v/>
      </c>
      <c r="M33" s="12"/>
      <c r="W33" s="236"/>
      <c r="X33" s="236"/>
      <c r="Y33" s="236"/>
      <c r="Z33" s="236"/>
      <c r="AA33" s="236"/>
      <c r="AB33" s="236"/>
    </row>
    <row r="34" spans="1:28" x14ac:dyDescent="0.25">
      <c r="A34" s="3"/>
      <c r="B34" s="230" t="s">
        <v>530</v>
      </c>
      <c r="C34" s="231"/>
      <c r="D34" s="234"/>
      <c r="E34" s="482"/>
      <c r="F34" s="234"/>
      <c r="G34" s="235" t="str">
        <f t="shared" si="2"/>
        <v/>
      </c>
      <c r="H34" s="234"/>
      <c r="I34" s="234"/>
      <c r="J34" s="236"/>
      <c r="K34" s="236"/>
      <c r="L34" s="237" t="str">
        <f t="shared" si="3"/>
        <v/>
      </c>
      <c r="M34" s="12"/>
      <c r="W34" s="236"/>
      <c r="X34" s="236"/>
      <c r="Y34" s="236"/>
      <c r="Z34" s="236"/>
      <c r="AA34" s="236"/>
      <c r="AB34" s="236"/>
    </row>
    <row r="35" spans="1:28" s="243" customFormat="1" ht="12.75" x14ac:dyDescent="0.2">
      <c r="A35" s="238"/>
      <c r="B35" s="285"/>
      <c r="C35" s="285" t="s">
        <v>535</v>
      </c>
      <c r="D35" s="285">
        <f>SUM(D15:D34)</f>
        <v>39925.300000000003</v>
      </c>
      <c r="E35" s="483"/>
      <c r="F35" s="285"/>
      <c r="G35" s="285"/>
      <c r="H35" s="285"/>
      <c r="I35" s="285">
        <f>SUM(I15:I34)</f>
        <v>16892.849999999999</v>
      </c>
      <c r="J35" s="285">
        <f>SUM(J15:J34)</f>
        <v>18228065829</v>
      </c>
      <c r="K35" s="285">
        <f>SUM(K15:K34)</f>
        <v>2441242223</v>
      </c>
      <c r="L35" s="285">
        <f>SUM(L15:L34)</f>
        <v>28641505.157994322</v>
      </c>
      <c r="M35" s="242"/>
      <c r="N35" s="286"/>
      <c r="W35" s="285">
        <f t="shared" ref="W35:AB35" si="4">SUM(W15:W34)</f>
        <v>29500750</v>
      </c>
      <c r="X35" s="285">
        <f t="shared" si="4"/>
        <v>30385773</v>
      </c>
      <c r="Y35" s="285">
        <f t="shared" si="4"/>
        <v>31297346</v>
      </c>
      <c r="Z35" s="285">
        <f t="shared" si="4"/>
        <v>32236266</v>
      </c>
      <c r="AA35" s="285">
        <f t="shared" si="4"/>
        <v>33203354</v>
      </c>
      <c r="AB35" s="285">
        <f t="shared" si="4"/>
        <v>34199455</v>
      </c>
    </row>
    <row r="36" spans="1:28" x14ac:dyDescent="0.25">
      <c r="A36" s="3"/>
      <c r="B36" s="230" t="s">
        <v>534</v>
      </c>
      <c r="C36" s="231" t="s">
        <v>534</v>
      </c>
      <c r="D36" s="232">
        <v>1842.7</v>
      </c>
      <c r="E36" s="233">
        <f>ROUND('WK2 - Notional General Income'!E36*(1+rate_peg_15_16),6)</f>
        <v>0.69705600000000001</v>
      </c>
      <c r="F36" s="234"/>
      <c r="G36" s="235" t="str">
        <f t="shared" ref="G36:G38" si="5">IF(F36="","",D36*F36/L36)</f>
        <v/>
      </c>
      <c r="H36" s="233">
        <f>ROUND('WK2 - Notional General Income'!H36*(1+rate_peg_15_16),2)</f>
        <v>495.81</v>
      </c>
      <c r="I36" s="234">
        <f>'WK2 - Notional General Income'!I36</f>
        <v>420</v>
      </c>
      <c r="J36" s="232">
        <f>'WK2 - Notional General Income'!J36</f>
        <v>1885509957</v>
      </c>
      <c r="K36" s="232">
        <f>'WK2 - Notional General Income'!K36</f>
        <v>11503530</v>
      </c>
      <c r="L36" s="237">
        <f t="shared" ref="L36:L74" si="6">IF(D36="","",IF(F36&lt;&gt;"",F36*D36+J36*(E36/100),(J36-K36)*(E36/100)+H36*I36))</f>
        <v>13271114.439789118</v>
      </c>
      <c r="M36" s="12"/>
      <c r="W36" s="232">
        <f t="shared" ref="W36:W38" si="7">ROUND(L36*(1+W$13),0)</f>
        <v>13669248</v>
      </c>
      <c r="X36" s="232">
        <f t="shared" ref="X36:AB36" si="8">ROUND(W36*(1+X$13),0)</f>
        <v>14079325</v>
      </c>
      <c r="Y36" s="232">
        <f t="shared" si="8"/>
        <v>14501705</v>
      </c>
      <c r="Z36" s="232">
        <f t="shared" si="8"/>
        <v>14936756</v>
      </c>
      <c r="AA36" s="232">
        <f t="shared" si="8"/>
        <v>15384859</v>
      </c>
      <c r="AB36" s="232">
        <f t="shared" si="8"/>
        <v>15846405</v>
      </c>
    </row>
    <row r="37" spans="1:28" ht="25.5" x14ac:dyDescent="0.25">
      <c r="A37" s="3"/>
      <c r="B37" s="230" t="s">
        <v>534</v>
      </c>
      <c r="C37" s="231" t="s">
        <v>798</v>
      </c>
      <c r="D37" s="232">
        <v>1</v>
      </c>
      <c r="E37" s="233">
        <f>ROUND('WK2 - Notional General Income'!E37*(1+rate_peg_15_16),6)</f>
        <v>1.205328</v>
      </c>
      <c r="F37" s="234"/>
      <c r="G37" s="235" t="str">
        <f t="shared" si="5"/>
        <v/>
      </c>
      <c r="H37" s="234"/>
      <c r="I37" s="234">
        <f>'WK2 - Notional General Income'!I37</f>
        <v>0</v>
      </c>
      <c r="J37" s="232">
        <f>'WK2 - Notional General Income'!J37</f>
        <v>56300000</v>
      </c>
      <c r="K37" s="232">
        <f>'WK2 - Notional General Income'!K37</f>
        <v>0</v>
      </c>
      <c r="L37" s="237">
        <f t="shared" si="6"/>
        <v>678599.66399999999</v>
      </c>
      <c r="M37" s="12"/>
      <c r="W37" s="232">
        <f t="shared" si="7"/>
        <v>698958</v>
      </c>
      <c r="X37" s="232">
        <f t="shared" ref="X37:AB37" si="9">ROUND(W37*(1+X$13),0)</f>
        <v>719927</v>
      </c>
      <c r="Y37" s="232">
        <f t="shared" si="9"/>
        <v>741525</v>
      </c>
      <c r="Z37" s="232">
        <f t="shared" si="9"/>
        <v>763771</v>
      </c>
      <c r="AA37" s="232">
        <f t="shared" si="9"/>
        <v>786684</v>
      </c>
      <c r="AB37" s="232">
        <f t="shared" si="9"/>
        <v>810285</v>
      </c>
    </row>
    <row r="38" spans="1:28" ht="25.5" x14ac:dyDescent="0.25">
      <c r="A38" s="3"/>
      <c r="B38" s="230" t="s">
        <v>534</v>
      </c>
      <c r="C38" s="474" t="s">
        <v>799</v>
      </c>
      <c r="D38" s="232">
        <v>4</v>
      </c>
      <c r="E38" s="233">
        <f>ROUND('WK2 - Notional General Income'!E38*(1+rate_peg_15_16),6)</f>
        <v>0.90701200000000004</v>
      </c>
      <c r="F38" s="234"/>
      <c r="G38" s="235" t="str">
        <f t="shared" si="5"/>
        <v/>
      </c>
      <c r="H38" s="234"/>
      <c r="I38" s="234">
        <f>'WK2 - Notional General Income'!I38</f>
        <v>0</v>
      </c>
      <c r="J38" s="232">
        <f>'WK2 - Notional General Income'!J38</f>
        <v>41138193</v>
      </c>
      <c r="K38" s="232">
        <f>'WK2 - Notional General Income'!K38</f>
        <v>0</v>
      </c>
      <c r="L38" s="237">
        <f t="shared" si="6"/>
        <v>373128.34709316003</v>
      </c>
      <c r="M38" s="12"/>
      <c r="W38" s="232">
        <f t="shared" si="7"/>
        <v>384322</v>
      </c>
      <c r="X38" s="232">
        <f t="shared" ref="X38:AB38" si="10">ROUND(W38*(1+X$13),0)</f>
        <v>395852</v>
      </c>
      <c r="Y38" s="232">
        <f t="shared" si="10"/>
        <v>407728</v>
      </c>
      <c r="Z38" s="232">
        <f t="shared" si="10"/>
        <v>419960</v>
      </c>
      <c r="AA38" s="232">
        <f t="shared" si="10"/>
        <v>432559</v>
      </c>
      <c r="AB38" s="232">
        <f t="shared" si="10"/>
        <v>445536</v>
      </c>
    </row>
    <row r="39" spans="1:28" x14ac:dyDescent="0.25">
      <c r="A39" s="3"/>
      <c r="B39" s="230" t="s">
        <v>534</v>
      </c>
      <c r="C39" s="269"/>
      <c r="D39" s="234"/>
      <c r="E39" s="482"/>
      <c r="F39" s="234"/>
      <c r="G39" s="235" t="str">
        <f t="shared" ref="G39:G74" si="11">IF(F39="","",D39*F39/L39)</f>
        <v/>
      </c>
      <c r="H39" s="234"/>
      <c r="I39" s="234"/>
      <c r="J39" s="236"/>
      <c r="K39" s="236"/>
      <c r="L39" s="237" t="str">
        <f t="shared" si="6"/>
        <v/>
      </c>
      <c r="M39" s="12"/>
      <c r="W39" s="236"/>
      <c r="X39" s="236"/>
      <c r="Y39" s="236"/>
      <c r="Z39" s="236"/>
      <c r="AA39" s="236"/>
      <c r="AB39" s="236"/>
    </row>
    <row r="40" spans="1:28" x14ac:dyDescent="0.25">
      <c r="A40" s="3"/>
      <c r="B40" s="230" t="s">
        <v>534</v>
      </c>
      <c r="C40" s="269"/>
      <c r="D40" s="234"/>
      <c r="E40" s="482"/>
      <c r="F40" s="234"/>
      <c r="G40" s="235" t="str">
        <f t="shared" si="11"/>
        <v/>
      </c>
      <c r="H40" s="234"/>
      <c r="I40" s="234"/>
      <c r="J40" s="236"/>
      <c r="K40" s="236"/>
      <c r="L40" s="237" t="str">
        <f t="shared" si="6"/>
        <v/>
      </c>
      <c r="M40" s="12"/>
      <c r="W40" s="236"/>
      <c r="X40" s="236"/>
      <c r="Y40" s="236"/>
      <c r="Z40" s="236"/>
      <c r="AA40" s="236"/>
      <c r="AB40" s="236"/>
    </row>
    <row r="41" spans="1:28" x14ac:dyDescent="0.25">
      <c r="A41" s="3"/>
      <c r="B41" s="230" t="s">
        <v>534</v>
      </c>
      <c r="C41" s="269"/>
      <c r="D41" s="234"/>
      <c r="E41" s="482"/>
      <c r="F41" s="234"/>
      <c r="G41" s="235" t="str">
        <f t="shared" si="11"/>
        <v/>
      </c>
      <c r="H41" s="234"/>
      <c r="I41" s="234"/>
      <c r="J41" s="236"/>
      <c r="K41" s="236"/>
      <c r="L41" s="237" t="str">
        <f t="shared" si="6"/>
        <v/>
      </c>
      <c r="M41" s="12"/>
      <c r="W41" s="236"/>
      <c r="X41" s="236"/>
      <c r="Y41" s="236"/>
      <c r="Z41" s="236"/>
      <c r="AA41" s="236"/>
      <c r="AB41" s="236"/>
    </row>
    <row r="42" spans="1:28" x14ac:dyDescent="0.25">
      <c r="A42" s="3"/>
      <c r="B42" s="230" t="s">
        <v>534</v>
      </c>
      <c r="C42" s="269"/>
      <c r="D42" s="234"/>
      <c r="E42" s="482"/>
      <c r="F42" s="234"/>
      <c r="G42" s="235" t="str">
        <f t="shared" si="11"/>
        <v/>
      </c>
      <c r="H42" s="234"/>
      <c r="I42" s="234"/>
      <c r="J42" s="236"/>
      <c r="K42" s="236"/>
      <c r="L42" s="237" t="str">
        <f t="shared" si="6"/>
        <v/>
      </c>
      <c r="M42" s="12"/>
      <c r="W42" s="236"/>
      <c r="X42" s="236"/>
      <c r="Y42" s="236"/>
      <c r="Z42" s="236"/>
      <c r="AA42" s="236"/>
      <c r="AB42" s="236"/>
    </row>
    <row r="43" spans="1:28" x14ac:dyDescent="0.25">
      <c r="A43" s="3"/>
      <c r="B43" s="230" t="s">
        <v>534</v>
      </c>
      <c r="C43" s="269"/>
      <c r="D43" s="234"/>
      <c r="E43" s="482"/>
      <c r="F43" s="234"/>
      <c r="G43" s="235" t="str">
        <f t="shared" si="11"/>
        <v/>
      </c>
      <c r="H43" s="234"/>
      <c r="I43" s="234"/>
      <c r="J43" s="236"/>
      <c r="K43" s="236"/>
      <c r="L43" s="237" t="str">
        <f t="shared" si="6"/>
        <v/>
      </c>
      <c r="M43" s="12"/>
      <c r="W43" s="236"/>
      <c r="X43" s="236"/>
      <c r="Y43" s="236"/>
      <c r="Z43" s="236"/>
      <c r="AA43" s="236"/>
      <c r="AB43" s="236"/>
    </row>
    <row r="44" spans="1:28" x14ac:dyDescent="0.25">
      <c r="A44" s="3"/>
      <c r="B44" s="230" t="s">
        <v>534</v>
      </c>
      <c r="C44" s="269"/>
      <c r="D44" s="234"/>
      <c r="E44" s="482"/>
      <c r="F44" s="234"/>
      <c r="G44" s="235" t="str">
        <f t="shared" si="11"/>
        <v/>
      </c>
      <c r="H44" s="234"/>
      <c r="I44" s="234"/>
      <c r="J44" s="236"/>
      <c r="K44" s="236"/>
      <c r="L44" s="237" t="str">
        <f t="shared" si="6"/>
        <v/>
      </c>
      <c r="M44" s="12"/>
      <c r="W44" s="236"/>
      <c r="X44" s="236"/>
      <c r="Y44" s="236"/>
      <c r="Z44" s="236"/>
      <c r="AA44" s="236"/>
      <c r="AB44" s="236"/>
    </row>
    <row r="45" spans="1:28" x14ac:dyDescent="0.25">
      <c r="A45" s="3"/>
      <c r="B45" s="230" t="s">
        <v>534</v>
      </c>
      <c r="C45" s="269"/>
      <c r="D45" s="234"/>
      <c r="E45" s="482"/>
      <c r="F45" s="234"/>
      <c r="G45" s="235" t="str">
        <f t="shared" si="11"/>
        <v/>
      </c>
      <c r="H45" s="234"/>
      <c r="I45" s="234"/>
      <c r="J45" s="236"/>
      <c r="K45" s="236"/>
      <c r="L45" s="237" t="str">
        <f t="shared" si="6"/>
        <v/>
      </c>
      <c r="M45" s="12"/>
      <c r="W45" s="236"/>
      <c r="X45" s="236"/>
      <c r="Y45" s="236"/>
      <c r="Z45" s="236"/>
      <c r="AA45" s="236"/>
      <c r="AB45" s="236"/>
    </row>
    <row r="46" spans="1:28" x14ac:dyDescent="0.25">
      <c r="A46" s="3"/>
      <c r="B46" s="230" t="s">
        <v>534</v>
      </c>
      <c r="C46" s="269"/>
      <c r="D46" s="234"/>
      <c r="E46" s="482"/>
      <c r="F46" s="234"/>
      <c r="G46" s="235" t="str">
        <f t="shared" si="11"/>
        <v/>
      </c>
      <c r="H46" s="234"/>
      <c r="I46" s="234"/>
      <c r="J46" s="236"/>
      <c r="K46" s="236"/>
      <c r="L46" s="237" t="str">
        <f t="shared" si="6"/>
        <v/>
      </c>
      <c r="M46" s="12"/>
      <c r="W46" s="236"/>
      <c r="X46" s="236"/>
      <c r="Y46" s="236"/>
      <c r="Z46" s="236"/>
      <c r="AA46" s="236"/>
      <c r="AB46" s="236"/>
    </row>
    <row r="47" spans="1:28" x14ac:dyDescent="0.25">
      <c r="A47" s="3"/>
      <c r="B47" s="230" t="s">
        <v>534</v>
      </c>
      <c r="C47" s="269"/>
      <c r="D47" s="234"/>
      <c r="E47" s="482"/>
      <c r="F47" s="234"/>
      <c r="G47" s="235" t="str">
        <f t="shared" si="11"/>
        <v/>
      </c>
      <c r="H47" s="234"/>
      <c r="I47" s="234"/>
      <c r="J47" s="236"/>
      <c r="K47" s="236"/>
      <c r="L47" s="237" t="str">
        <f t="shared" si="6"/>
        <v/>
      </c>
      <c r="M47" s="12"/>
      <c r="W47" s="236"/>
      <c r="X47" s="236"/>
      <c r="Y47" s="236"/>
      <c r="Z47" s="236"/>
      <c r="AA47" s="236"/>
      <c r="AB47" s="236"/>
    </row>
    <row r="48" spans="1:28" x14ac:dyDescent="0.25">
      <c r="A48" s="3"/>
      <c r="B48" s="230" t="s">
        <v>534</v>
      </c>
      <c r="C48" s="269"/>
      <c r="D48" s="234"/>
      <c r="E48" s="482"/>
      <c r="F48" s="234"/>
      <c r="G48" s="235" t="str">
        <f t="shared" si="11"/>
        <v/>
      </c>
      <c r="H48" s="234"/>
      <c r="I48" s="234"/>
      <c r="J48" s="236"/>
      <c r="K48" s="236"/>
      <c r="L48" s="237" t="str">
        <f t="shared" si="6"/>
        <v/>
      </c>
      <c r="M48" s="12"/>
      <c r="W48" s="236"/>
      <c r="X48" s="236"/>
      <c r="Y48" s="236"/>
      <c r="Z48" s="236"/>
      <c r="AA48" s="236"/>
      <c r="AB48" s="236"/>
    </row>
    <row r="49" spans="1:28" x14ac:dyDescent="0.25">
      <c r="A49" s="3"/>
      <c r="B49" s="230" t="s">
        <v>534</v>
      </c>
      <c r="C49" s="269"/>
      <c r="D49" s="234"/>
      <c r="E49" s="482"/>
      <c r="F49" s="234"/>
      <c r="G49" s="235" t="str">
        <f t="shared" si="11"/>
        <v/>
      </c>
      <c r="H49" s="234"/>
      <c r="I49" s="234"/>
      <c r="J49" s="236"/>
      <c r="K49" s="236"/>
      <c r="L49" s="237" t="str">
        <f t="shared" si="6"/>
        <v/>
      </c>
      <c r="M49" s="12"/>
      <c r="W49" s="236"/>
      <c r="X49" s="236"/>
      <c r="Y49" s="236"/>
      <c r="Z49" s="236"/>
      <c r="AA49" s="236"/>
      <c r="AB49" s="236"/>
    </row>
    <row r="50" spans="1:28" x14ac:dyDescent="0.25">
      <c r="A50" s="3"/>
      <c r="B50" s="230" t="s">
        <v>534</v>
      </c>
      <c r="C50" s="269"/>
      <c r="D50" s="234"/>
      <c r="E50" s="482"/>
      <c r="F50" s="234"/>
      <c r="G50" s="235" t="str">
        <f t="shared" si="11"/>
        <v/>
      </c>
      <c r="H50" s="234"/>
      <c r="I50" s="234"/>
      <c r="J50" s="236"/>
      <c r="K50" s="236"/>
      <c r="L50" s="237" t="str">
        <f t="shared" si="6"/>
        <v/>
      </c>
      <c r="M50" s="12"/>
      <c r="W50" s="236"/>
      <c r="X50" s="236"/>
      <c r="Y50" s="236"/>
      <c r="Z50" s="236"/>
      <c r="AA50" s="236"/>
      <c r="AB50" s="236"/>
    </row>
    <row r="51" spans="1:28" x14ac:dyDescent="0.25">
      <c r="A51" s="3"/>
      <c r="B51" s="230" t="s">
        <v>534</v>
      </c>
      <c r="C51" s="269"/>
      <c r="D51" s="234"/>
      <c r="E51" s="482"/>
      <c r="F51" s="234"/>
      <c r="G51" s="235" t="str">
        <f t="shared" si="11"/>
        <v/>
      </c>
      <c r="H51" s="234"/>
      <c r="I51" s="234"/>
      <c r="J51" s="236"/>
      <c r="K51" s="236"/>
      <c r="L51" s="237" t="str">
        <f t="shared" si="6"/>
        <v/>
      </c>
      <c r="M51" s="12"/>
      <c r="W51" s="236"/>
      <c r="X51" s="236"/>
      <c r="Y51" s="236"/>
      <c r="Z51" s="236"/>
      <c r="AA51" s="236"/>
      <c r="AB51" s="236"/>
    </row>
    <row r="52" spans="1:28" x14ac:dyDescent="0.25">
      <c r="A52" s="3"/>
      <c r="B52" s="230" t="s">
        <v>534</v>
      </c>
      <c r="C52" s="269"/>
      <c r="D52" s="234"/>
      <c r="E52" s="482"/>
      <c r="F52" s="234"/>
      <c r="G52" s="235" t="str">
        <f t="shared" si="11"/>
        <v/>
      </c>
      <c r="H52" s="234"/>
      <c r="I52" s="234"/>
      <c r="J52" s="236"/>
      <c r="K52" s="236"/>
      <c r="L52" s="237" t="str">
        <f t="shared" si="6"/>
        <v/>
      </c>
      <c r="M52" s="12"/>
      <c r="W52" s="236"/>
      <c r="X52" s="236"/>
      <c r="Y52" s="236"/>
      <c r="Z52" s="236"/>
      <c r="AA52" s="236"/>
      <c r="AB52" s="236"/>
    </row>
    <row r="53" spans="1:28" x14ac:dyDescent="0.25">
      <c r="A53" s="3"/>
      <c r="B53" s="230" t="s">
        <v>534</v>
      </c>
      <c r="C53" s="269"/>
      <c r="D53" s="234"/>
      <c r="E53" s="482"/>
      <c r="F53" s="234"/>
      <c r="G53" s="235" t="str">
        <f t="shared" si="11"/>
        <v/>
      </c>
      <c r="H53" s="234"/>
      <c r="I53" s="234"/>
      <c r="J53" s="236"/>
      <c r="K53" s="236"/>
      <c r="L53" s="237" t="str">
        <f t="shared" si="6"/>
        <v/>
      </c>
      <c r="M53" s="12"/>
      <c r="W53" s="236"/>
      <c r="X53" s="236"/>
      <c r="Y53" s="236"/>
      <c r="Z53" s="236"/>
      <c r="AA53" s="236"/>
      <c r="AB53" s="236"/>
    </row>
    <row r="54" spans="1:28" x14ac:dyDescent="0.25">
      <c r="A54" s="3"/>
      <c r="B54" s="230" t="s">
        <v>534</v>
      </c>
      <c r="C54" s="269"/>
      <c r="D54" s="234"/>
      <c r="E54" s="482"/>
      <c r="F54" s="234"/>
      <c r="G54" s="235" t="str">
        <f t="shared" si="11"/>
        <v/>
      </c>
      <c r="H54" s="234"/>
      <c r="I54" s="234"/>
      <c r="J54" s="236"/>
      <c r="K54" s="236"/>
      <c r="L54" s="237" t="str">
        <f t="shared" si="6"/>
        <v/>
      </c>
      <c r="M54" s="12"/>
      <c r="W54" s="236"/>
      <c r="X54" s="236"/>
      <c r="Y54" s="236"/>
      <c r="Z54" s="236"/>
      <c r="AA54" s="236"/>
      <c r="AB54" s="236"/>
    </row>
    <row r="55" spans="1:28" x14ac:dyDescent="0.25">
      <c r="A55" s="3"/>
      <c r="B55" s="230" t="s">
        <v>534</v>
      </c>
      <c r="C55" s="269"/>
      <c r="D55" s="234"/>
      <c r="E55" s="482"/>
      <c r="F55" s="234"/>
      <c r="G55" s="235" t="str">
        <f t="shared" si="11"/>
        <v/>
      </c>
      <c r="H55" s="234"/>
      <c r="I55" s="234"/>
      <c r="J55" s="236"/>
      <c r="K55" s="236"/>
      <c r="L55" s="237" t="str">
        <f t="shared" si="6"/>
        <v/>
      </c>
      <c r="M55" s="12"/>
      <c r="W55" s="236"/>
      <c r="X55" s="236"/>
      <c r="Y55" s="236"/>
      <c r="Z55" s="236"/>
      <c r="AA55" s="236"/>
      <c r="AB55" s="236"/>
    </row>
    <row r="56" spans="1:28" x14ac:dyDescent="0.25">
      <c r="A56" s="3"/>
      <c r="B56" s="230" t="s">
        <v>534</v>
      </c>
      <c r="C56" s="269"/>
      <c r="D56" s="234"/>
      <c r="E56" s="482"/>
      <c r="F56" s="234"/>
      <c r="G56" s="235" t="str">
        <f t="shared" si="11"/>
        <v/>
      </c>
      <c r="H56" s="234"/>
      <c r="I56" s="234"/>
      <c r="J56" s="236"/>
      <c r="K56" s="236"/>
      <c r="L56" s="237" t="str">
        <f t="shared" si="6"/>
        <v/>
      </c>
      <c r="M56" s="12"/>
      <c r="W56" s="236"/>
      <c r="X56" s="236"/>
      <c r="Y56" s="236"/>
      <c r="Z56" s="236"/>
      <c r="AA56" s="236"/>
      <c r="AB56" s="236"/>
    </row>
    <row r="57" spans="1:28" x14ac:dyDescent="0.25">
      <c r="A57" s="3"/>
      <c r="B57" s="230" t="s">
        <v>534</v>
      </c>
      <c r="C57" s="269"/>
      <c r="D57" s="234"/>
      <c r="E57" s="482"/>
      <c r="F57" s="234"/>
      <c r="G57" s="235" t="str">
        <f t="shared" si="11"/>
        <v/>
      </c>
      <c r="H57" s="234"/>
      <c r="I57" s="234"/>
      <c r="J57" s="236"/>
      <c r="K57" s="236"/>
      <c r="L57" s="237" t="str">
        <f t="shared" si="6"/>
        <v/>
      </c>
      <c r="M57" s="12"/>
      <c r="W57" s="236"/>
      <c r="X57" s="236"/>
      <c r="Y57" s="236"/>
      <c r="Z57" s="236"/>
      <c r="AA57" s="236"/>
      <c r="AB57" s="236"/>
    </row>
    <row r="58" spans="1:28" x14ac:dyDescent="0.25">
      <c r="A58" s="3"/>
      <c r="B58" s="230" t="s">
        <v>534</v>
      </c>
      <c r="C58" s="269"/>
      <c r="D58" s="234"/>
      <c r="E58" s="482"/>
      <c r="F58" s="234"/>
      <c r="G58" s="235" t="str">
        <f t="shared" si="11"/>
        <v/>
      </c>
      <c r="H58" s="234"/>
      <c r="I58" s="234"/>
      <c r="J58" s="236"/>
      <c r="K58" s="236"/>
      <c r="L58" s="237" t="str">
        <f t="shared" si="6"/>
        <v/>
      </c>
      <c r="M58" s="12"/>
      <c r="W58" s="236"/>
      <c r="X58" s="236"/>
      <c r="Y58" s="236"/>
      <c r="Z58" s="236"/>
      <c r="AA58" s="236"/>
      <c r="AB58" s="236"/>
    </row>
    <row r="59" spans="1:28" x14ac:dyDescent="0.25">
      <c r="A59" s="3"/>
      <c r="B59" s="230" t="s">
        <v>534</v>
      </c>
      <c r="C59" s="269"/>
      <c r="D59" s="234"/>
      <c r="E59" s="482"/>
      <c r="F59" s="234"/>
      <c r="G59" s="235" t="str">
        <f t="shared" si="11"/>
        <v/>
      </c>
      <c r="H59" s="234"/>
      <c r="I59" s="234"/>
      <c r="J59" s="236"/>
      <c r="K59" s="236"/>
      <c r="L59" s="237" t="str">
        <f t="shared" si="6"/>
        <v/>
      </c>
      <c r="M59" s="12"/>
      <c r="W59" s="236"/>
      <c r="X59" s="236"/>
      <c r="Y59" s="236"/>
      <c r="Z59" s="236"/>
      <c r="AA59" s="236"/>
      <c r="AB59" s="236"/>
    </row>
    <row r="60" spans="1:28" x14ac:dyDescent="0.25">
      <c r="A60" s="3"/>
      <c r="B60" s="230" t="s">
        <v>534</v>
      </c>
      <c r="C60" s="269"/>
      <c r="D60" s="234"/>
      <c r="E60" s="482"/>
      <c r="F60" s="234"/>
      <c r="G60" s="235" t="str">
        <f t="shared" si="11"/>
        <v/>
      </c>
      <c r="H60" s="234"/>
      <c r="I60" s="234"/>
      <c r="J60" s="236"/>
      <c r="K60" s="236"/>
      <c r="L60" s="237" t="str">
        <f t="shared" si="6"/>
        <v/>
      </c>
      <c r="M60" s="12"/>
      <c r="W60" s="236"/>
      <c r="X60" s="236"/>
      <c r="Y60" s="236"/>
      <c r="Z60" s="236"/>
      <c r="AA60" s="236"/>
      <c r="AB60" s="236"/>
    </row>
    <row r="61" spans="1:28" x14ac:dyDescent="0.25">
      <c r="A61" s="3"/>
      <c r="B61" s="285"/>
      <c r="C61" s="285" t="s">
        <v>536</v>
      </c>
      <c r="D61" s="285">
        <f>SUM(D36:D60)</f>
        <v>1847.7</v>
      </c>
      <c r="E61" s="483"/>
      <c r="F61" s="285"/>
      <c r="G61" s="285"/>
      <c r="H61" s="285"/>
      <c r="I61" s="285">
        <f>SUM(I36:I60)</f>
        <v>420</v>
      </c>
      <c r="J61" s="285">
        <f>SUM(J36:J60)</f>
        <v>1982948150</v>
      </c>
      <c r="K61" s="285">
        <f>SUM(K36:K60)</f>
        <v>11503530</v>
      </c>
      <c r="L61" s="285">
        <f>SUM(L36:L60)</f>
        <v>14322842.450882278</v>
      </c>
      <c r="M61" s="12"/>
      <c r="W61" s="285">
        <f t="shared" ref="W61:AB61" si="12">SUM(W36:W60)</f>
        <v>14752528</v>
      </c>
      <c r="X61" s="285">
        <f t="shared" si="12"/>
        <v>15195104</v>
      </c>
      <c r="Y61" s="285">
        <f t="shared" si="12"/>
        <v>15650958</v>
      </c>
      <c r="Z61" s="285">
        <f t="shared" si="12"/>
        <v>16120487</v>
      </c>
      <c r="AA61" s="285">
        <f t="shared" si="12"/>
        <v>16604102</v>
      </c>
      <c r="AB61" s="285">
        <f t="shared" si="12"/>
        <v>17102226</v>
      </c>
    </row>
    <row r="62" spans="1:28" x14ac:dyDescent="0.25">
      <c r="A62" s="3"/>
      <c r="B62" s="230" t="s">
        <v>531</v>
      </c>
      <c r="C62" s="269"/>
      <c r="D62" s="234"/>
      <c r="E62" s="482"/>
      <c r="F62" s="234"/>
      <c r="G62" s="235" t="str">
        <f t="shared" si="11"/>
        <v/>
      </c>
      <c r="H62" s="234"/>
      <c r="I62" s="234"/>
      <c r="J62" s="236"/>
      <c r="K62" s="236"/>
      <c r="L62" s="237" t="str">
        <f t="shared" si="6"/>
        <v/>
      </c>
      <c r="M62" s="12"/>
      <c r="W62" s="236"/>
      <c r="X62" s="236"/>
      <c r="Y62" s="236"/>
      <c r="Z62" s="236"/>
      <c r="AA62" s="236"/>
      <c r="AB62" s="236"/>
    </row>
    <row r="63" spans="1:28" x14ac:dyDescent="0.25">
      <c r="A63" s="3"/>
      <c r="B63" s="230" t="s">
        <v>531</v>
      </c>
      <c r="C63" s="269"/>
      <c r="D63" s="234"/>
      <c r="E63" s="482"/>
      <c r="F63" s="234"/>
      <c r="G63" s="235" t="str">
        <f t="shared" si="11"/>
        <v/>
      </c>
      <c r="H63" s="234"/>
      <c r="I63" s="234"/>
      <c r="J63" s="236"/>
      <c r="K63" s="236"/>
      <c r="L63" s="237" t="str">
        <f t="shared" si="6"/>
        <v/>
      </c>
      <c r="M63" s="12"/>
      <c r="W63" s="236"/>
      <c r="X63" s="236"/>
      <c r="Y63" s="236"/>
      <c r="Z63" s="236"/>
      <c r="AA63" s="236"/>
      <c r="AB63" s="236"/>
    </row>
    <row r="64" spans="1:28" x14ac:dyDescent="0.25">
      <c r="A64" s="3"/>
      <c r="B64" s="230" t="s">
        <v>531</v>
      </c>
      <c r="C64" s="269"/>
      <c r="D64" s="234"/>
      <c r="E64" s="482"/>
      <c r="F64" s="234"/>
      <c r="G64" s="235" t="str">
        <f t="shared" si="11"/>
        <v/>
      </c>
      <c r="H64" s="234"/>
      <c r="I64" s="234"/>
      <c r="J64" s="236"/>
      <c r="K64" s="236"/>
      <c r="L64" s="237" t="str">
        <f t="shared" si="6"/>
        <v/>
      </c>
      <c r="M64" s="12"/>
      <c r="W64" s="236"/>
      <c r="X64" s="236"/>
      <c r="Y64" s="236"/>
      <c r="Z64" s="236"/>
      <c r="AA64" s="236"/>
      <c r="AB64" s="236"/>
    </row>
    <row r="65" spans="1:28" x14ac:dyDescent="0.25">
      <c r="A65" s="3"/>
      <c r="B65" s="230" t="s">
        <v>531</v>
      </c>
      <c r="C65" s="269"/>
      <c r="D65" s="234"/>
      <c r="E65" s="482"/>
      <c r="F65" s="234"/>
      <c r="G65" s="235" t="str">
        <f t="shared" si="11"/>
        <v/>
      </c>
      <c r="H65" s="234"/>
      <c r="I65" s="234"/>
      <c r="J65" s="236"/>
      <c r="K65" s="236"/>
      <c r="L65" s="237" t="str">
        <f t="shared" si="6"/>
        <v/>
      </c>
      <c r="M65" s="12"/>
      <c r="W65" s="236"/>
      <c r="X65" s="236"/>
      <c r="Y65" s="236"/>
      <c r="Z65" s="236"/>
      <c r="AA65" s="236"/>
      <c r="AB65" s="236"/>
    </row>
    <row r="66" spans="1:28" x14ac:dyDescent="0.25">
      <c r="A66" s="3"/>
      <c r="B66" s="230" t="s">
        <v>531</v>
      </c>
      <c r="C66" s="269"/>
      <c r="D66" s="234"/>
      <c r="E66" s="482"/>
      <c r="F66" s="234"/>
      <c r="G66" s="235" t="str">
        <f t="shared" si="11"/>
        <v/>
      </c>
      <c r="H66" s="234"/>
      <c r="I66" s="234"/>
      <c r="J66" s="236"/>
      <c r="K66" s="236"/>
      <c r="L66" s="237" t="str">
        <f t="shared" si="6"/>
        <v/>
      </c>
      <c r="M66" s="12"/>
      <c r="W66" s="236"/>
      <c r="X66" s="236"/>
      <c r="Y66" s="236"/>
      <c r="Z66" s="236"/>
      <c r="AA66" s="236"/>
      <c r="AB66" s="236"/>
    </row>
    <row r="67" spans="1:28" x14ac:dyDescent="0.25">
      <c r="A67" s="3"/>
      <c r="B67" s="285"/>
      <c r="C67" s="285" t="s">
        <v>537</v>
      </c>
      <c r="D67" s="285">
        <f>SUM(D62:D66)</f>
        <v>0</v>
      </c>
      <c r="E67" s="483"/>
      <c r="F67" s="285"/>
      <c r="G67" s="285"/>
      <c r="H67" s="285"/>
      <c r="I67" s="285">
        <f>SUM(I62:I66)</f>
        <v>0</v>
      </c>
      <c r="J67" s="285">
        <f>SUM(J62:J66)</f>
        <v>0</v>
      </c>
      <c r="K67" s="285">
        <f>SUM(K62:K66)</f>
        <v>0</v>
      </c>
      <c r="L67" s="285">
        <f>SUM(L62:L66)</f>
        <v>0</v>
      </c>
      <c r="M67" s="12"/>
      <c r="W67" s="285">
        <f t="shared" ref="W67:AB67" si="13">SUM(W62:W66)</f>
        <v>0</v>
      </c>
      <c r="X67" s="285">
        <f t="shared" si="13"/>
        <v>0</v>
      </c>
      <c r="Y67" s="285">
        <f t="shared" si="13"/>
        <v>0</v>
      </c>
      <c r="Z67" s="285">
        <f t="shared" si="13"/>
        <v>0</v>
      </c>
      <c r="AA67" s="285">
        <f t="shared" si="13"/>
        <v>0</v>
      </c>
      <c r="AB67" s="285">
        <f t="shared" si="13"/>
        <v>0</v>
      </c>
    </row>
    <row r="68" spans="1:28" x14ac:dyDescent="0.25">
      <c r="A68" s="3"/>
      <c r="B68" s="230" t="s">
        <v>533</v>
      </c>
      <c r="C68" s="269"/>
      <c r="D68" s="234"/>
      <c r="E68" s="482"/>
      <c r="F68" s="234"/>
      <c r="G68" s="235" t="str">
        <f t="shared" si="11"/>
        <v/>
      </c>
      <c r="H68" s="234"/>
      <c r="I68" s="234"/>
      <c r="J68" s="236"/>
      <c r="K68" s="236"/>
      <c r="L68" s="237" t="str">
        <f t="shared" si="6"/>
        <v/>
      </c>
      <c r="M68" s="12"/>
      <c r="W68" s="236"/>
      <c r="X68" s="236"/>
      <c r="Y68" s="236"/>
      <c r="Z68" s="236"/>
      <c r="AA68" s="236"/>
      <c r="AB68" s="236"/>
    </row>
    <row r="69" spans="1:28" x14ac:dyDescent="0.25">
      <c r="A69" s="3"/>
      <c r="B69" s="230" t="s">
        <v>533</v>
      </c>
      <c r="C69" s="231"/>
      <c r="D69" s="234"/>
      <c r="E69" s="482"/>
      <c r="F69" s="234"/>
      <c r="G69" s="235" t="str">
        <f t="shared" si="11"/>
        <v/>
      </c>
      <c r="H69" s="234"/>
      <c r="I69" s="234"/>
      <c r="J69" s="236"/>
      <c r="K69" s="236"/>
      <c r="L69" s="237" t="str">
        <f t="shared" si="6"/>
        <v/>
      </c>
      <c r="M69" s="12"/>
      <c r="W69" s="236"/>
      <c r="X69" s="236"/>
      <c r="Y69" s="236"/>
      <c r="Z69" s="236"/>
      <c r="AA69" s="236"/>
      <c r="AB69" s="236"/>
    </row>
    <row r="70" spans="1:28" x14ac:dyDescent="0.25">
      <c r="A70" s="3"/>
      <c r="B70" s="230" t="s">
        <v>533</v>
      </c>
      <c r="C70" s="231"/>
      <c r="D70" s="234"/>
      <c r="E70" s="482"/>
      <c r="F70" s="234"/>
      <c r="G70" s="235" t="str">
        <f t="shared" si="11"/>
        <v/>
      </c>
      <c r="H70" s="234"/>
      <c r="I70" s="234"/>
      <c r="J70" s="236"/>
      <c r="K70" s="236"/>
      <c r="L70" s="237" t="str">
        <f t="shared" si="6"/>
        <v/>
      </c>
      <c r="M70" s="12"/>
      <c r="W70" s="236"/>
      <c r="X70" s="236"/>
      <c r="Y70" s="236"/>
      <c r="Z70" s="236"/>
      <c r="AA70" s="236"/>
      <c r="AB70" s="236"/>
    </row>
    <row r="71" spans="1:28" x14ac:dyDescent="0.25">
      <c r="A71" s="3"/>
      <c r="B71" s="230" t="s">
        <v>533</v>
      </c>
      <c r="C71" s="231"/>
      <c r="D71" s="234"/>
      <c r="E71" s="482"/>
      <c r="F71" s="234"/>
      <c r="G71" s="235" t="str">
        <f t="shared" si="11"/>
        <v/>
      </c>
      <c r="H71" s="234"/>
      <c r="I71" s="234"/>
      <c r="J71" s="236"/>
      <c r="K71" s="236"/>
      <c r="L71" s="237" t="str">
        <f t="shared" si="6"/>
        <v/>
      </c>
      <c r="M71" s="12"/>
      <c r="W71" s="236"/>
      <c r="X71" s="236"/>
      <c r="Y71" s="236"/>
      <c r="Z71" s="236"/>
      <c r="AA71" s="236"/>
      <c r="AB71" s="236"/>
    </row>
    <row r="72" spans="1:28" x14ac:dyDescent="0.25">
      <c r="A72" s="3"/>
      <c r="B72" s="230" t="s">
        <v>533</v>
      </c>
      <c r="C72" s="231"/>
      <c r="D72" s="234"/>
      <c r="E72" s="482"/>
      <c r="F72" s="234"/>
      <c r="G72" s="235" t="str">
        <f t="shared" si="11"/>
        <v/>
      </c>
      <c r="H72" s="234"/>
      <c r="I72" s="234"/>
      <c r="J72" s="236"/>
      <c r="K72" s="236"/>
      <c r="L72" s="237" t="str">
        <f t="shared" si="6"/>
        <v/>
      </c>
      <c r="M72" s="12"/>
      <c r="W72" s="236"/>
      <c r="X72" s="236"/>
      <c r="Y72" s="236"/>
      <c r="Z72" s="236"/>
      <c r="AA72" s="236"/>
      <c r="AB72" s="236"/>
    </row>
    <row r="73" spans="1:28" x14ac:dyDescent="0.25">
      <c r="A73" s="3"/>
      <c r="B73" s="285"/>
      <c r="C73" s="285" t="s">
        <v>538</v>
      </c>
      <c r="D73" s="285">
        <f>SUM(D68:D72)</f>
        <v>0</v>
      </c>
      <c r="E73" s="483"/>
      <c r="F73" s="285"/>
      <c r="G73" s="285"/>
      <c r="H73" s="285"/>
      <c r="I73" s="285">
        <f>SUM(I68:I72)</f>
        <v>0</v>
      </c>
      <c r="J73" s="285">
        <f>SUM(J68:J72)</f>
        <v>0</v>
      </c>
      <c r="K73" s="285">
        <f>SUM(K68:K72)</f>
        <v>0</v>
      </c>
      <c r="L73" s="285">
        <f>SUM(L68:L72)</f>
        <v>0</v>
      </c>
      <c r="M73" s="12"/>
      <c r="W73" s="285">
        <f t="shared" ref="W73:AB73" si="14">SUM(W68:W72)</f>
        <v>0</v>
      </c>
      <c r="X73" s="285">
        <f t="shared" si="14"/>
        <v>0</v>
      </c>
      <c r="Y73" s="285">
        <f t="shared" si="14"/>
        <v>0</v>
      </c>
      <c r="Z73" s="285">
        <f t="shared" si="14"/>
        <v>0</v>
      </c>
      <c r="AA73" s="285">
        <f t="shared" si="14"/>
        <v>0</v>
      </c>
      <c r="AB73" s="285">
        <f t="shared" si="14"/>
        <v>0</v>
      </c>
    </row>
    <row r="74" spans="1:28" x14ac:dyDescent="0.25">
      <c r="A74" s="3"/>
      <c r="B74" s="244"/>
      <c r="C74" s="231"/>
      <c r="D74" s="234"/>
      <c r="E74" s="482"/>
      <c r="F74" s="234"/>
      <c r="G74" s="235" t="str">
        <f t="shared" si="11"/>
        <v/>
      </c>
      <c r="H74" s="234"/>
      <c r="I74" s="234"/>
      <c r="J74" s="236"/>
      <c r="K74" s="236"/>
      <c r="L74" s="237" t="str">
        <f t="shared" si="6"/>
        <v/>
      </c>
      <c r="M74" s="12"/>
      <c r="W74" s="236"/>
      <c r="X74" s="236"/>
      <c r="Y74" s="236"/>
      <c r="Z74" s="236"/>
      <c r="AA74" s="236"/>
      <c r="AB74" s="236"/>
    </row>
    <row r="75" spans="1:28" x14ac:dyDescent="0.25">
      <c r="A75" s="3"/>
      <c r="B75" s="245" t="s">
        <v>539</v>
      </c>
      <c r="C75" s="52"/>
      <c r="D75" s="287">
        <f>D35+D61+D67+D73</f>
        <v>41773</v>
      </c>
      <c r="E75" s="477"/>
      <c r="F75" s="247"/>
      <c r="G75" s="247" t="s">
        <v>540</v>
      </c>
      <c r="H75" s="68"/>
      <c r="I75" s="68"/>
      <c r="J75" s="287">
        <f>J35+J61+J67+J73</f>
        <v>20211013979</v>
      </c>
      <c r="K75" s="249" t="s">
        <v>541</v>
      </c>
      <c r="L75" s="287">
        <f>L35+L61+L67+L73</f>
        <v>42964347.608876601</v>
      </c>
      <c r="M75" s="12"/>
      <c r="W75" s="689">
        <f t="shared" ref="W75:AB75" si="15">W35+W61+W67+W73</f>
        <v>44253278</v>
      </c>
      <c r="X75" s="689">
        <f t="shared" si="15"/>
        <v>45580877</v>
      </c>
      <c r="Y75" s="689">
        <f t="shared" si="15"/>
        <v>46948304</v>
      </c>
      <c r="Z75" s="689">
        <f t="shared" si="15"/>
        <v>48356753</v>
      </c>
      <c r="AA75" s="689">
        <f t="shared" si="15"/>
        <v>49807456</v>
      </c>
      <c r="AB75" s="689">
        <f t="shared" si="15"/>
        <v>51301681</v>
      </c>
    </row>
    <row r="76" spans="1:28" x14ac:dyDescent="0.25">
      <c r="A76" s="112"/>
      <c r="B76" s="63"/>
      <c r="C76" s="63"/>
      <c r="D76" s="113"/>
      <c r="E76" s="484"/>
      <c r="F76" s="250"/>
      <c r="G76" s="113"/>
      <c r="H76" s="113"/>
      <c r="I76" s="113"/>
      <c r="J76" s="113"/>
      <c r="K76" s="251"/>
      <c r="L76" s="252"/>
      <c r="M76" s="253"/>
      <c r="W76" s="251"/>
      <c r="X76" s="251"/>
      <c r="Y76" s="251"/>
      <c r="Z76" s="251"/>
      <c r="AA76" s="251"/>
      <c r="AB76" s="251"/>
    </row>
    <row r="77" spans="1:28" ht="12" customHeight="1" x14ac:dyDescent="0.25">
      <c r="A77" s="1"/>
      <c r="B77" s="254"/>
      <c r="C77" s="254"/>
      <c r="D77" s="73"/>
      <c r="E77" s="476"/>
      <c r="F77" s="73"/>
      <c r="G77" s="73"/>
      <c r="H77" s="73"/>
      <c r="I77" s="73"/>
      <c r="J77" s="73"/>
      <c r="K77" s="206"/>
      <c r="L77" s="206"/>
      <c r="M77" s="67"/>
      <c r="W77" s="206"/>
      <c r="X77" s="206"/>
      <c r="Y77" s="206"/>
      <c r="Z77" s="206"/>
      <c r="AA77" s="206"/>
      <c r="AB77" s="206"/>
    </row>
    <row r="78" spans="1:28" ht="14.25" customHeight="1" x14ac:dyDescent="0.25">
      <c r="A78" s="3"/>
      <c r="B78" s="772" t="str">
        <f>B2</f>
        <v>Council of the City of Ryde</v>
      </c>
      <c r="C78" s="773"/>
      <c r="D78" s="773"/>
      <c r="E78" s="773"/>
      <c r="F78" s="774"/>
      <c r="G78" s="70"/>
      <c r="H78" s="70"/>
      <c r="I78" s="70"/>
      <c r="J78" s="68"/>
      <c r="K78" s="209"/>
      <c r="L78" s="247"/>
      <c r="M78" s="215"/>
      <c r="W78" s="209"/>
      <c r="X78" s="209"/>
      <c r="Y78" s="209"/>
      <c r="Z78" s="209"/>
      <c r="AA78" s="209"/>
      <c r="AB78" s="209"/>
    </row>
    <row r="79" spans="1:28" ht="24" customHeight="1" x14ac:dyDescent="0.35">
      <c r="A79" s="3"/>
      <c r="B79" s="255"/>
      <c r="C79" s="779" t="s">
        <v>542</v>
      </c>
      <c r="D79" s="779"/>
      <c r="E79" s="779"/>
      <c r="F79" s="779"/>
      <c r="G79" s="779"/>
      <c r="H79" s="779"/>
      <c r="I79" s="779"/>
      <c r="J79" s="779"/>
      <c r="K79" s="779"/>
      <c r="L79" s="256"/>
      <c r="M79" s="214"/>
      <c r="W79" s="93"/>
      <c r="X79" s="93"/>
      <c r="Y79" s="93"/>
      <c r="Z79" s="93"/>
      <c r="AA79" s="93"/>
      <c r="AB79" s="93"/>
    </row>
    <row r="80" spans="1:28" ht="3.75" customHeight="1" x14ac:dyDescent="0.25">
      <c r="A80" s="3"/>
      <c r="B80" s="257"/>
      <c r="C80" s="257"/>
      <c r="D80" s="258"/>
      <c r="E80" s="485"/>
      <c r="F80" s="258"/>
      <c r="G80" s="258"/>
      <c r="H80" s="258"/>
      <c r="I80" s="258"/>
      <c r="J80" s="259"/>
      <c r="K80" s="256"/>
      <c r="L80" s="256"/>
      <c r="M80" s="214"/>
      <c r="W80" s="256"/>
      <c r="X80" s="256"/>
      <c r="Y80" s="256"/>
      <c r="Z80" s="256"/>
      <c r="AA80" s="256"/>
      <c r="AB80" s="256"/>
    </row>
    <row r="81" spans="1:28" ht="9" customHeight="1" x14ac:dyDescent="0.25">
      <c r="A81" s="3"/>
      <c r="B81" s="80"/>
      <c r="C81" s="80"/>
      <c r="D81" s="70"/>
      <c r="E81" s="478"/>
      <c r="F81" s="70"/>
      <c r="G81" s="70"/>
      <c r="H81" s="70"/>
      <c r="I81" s="70"/>
      <c r="J81" s="68"/>
      <c r="K81" s="209"/>
      <c r="L81" s="209"/>
      <c r="M81" s="215"/>
      <c r="W81" s="209"/>
      <c r="X81" s="209"/>
      <c r="Y81" s="209"/>
      <c r="Z81" s="209"/>
      <c r="AA81" s="209"/>
      <c r="AB81" s="209"/>
    </row>
    <row r="82" spans="1:28" ht="54" customHeight="1" x14ac:dyDescent="0.25">
      <c r="A82" s="217"/>
      <c r="B82" s="218" t="s">
        <v>509</v>
      </c>
      <c r="C82" s="218" t="s">
        <v>543</v>
      </c>
      <c r="D82" s="260" t="s">
        <v>557</v>
      </c>
      <c r="E82" s="486" t="s">
        <v>544</v>
      </c>
      <c r="F82" s="218" t="s">
        <v>513</v>
      </c>
      <c r="G82" s="260" t="s">
        <v>514</v>
      </c>
      <c r="H82" s="219" t="s">
        <v>515</v>
      </c>
      <c r="I82" s="260" t="s">
        <v>516</v>
      </c>
      <c r="J82" s="218" t="s">
        <v>555</v>
      </c>
      <c r="K82" s="220" t="s">
        <v>518</v>
      </c>
      <c r="L82" s="221" t="s">
        <v>545</v>
      </c>
      <c r="M82" s="222"/>
      <c r="W82" s="220"/>
      <c r="X82" s="220"/>
      <c r="Y82" s="220"/>
      <c r="Z82" s="220"/>
      <c r="AA82" s="220"/>
      <c r="AB82" s="220"/>
    </row>
    <row r="83" spans="1:28" s="268" customFormat="1" ht="25.5" x14ac:dyDescent="0.25">
      <c r="A83" s="261"/>
      <c r="B83" s="230" t="s">
        <v>530</v>
      </c>
      <c r="C83" s="231" t="s">
        <v>800</v>
      </c>
      <c r="D83" s="234">
        <f>'WK2 - Notional General Income'!D83</f>
        <v>39925.300000000003</v>
      </c>
      <c r="E83" s="233">
        <f>ROUND('WK2 - Notional General Income'!E83*(1+rate_peg_15_16),6)</f>
        <v>2.1052999999999999E-2</v>
      </c>
      <c r="F83" s="233">
        <f>ROUND('WK2 - Notional General Income'!F83*(1+rate_peg_15_16),2)</f>
        <v>58.15</v>
      </c>
      <c r="G83" s="264">
        <f>IF(F83="","",D83*F83/L83)</f>
        <v>0.37694052614262963</v>
      </c>
      <c r="H83" s="262"/>
      <c r="I83" s="234"/>
      <c r="J83" s="232">
        <f>'WK2 - Notional General Income'!J83</f>
        <v>18228065829</v>
      </c>
      <c r="K83" s="232"/>
      <c r="L83" s="266">
        <f>IF(D83="","",IF(F83&lt;&gt;"",F83*D83+J83*(E83/100),(J83-K83)*(E83/100)+H83*I83))</f>
        <v>6159210.8939793706</v>
      </c>
      <c r="M83" s="267"/>
      <c r="W83" s="232">
        <f>ROUND(L83*(1+W$13),0)</f>
        <v>6343987</v>
      </c>
      <c r="X83" s="232">
        <f>ROUND(W83*(1+X$13),0)</f>
        <v>6534307</v>
      </c>
      <c r="Y83" s="232">
        <f t="shared" ref="Y83:AB83" si="16">ROUND(X83*(1+Y$13),0)</f>
        <v>6730336</v>
      </c>
      <c r="Z83" s="232">
        <f t="shared" si="16"/>
        <v>6932246</v>
      </c>
      <c r="AA83" s="232">
        <f t="shared" si="16"/>
        <v>7140213</v>
      </c>
      <c r="AB83" s="232">
        <f t="shared" si="16"/>
        <v>7354419</v>
      </c>
    </row>
    <row r="84" spans="1:28" s="268" customFormat="1" ht="25.5" x14ac:dyDescent="0.25">
      <c r="A84" s="261"/>
      <c r="B84" s="230" t="s">
        <v>530</v>
      </c>
      <c r="C84" s="231" t="s">
        <v>802</v>
      </c>
      <c r="D84" s="262">
        <f>D83</f>
        <v>39925.300000000003</v>
      </c>
      <c r="E84" s="233">
        <f>infrastructure_advalorem</f>
        <v>5.7170000000000007E-3</v>
      </c>
      <c r="F84" s="233">
        <f>infrastructure_base</f>
        <v>27.66</v>
      </c>
      <c r="G84" s="264">
        <f t="shared" ref="G84:G120" si="17">IF(F84="","",D84*F84/L84)</f>
        <v>0.51449737639857285</v>
      </c>
      <c r="H84" s="262"/>
      <c r="I84" s="262"/>
      <c r="J84" s="232">
        <f>J83</f>
        <v>18228065829</v>
      </c>
      <c r="K84" s="265"/>
      <c r="L84" s="266">
        <f t="shared" ref="L84:L120" si="18">IF(D84="","",IF(F84&lt;&gt;"",F84*D84+J84*(E84/100),(J84-K84)*(E84/100)+H84*I84))</f>
        <v>2146432.3214439303</v>
      </c>
      <c r="M84" s="267"/>
      <c r="W84" s="265">
        <f>ROUND($D84*W$177+W$178*$J84/100,0)</f>
        <v>4191347</v>
      </c>
      <c r="X84" s="265">
        <f t="shared" ref="X84:AB84" si="19">ROUND($D84*X$177+X$178*$J84/100,0)</f>
        <v>6436242</v>
      </c>
      <c r="Y84" s="265">
        <f t="shared" si="19"/>
        <v>8896940</v>
      </c>
      <c r="Z84" s="265">
        <f t="shared" si="19"/>
        <v>9163885</v>
      </c>
      <c r="AA84" s="265">
        <f t="shared" si="19"/>
        <v>9439049</v>
      </c>
      <c r="AB84" s="265">
        <f t="shared" si="19"/>
        <v>9721817</v>
      </c>
    </row>
    <row r="85" spans="1:28" s="268" customFormat="1" ht="21.75" customHeight="1" x14ac:dyDescent="0.25">
      <c r="A85" s="261"/>
      <c r="B85" s="230" t="s">
        <v>530</v>
      </c>
      <c r="C85" s="231"/>
      <c r="D85" s="262"/>
      <c r="E85" s="487"/>
      <c r="F85" s="262"/>
      <c r="G85" s="264" t="str">
        <f t="shared" si="17"/>
        <v/>
      </c>
      <c r="H85" s="262"/>
      <c r="I85" s="262"/>
      <c r="J85" s="232"/>
      <c r="K85" s="265"/>
      <c r="L85" s="266" t="str">
        <f t="shared" si="18"/>
        <v/>
      </c>
      <c r="M85" s="267"/>
      <c r="W85" s="265"/>
      <c r="X85" s="265"/>
      <c r="Y85" s="265"/>
      <c r="Z85" s="265"/>
      <c r="AA85" s="265"/>
      <c r="AB85" s="265"/>
    </row>
    <row r="86" spans="1:28" s="268" customFormat="1" ht="23.25" customHeight="1" x14ac:dyDescent="0.25">
      <c r="A86" s="261"/>
      <c r="B86" s="230" t="s">
        <v>530</v>
      </c>
      <c r="C86" s="231"/>
      <c r="D86" s="262"/>
      <c r="E86" s="487"/>
      <c r="F86" s="262"/>
      <c r="G86" s="264" t="str">
        <f t="shared" si="17"/>
        <v/>
      </c>
      <c r="H86" s="262"/>
      <c r="I86" s="262"/>
      <c r="J86" s="232"/>
      <c r="K86" s="265"/>
      <c r="L86" s="266" t="str">
        <f t="shared" si="18"/>
        <v/>
      </c>
      <c r="M86" s="267"/>
      <c r="W86" s="265"/>
      <c r="X86" s="265"/>
      <c r="Y86" s="265"/>
      <c r="Z86" s="265"/>
      <c r="AA86" s="265"/>
      <c r="AB86" s="265"/>
    </row>
    <row r="87" spans="1:28" s="268" customFormat="1" ht="23.25" customHeight="1" x14ac:dyDescent="0.25">
      <c r="A87" s="261"/>
      <c r="B87" s="230" t="s">
        <v>530</v>
      </c>
      <c r="C87" s="231"/>
      <c r="D87" s="262"/>
      <c r="E87" s="487"/>
      <c r="F87" s="262"/>
      <c r="G87" s="264" t="str">
        <f t="shared" si="17"/>
        <v/>
      </c>
      <c r="H87" s="262"/>
      <c r="I87" s="262"/>
      <c r="J87" s="232"/>
      <c r="K87" s="265"/>
      <c r="L87" s="266" t="str">
        <f t="shared" si="18"/>
        <v/>
      </c>
      <c r="M87" s="267"/>
      <c r="W87" s="265"/>
      <c r="X87" s="265"/>
      <c r="Y87" s="265"/>
      <c r="Z87" s="265"/>
      <c r="AA87" s="265"/>
      <c r="AB87" s="265"/>
    </row>
    <row r="88" spans="1:28" s="268" customFormat="1" ht="23.25" customHeight="1" x14ac:dyDescent="0.25">
      <c r="A88" s="261"/>
      <c r="B88" s="230" t="s">
        <v>530</v>
      </c>
      <c r="C88" s="231"/>
      <c r="D88" s="262"/>
      <c r="E88" s="487"/>
      <c r="F88" s="262"/>
      <c r="G88" s="264" t="str">
        <f t="shared" si="17"/>
        <v/>
      </c>
      <c r="H88" s="262"/>
      <c r="I88" s="262"/>
      <c r="J88" s="232"/>
      <c r="K88" s="265"/>
      <c r="L88" s="266" t="str">
        <f t="shared" si="18"/>
        <v/>
      </c>
      <c r="M88" s="267"/>
      <c r="W88" s="265"/>
      <c r="X88" s="265"/>
      <c r="Y88" s="265"/>
      <c r="Z88" s="265"/>
      <c r="AA88" s="265"/>
      <c r="AB88" s="265"/>
    </row>
    <row r="89" spans="1:28" s="268" customFormat="1" ht="23.25" customHeight="1" x14ac:dyDescent="0.25">
      <c r="A89" s="261"/>
      <c r="B89" s="230" t="s">
        <v>530</v>
      </c>
      <c r="C89" s="231"/>
      <c r="D89" s="262"/>
      <c r="E89" s="487"/>
      <c r="F89" s="262"/>
      <c r="G89" s="264" t="str">
        <f t="shared" si="17"/>
        <v/>
      </c>
      <c r="H89" s="262"/>
      <c r="I89" s="262"/>
      <c r="J89" s="232"/>
      <c r="K89" s="265"/>
      <c r="L89" s="266" t="str">
        <f t="shared" si="18"/>
        <v/>
      </c>
      <c r="M89" s="267"/>
      <c r="W89" s="265"/>
      <c r="X89" s="265"/>
      <c r="Y89" s="265"/>
      <c r="Z89" s="265"/>
      <c r="AA89" s="265"/>
      <c r="AB89" s="265"/>
    </row>
    <row r="90" spans="1:28" s="268" customFormat="1" ht="23.25" customHeight="1" x14ac:dyDescent="0.25">
      <c r="A90" s="261"/>
      <c r="B90" s="230" t="s">
        <v>530</v>
      </c>
      <c r="C90" s="231"/>
      <c r="D90" s="262"/>
      <c r="E90" s="487"/>
      <c r="F90" s="262"/>
      <c r="G90" s="264" t="str">
        <f t="shared" si="17"/>
        <v/>
      </c>
      <c r="H90" s="262"/>
      <c r="I90" s="262"/>
      <c r="J90" s="232"/>
      <c r="K90" s="265"/>
      <c r="L90" s="266" t="str">
        <f t="shared" si="18"/>
        <v/>
      </c>
      <c r="M90" s="267"/>
      <c r="W90" s="265"/>
      <c r="X90" s="265"/>
      <c r="Y90" s="265"/>
      <c r="Z90" s="265"/>
      <c r="AA90" s="265"/>
      <c r="AB90" s="265"/>
    </row>
    <row r="91" spans="1:28" s="268" customFormat="1" ht="23.25" customHeight="1" x14ac:dyDescent="0.25">
      <c r="A91" s="261"/>
      <c r="B91" s="230" t="s">
        <v>530</v>
      </c>
      <c r="C91" s="231"/>
      <c r="D91" s="262"/>
      <c r="E91" s="487"/>
      <c r="F91" s="262"/>
      <c r="G91" s="264" t="str">
        <f t="shared" si="17"/>
        <v/>
      </c>
      <c r="H91" s="262"/>
      <c r="I91" s="262"/>
      <c r="J91" s="232"/>
      <c r="K91" s="265"/>
      <c r="L91" s="266" t="str">
        <f t="shared" si="18"/>
        <v/>
      </c>
      <c r="M91" s="267"/>
      <c r="W91" s="265"/>
      <c r="X91" s="265"/>
      <c r="Y91" s="265"/>
      <c r="Z91" s="265"/>
      <c r="AA91" s="265"/>
      <c r="AB91" s="265"/>
    </row>
    <row r="92" spans="1:28" s="268" customFormat="1" ht="23.25" customHeight="1" x14ac:dyDescent="0.25">
      <c r="A92" s="261"/>
      <c r="B92" s="230" t="s">
        <v>530</v>
      </c>
      <c r="C92" s="231"/>
      <c r="D92" s="262"/>
      <c r="E92" s="487"/>
      <c r="F92" s="262"/>
      <c r="G92" s="264" t="str">
        <f t="shared" si="17"/>
        <v/>
      </c>
      <c r="H92" s="262"/>
      <c r="I92" s="262"/>
      <c r="J92" s="232"/>
      <c r="K92" s="265"/>
      <c r="L92" s="266" t="str">
        <f t="shared" si="18"/>
        <v/>
      </c>
      <c r="M92" s="267"/>
      <c r="W92" s="265"/>
      <c r="X92" s="265"/>
      <c r="Y92" s="265"/>
      <c r="Z92" s="265"/>
      <c r="AA92" s="265"/>
      <c r="AB92" s="265"/>
    </row>
    <row r="93" spans="1:28" s="268" customFormat="1" ht="29.25" customHeight="1" x14ac:dyDescent="0.25">
      <c r="A93" s="261"/>
      <c r="B93" s="230" t="s">
        <v>534</v>
      </c>
      <c r="C93" s="231" t="s">
        <v>801</v>
      </c>
      <c r="D93" s="234">
        <f>'WK2 - Notional General Income'!D93</f>
        <v>417</v>
      </c>
      <c r="E93" s="233">
        <f>ROUND('WK2 - Notional General Income'!E93*(1+rate_peg_15_16),6)</f>
        <v>0.16193299999999999</v>
      </c>
      <c r="F93" s="262"/>
      <c r="G93" s="264" t="str">
        <f t="shared" si="17"/>
        <v/>
      </c>
      <c r="H93" s="262"/>
      <c r="I93" s="234"/>
      <c r="J93" s="232">
        <f>'WK2 - Notional General Income'!J93</f>
        <v>833327470</v>
      </c>
      <c r="K93" s="232"/>
      <c r="L93" s="266">
        <f t="shared" si="18"/>
        <v>1349432.1719951001</v>
      </c>
      <c r="M93" s="267"/>
      <c r="W93" s="232">
        <f t="shared" ref="W93:W94" si="20">ROUND(L93*(1+W$13),0)</f>
        <v>1389915</v>
      </c>
      <c r="X93" s="232">
        <f t="shared" ref="X93:AB93" si="21">ROUND(W93*(1+X$13),0)</f>
        <v>1431612</v>
      </c>
      <c r="Y93" s="232">
        <f t="shared" si="21"/>
        <v>1474560</v>
      </c>
      <c r="Z93" s="232">
        <f t="shared" si="21"/>
        <v>1518797</v>
      </c>
      <c r="AA93" s="232">
        <f t="shared" si="21"/>
        <v>1564361</v>
      </c>
      <c r="AB93" s="232">
        <f t="shared" si="21"/>
        <v>1611292</v>
      </c>
    </row>
    <row r="94" spans="1:28" s="268" customFormat="1" ht="32.25" customHeight="1" x14ac:dyDescent="0.25">
      <c r="A94" s="261"/>
      <c r="B94" s="230" t="s">
        <v>534</v>
      </c>
      <c r="C94" s="231" t="s">
        <v>800</v>
      </c>
      <c r="D94" s="234">
        <f>'WK2 - Notional General Income'!D94</f>
        <v>1847.7</v>
      </c>
      <c r="E94" s="233">
        <f>ROUND('WK2 - Notional General Income'!E94*(1+rate_peg_15_16),6)</f>
        <v>2.1052999999999999E-2</v>
      </c>
      <c r="F94" s="233">
        <f>ROUND('WK2 - Notional General Income'!F94*(1+rate_peg_15_16),2)</f>
        <v>58.15</v>
      </c>
      <c r="G94" s="264">
        <f t="shared" si="17"/>
        <v>0.20468836799498494</v>
      </c>
      <c r="H94" s="262"/>
      <c r="I94" s="234"/>
      <c r="J94" s="232">
        <f>'WK2 - Notional General Income'!J94</f>
        <v>1982948150</v>
      </c>
      <c r="K94" s="232"/>
      <c r="L94" s="266">
        <f t="shared" si="18"/>
        <v>524913.82901949994</v>
      </c>
      <c r="M94" s="267"/>
      <c r="W94" s="232">
        <f t="shared" si="20"/>
        <v>540661</v>
      </c>
      <c r="X94" s="232">
        <f t="shared" ref="X94:AB94" si="22">ROUND(W94*(1+X$13),0)</f>
        <v>556881</v>
      </c>
      <c r="Y94" s="232">
        <f t="shared" si="22"/>
        <v>573587</v>
      </c>
      <c r="Z94" s="232">
        <f t="shared" si="22"/>
        <v>590795</v>
      </c>
      <c r="AA94" s="232">
        <f t="shared" si="22"/>
        <v>608519</v>
      </c>
      <c r="AB94" s="232">
        <f t="shared" si="22"/>
        <v>626775</v>
      </c>
    </row>
    <row r="95" spans="1:28" s="268" customFormat="1" ht="25.5" x14ac:dyDescent="0.25">
      <c r="A95" s="261"/>
      <c r="B95" s="230" t="s">
        <v>534</v>
      </c>
      <c r="C95" s="231" t="s">
        <v>802</v>
      </c>
      <c r="D95" s="262">
        <f>D94</f>
        <v>1847.7</v>
      </c>
      <c r="E95" s="233">
        <f>infrastructure_advalorem</f>
        <v>5.7170000000000007E-3</v>
      </c>
      <c r="F95" s="233">
        <f>infrastructure_base</f>
        <v>27.66</v>
      </c>
      <c r="G95" s="264">
        <f t="shared" si="17"/>
        <v>0.3107350674526595</v>
      </c>
      <c r="H95" s="262"/>
      <c r="I95" s="262"/>
      <c r="J95" s="232">
        <f>J94</f>
        <v>1982948150</v>
      </c>
      <c r="K95" s="265"/>
      <c r="L95" s="266">
        <f t="shared" si="18"/>
        <v>164472.52773550001</v>
      </c>
      <c r="M95" s="267"/>
      <c r="W95" s="265">
        <f>ROUND($D95*W$177+W$178*$J95/100,0)</f>
        <v>321171</v>
      </c>
      <c r="X95" s="265">
        <f t="shared" ref="X95:AB95" si="23">ROUND($D95*X$177+X$178*$J95/100,0)</f>
        <v>493185</v>
      </c>
      <c r="Y95" s="265">
        <f t="shared" si="23"/>
        <v>681738</v>
      </c>
      <c r="Z95" s="265">
        <f t="shared" si="23"/>
        <v>702193</v>
      </c>
      <c r="AA95" s="265">
        <f t="shared" si="23"/>
        <v>723267</v>
      </c>
      <c r="AB95" s="265">
        <f t="shared" si="23"/>
        <v>744944</v>
      </c>
    </row>
    <row r="96" spans="1:28" s="268" customFormat="1" ht="24" customHeight="1" x14ac:dyDescent="0.25">
      <c r="A96" s="261"/>
      <c r="B96" s="230" t="s">
        <v>534</v>
      </c>
      <c r="C96" s="231"/>
      <c r="D96" s="262"/>
      <c r="E96" s="487"/>
      <c r="F96" s="262"/>
      <c r="G96" s="264" t="str">
        <f t="shared" si="17"/>
        <v/>
      </c>
      <c r="H96" s="262"/>
      <c r="I96" s="262"/>
      <c r="J96" s="232"/>
      <c r="K96" s="265"/>
      <c r="L96" s="266" t="str">
        <f t="shared" si="18"/>
        <v/>
      </c>
      <c r="M96" s="267"/>
      <c r="W96" s="265"/>
      <c r="X96" s="265"/>
      <c r="Y96" s="265"/>
      <c r="Z96" s="265"/>
      <c r="AA96" s="265"/>
      <c r="AB96" s="265"/>
    </row>
    <row r="97" spans="1:28" s="268" customFormat="1" ht="24" customHeight="1" x14ac:dyDescent="0.25">
      <c r="A97" s="261"/>
      <c r="B97" s="230" t="s">
        <v>534</v>
      </c>
      <c r="C97" s="231"/>
      <c r="D97" s="262"/>
      <c r="E97" s="487"/>
      <c r="F97" s="262"/>
      <c r="G97" s="264" t="str">
        <f t="shared" si="17"/>
        <v/>
      </c>
      <c r="H97" s="262"/>
      <c r="I97" s="262"/>
      <c r="J97" s="232"/>
      <c r="K97" s="265"/>
      <c r="L97" s="266" t="str">
        <f t="shared" si="18"/>
        <v/>
      </c>
      <c r="M97" s="267"/>
      <c r="W97" s="265"/>
      <c r="X97" s="265"/>
      <c r="Y97" s="265"/>
      <c r="Z97" s="265"/>
      <c r="AA97" s="265"/>
      <c r="AB97" s="265"/>
    </row>
    <row r="98" spans="1:28" s="268" customFormat="1" ht="24" customHeight="1" x14ac:dyDescent="0.25">
      <c r="A98" s="261"/>
      <c r="B98" s="230" t="s">
        <v>534</v>
      </c>
      <c r="C98" s="231"/>
      <c r="D98" s="262"/>
      <c r="E98" s="487"/>
      <c r="F98" s="262"/>
      <c r="G98" s="264" t="str">
        <f t="shared" si="17"/>
        <v/>
      </c>
      <c r="H98" s="262"/>
      <c r="I98" s="262"/>
      <c r="J98" s="232"/>
      <c r="K98" s="265"/>
      <c r="L98" s="266" t="str">
        <f t="shared" si="18"/>
        <v/>
      </c>
      <c r="M98" s="267"/>
      <c r="W98" s="265"/>
      <c r="X98" s="265"/>
      <c r="Y98" s="265"/>
      <c r="Z98" s="265"/>
      <c r="AA98" s="265"/>
      <c r="AB98" s="265"/>
    </row>
    <row r="99" spans="1:28" s="268" customFormat="1" ht="24" customHeight="1" x14ac:dyDescent="0.25">
      <c r="A99" s="261"/>
      <c r="B99" s="230" t="s">
        <v>534</v>
      </c>
      <c r="C99" s="231"/>
      <c r="D99" s="262"/>
      <c r="E99" s="487"/>
      <c r="F99" s="262"/>
      <c r="G99" s="264" t="str">
        <f t="shared" si="17"/>
        <v/>
      </c>
      <c r="H99" s="262"/>
      <c r="I99" s="262"/>
      <c r="J99" s="232"/>
      <c r="K99" s="265"/>
      <c r="L99" s="266" t="str">
        <f t="shared" si="18"/>
        <v/>
      </c>
      <c r="M99" s="267"/>
      <c r="W99" s="265"/>
      <c r="X99" s="265"/>
      <c r="Y99" s="265"/>
      <c r="Z99" s="265"/>
      <c r="AA99" s="265"/>
      <c r="AB99" s="265"/>
    </row>
    <row r="100" spans="1:28" s="268" customFormat="1" ht="24" customHeight="1" x14ac:dyDescent="0.25">
      <c r="A100" s="261"/>
      <c r="B100" s="230" t="s">
        <v>534</v>
      </c>
      <c r="C100" s="231"/>
      <c r="D100" s="262"/>
      <c r="E100" s="487"/>
      <c r="F100" s="262"/>
      <c r="G100" s="264" t="str">
        <f t="shared" si="17"/>
        <v/>
      </c>
      <c r="H100" s="262"/>
      <c r="I100" s="262"/>
      <c r="J100" s="232"/>
      <c r="K100" s="265"/>
      <c r="L100" s="266" t="str">
        <f t="shared" si="18"/>
        <v/>
      </c>
      <c r="M100" s="267"/>
      <c r="W100" s="265"/>
      <c r="X100" s="265"/>
      <c r="Y100" s="265"/>
      <c r="Z100" s="265"/>
      <c r="AA100" s="265"/>
      <c r="AB100" s="265"/>
    </row>
    <row r="101" spans="1:28" s="268" customFormat="1" ht="24" customHeight="1" x14ac:dyDescent="0.25">
      <c r="A101" s="261"/>
      <c r="B101" s="230" t="s">
        <v>534</v>
      </c>
      <c r="C101" s="231"/>
      <c r="D101" s="262"/>
      <c r="E101" s="487"/>
      <c r="F101" s="262"/>
      <c r="G101" s="264" t="str">
        <f t="shared" si="17"/>
        <v/>
      </c>
      <c r="H101" s="262"/>
      <c r="I101" s="262"/>
      <c r="J101" s="232"/>
      <c r="K101" s="265"/>
      <c r="L101" s="266" t="str">
        <f t="shared" si="18"/>
        <v/>
      </c>
      <c r="M101" s="267"/>
      <c r="W101" s="265"/>
      <c r="X101" s="265"/>
      <c r="Y101" s="265"/>
      <c r="Z101" s="265"/>
      <c r="AA101" s="265"/>
      <c r="AB101" s="265"/>
    </row>
    <row r="102" spans="1:28" s="268" customFormat="1" ht="24" customHeight="1" x14ac:dyDescent="0.25">
      <c r="A102" s="261"/>
      <c r="B102" s="230" t="s">
        <v>534</v>
      </c>
      <c r="C102" s="231"/>
      <c r="D102" s="262"/>
      <c r="E102" s="487"/>
      <c r="F102" s="262"/>
      <c r="G102" s="264" t="str">
        <f t="shared" si="17"/>
        <v/>
      </c>
      <c r="H102" s="262"/>
      <c r="I102" s="262"/>
      <c r="J102" s="232"/>
      <c r="K102" s="265"/>
      <c r="L102" s="266" t="str">
        <f t="shared" si="18"/>
        <v/>
      </c>
      <c r="M102" s="267"/>
      <c r="W102" s="265"/>
      <c r="X102" s="265"/>
      <c r="Y102" s="265"/>
      <c r="Z102" s="265"/>
      <c r="AA102" s="265"/>
      <c r="AB102" s="265"/>
    </row>
    <row r="103" spans="1:28" s="268" customFormat="1" ht="24" customHeight="1" x14ac:dyDescent="0.25">
      <c r="A103" s="261"/>
      <c r="B103" s="230" t="s">
        <v>534</v>
      </c>
      <c r="C103" s="231"/>
      <c r="D103" s="262"/>
      <c r="E103" s="487"/>
      <c r="F103" s="262"/>
      <c r="G103" s="264" t="str">
        <f t="shared" si="17"/>
        <v/>
      </c>
      <c r="H103" s="262"/>
      <c r="I103" s="262"/>
      <c r="J103" s="232"/>
      <c r="K103" s="265"/>
      <c r="L103" s="266" t="str">
        <f t="shared" si="18"/>
        <v/>
      </c>
      <c r="M103" s="267"/>
      <c r="W103" s="265"/>
      <c r="X103" s="265"/>
      <c r="Y103" s="265"/>
      <c r="Z103" s="265"/>
      <c r="AA103" s="265"/>
      <c r="AB103" s="265"/>
    </row>
    <row r="104" spans="1:28" s="268" customFormat="1" ht="24" customHeight="1" x14ac:dyDescent="0.25">
      <c r="A104" s="261"/>
      <c r="B104" s="230" t="s">
        <v>534</v>
      </c>
      <c r="C104" s="231"/>
      <c r="D104" s="262"/>
      <c r="E104" s="487"/>
      <c r="F104" s="262"/>
      <c r="G104" s="264" t="str">
        <f t="shared" si="17"/>
        <v/>
      </c>
      <c r="H104" s="262"/>
      <c r="I104" s="262"/>
      <c r="J104" s="232"/>
      <c r="K104" s="265"/>
      <c r="L104" s="266" t="str">
        <f t="shared" si="18"/>
        <v/>
      </c>
      <c r="M104" s="267"/>
      <c r="W104" s="265"/>
      <c r="X104" s="265"/>
      <c r="Y104" s="265"/>
      <c r="Z104" s="265"/>
      <c r="AA104" s="265"/>
      <c r="AB104" s="265"/>
    </row>
    <row r="105" spans="1:28" s="268" customFormat="1" ht="24" customHeight="1" x14ac:dyDescent="0.25">
      <c r="A105" s="261"/>
      <c r="B105" s="230" t="s">
        <v>534</v>
      </c>
      <c r="C105" s="231"/>
      <c r="D105" s="262"/>
      <c r="E105" s="487"/>
      <c r="F105" s="262"/>
      <c r="G105" s="264" t="str">
        <f t="shared" si="17"/>
        <v/>
      </c>
      <c r="H105" s="262"/>
      <c r="I105" s="262"/>
      <c r="J105" s="232"/>
      <c r="K105" s="265"/>
      <c r="L105" s="266" t="str">
        <f t="shared" si="18"/>
        <v/>
      </c>
      <c r="M105" s="267"/>
      <c r="W105" s="265"/>
      <c r="X105" s="265"/>
      <c r="Y105" s="265"/>
      <c r="Z105" s="265"/>
      <c r="AA105" s="265"/>
      <c r="AB105" s="265"/>
    </row>
    <row r="106" spans="1:28" s="268" customFormat="1" ht="24" customHeight="1" x14ac:dyDescent="0.25">
      <c r="A106" s="261"/>
      <c r="B106" s="230" t="s">
        <v>534</v>
      </c>
      <c r="C106" s="231"/>
      <c r="D106" s="262"/>
      <c r="E106" s="487"/>
      <c r="F106" s="262"/>
      <c r="G106" s="264" t="str">
        <f t="shared" si="17"/>
        <v/>
      </c>
      <c r="H106" s="262"/>
      <c r="I106" s="262"/>
      <c r="J106" s="232"/>
      <c r="K106" s="265"/>
      <c r="L106" s="266" t="str">
        <f t="shared" si="18"/>
        <v/>
      </c>
      <c r="M106" s="267"/>
      <c r="W106" s="265"/>
      <c r="X106" s="265"/>
      <c r="Y106" s="265"/>
      <c r="Z106" s="265"/>
      <c r="AA106" s="265"/>
      <c r="AB106" s="265"/>
    </row>
    <row r="107" spans="1:28" s="268" customFormat="1" ht="24" customHeight="1" x14ac:dyDescent="0.25">
      <c r="A107" s="261"/>
      <c r="B107" s="230" t="s">
        <v>534</v>
      </c>
      <c r="C107" s="231"/>
      <c r="D107" s="262"/>
      <c r="E107" s="487"/>
      <c r="F107" s="262"/>
      <c r="G107" s="264" t="str">
        <f t="shared" si="17"/>
        <v/>
      </c>
      <c r="H107" s="262"/>
      <c r="I107" s="262"/>
      <c r="J107" s="232"/>
      <c r="K107" s="265"/>
      <c r="L107" s="266" t="str">
        <f t="shared" si="18"/>
        <v/>
      </c>
      <c r="M107" s="267"/>
      <c r="W107" s="265"/>
      <c r="X107" s="265"/>
      <c r="Y107" s="265"/>
      <c r="Z107" s="265"/>
      <c r="AA107" s="265"/>
      <c r="AB107" s="265"/>
    </row>
    <row r="108" spans="1:28" s="268" customFormat="1" ht="24" customHeight="1" x14ac:dyDescent="0.25">
      <c r="A108" s="261"/>
      <c r="B108" s="230" t="s">
        <v>534</v>
      </c>
      <c r="C108" s="231"/>
      <c r="D108" s="262"/>
      <c r="E108" s="487"/>
      <c r="F108" s="262"/>
      <c r="G108" s="264" t="str">
        <f t="shared" si="17"/>
        <v/>
      </c>
      <c r="H108" s="262"/>
      <c r="I108" s="262"/>
      <c r="J108" s="232"/>
      <c r="K108" s="265"/>
      <c r="L108" s="266" t="str">
        <f t="shared" si="18"/>
        <v/>
      </c>
      <c r="M108" s="267"/>
      <c r="W108" s="265"/>
      <c r="X108" s="265"/>
      <c r="Y108" s="265"/>
      <c r="Z108" s="265"/>
      <c r="AA108" s="265"/>
      <c r="AB108" s="265"/>
    </row>
    <row r="109" spans="1:28" s="268" customFormat="1" ht="24" customHeight="1" x14ac:dyDescent="0.25">
      <c r="A109" s="261"/>
      <c r="B109" s="230" t="s">
        <v>534</v>
      </c>
      <c r="C109" s="231"/>
      <c r="D109" s="262"/>
      <c r="E109" s="487"/>
      <c r="F109" s="262"/>
      <c r="G109" s="264" t="str">
        <f t="shared" si="17"/>
        <v/>
      </c>
      <c r="H109" s="262"/>
      <c r="I109" s="262"/>
      <c r="J109" s="232"/>
      <c r="K109" s="265"/>
      <c r="L109" s="266" t="str">
        <f t="shared" si="18"/>
        <v/>
      </c>
      <c r="M109" s="267"/>
      <c r="W109" s="265"/>
      <c r="X109" s="265"/>
      <c r="Y109" s="265"/>
      <c r="Z109" s="265"/>
      <c r="AA109" s="265"/>
      <c r="AB109" s="265"/>
    </row>
    <row r="110" spans="1:28" s="268" customFormat="1" ht="24" customHeight="1" x14ac:dyDescent="0.25">
      <c r="A110" s="261"/>
      <c r="B110" s="230" t="s">
        <v>534</v>
      </c>
      <c r="C110" s="231"/>
      <c r="D110" s="262"/>
      <c r="E110" s="487"/>
      <c r="F110" s="262"/>
      <c r="G110" s="264" t="str">
        <f t="shared" si="17"/>
        <v/>
      </c>
      <c r="H110" s="262"/>
      <c r="I110" s="262"/>
      <c r="J110" s="232"/>
      <c r="K110" s="265"/>
      <c r="L110" s="266" t="str">
        <f t="shared" si="18"/>
        <v/>
      </c>
      <c r="M110" s="267"/>
      <c r="W110" s="265"/>
      <c r="X110" s="265"/>
      <c r="Y110" s="265"/>
      <c r="Z110" s="265"/>
      <c r="AA110" s="265"/>
      <c r="AB110" s="265"/>
    </row>
    <row r="111" spans="1:28" s="268" customFormat="1" ht="24" customHeight="1" x14ac:dyDescent="0.25">
      <c r="A111" s="261"/>
      <c r="B111" s="230" t="s">
        <v>534</v>
      </c>
      <c r="C111" s="231"/>
      <c r="D111" s="262"/>
      <c r="E111" s="487"/>
      <c r="F111" s="262"/>
      <c r="G111" s="264" t="str">
        <f t="shared" si="17"/>
        <v/>
      </c>
      <c r="H111" s="262"/>
      <c r="I111" s="262"/>
      <c r="J111" s="232"/>
      <c r="K111" s="265"/>
      <c r="L111" s="266" t="str">
        <f t="shared" si="18"/>
        <v/>
      </c>
      <c r="M111" s="267"/>
      <c r="W111" s="265"/>
      <c r="X111" s="265"/>
      <c r="Y111" s="265"/>
      <c r="Z111" s="265"/>
      <c r="AA111" s="265"/>
      <c r="AB111" s="265"/>
    </row>
    <row r="112" spans="1:28" s="268" customFormat="1" ht="24" customHeight="1" x14ac:dyDescent="0.25">
      <c r="A112" s="261"/>
      <c r="B112" s="230" t="s">
        <v>534</v>
      </c>
      <c r="C112" s="231"/>
      <c r="D112" s="262"/>
      <c r="E112" s="487"/>
      <c r="F112" s="262"/>
      <c r="G112" s="264" t="str">
        <f t="shared" si="17"/>
        <v/>
      </c>
      <c r="H112" s="262"/>
      <c r="I112" s="262"/>
      <c r="J112" s="232"/>
      <c r="K112" s="265"/>
      <c r="L112" s="266" t="str">
        <f t="shared" si="18"/>
        <v/>
      </c>
      <c r="M112" s="267"/>
      <c r="W112" s="265"/>
      <c r="X112" s="265"/>
      <c r="Y112" s="265"/>
      <c r="Z112" s="265"/>
      <c r="AA112" s="265"/>
      <c r="AB112" s="265"/>
    </row>
    <row r="113" spans="1:28" s="268" customFormat="1" ht="20.25" customHeight="1" x14ac:dyDescent="0.25">
      <c r="A113" s="261"/>
      <c r="B113" s="230" t="s">
        <v>531</v>
      </c>
      <c r="C113" s="231"/>
      <c r="D113" s="262"/>
      <c r="E113" s="487"/>
      <c r="F113" s="262"/>
      <c r="G113" s="264" t="str">
        <f t="shared" si="17"/>
        <v/>
      </c>
      <c r="H113" s="262"/>
      <c r="I113" s="262"/>
      <c r="J113" s="232"/>
      <c r="K113" s="265"/>
      <c r="L113" s="266" t="str">
        <f t="shared" si="18"/>
        <v/>
      </c>
      <c r="M113" s="267"/>
      <c r="W113" s="265"/>
      <c r="X113" s="265"/>
      <c r="Y113" s="265"/>
      <c r="Z113" s="265"/>
      <c r="AA113" s="265"/>
      <c r="AB113" s="265"/>
    </row>
    <row r="114" spans="1:28" s="268" customFormat="1" ht="21.75" customHeight="1" x14ac:dyDescent="0.25">
      <c r="A114" s="261"/>
      <c r="B114" s="230" t="s">
        <v>531</v>
      </c>
      <c r="C114" s="231"/>
      <c r="D114" s="262"/>
      <c r="E114" s="487"/>
      <c r="F114" s="262"/>
      <c r="G114" s="264" t="str">
        <f t="shared" si="17"/>
        <v/>
      </c>
      <c r="H114" s="262"/>
      <c r="I114" s="262"/>
      <c r="J114" s="232"/>
      <c r="K114" s="265"/>
      <c r="L114" s="266" t="str">
        <f t="shared" si="18"/>
        <v/>
      </c>
      <c r="M114" s="267"/>
      <c r="W114" s="265"/>
      <c r="X114" s="265"/>
      <c r="Y114" s="265"/>
      <c r="Z114" s="265"/>
      <c r="AA114" s="265"/>
      <c r="AB114" s="265"/>
    </row>
    <row r="115" spans="1:28" s="268" customFormat="1" ht="18" customHeight="1" x14ac:dyDescent="0.25">
      <c r="A115" s="261"/>
      <c r="B115" s="230" t="s">
        <v>531</v>
      </c>
      <c r="C115" s="231"/>
      <c r="D115" s="262"/>
      <c r="E115" s="487"/>
      <c r="F115" s="262"/>
      <c r="G115" s="264" t="str">
        <f t="shared" si="17"/>
        <v/>
      </c>
      <c r="H115" s="262"/>
      <c r="I115" s="262"/>
      <c r="J115" s="232"/>
      <c r="K115" s="265"/>
      <c r="L115" s="266" t="str">
        <f t="shared" si="18"/>
        <v/>
      </c>
      <c r="M115" s="267"/>
      <c r="W115" s="265"/>
      <c r="X115" s="265"/>
      <c r="Y115" s="265"/>
      <c r="Z115" s="265"/>
      <c r="AA115" s="265"/>
      <c r="AB115" s="265"/>
    </row>
    <row r="116" spans="1:28" s="268" customFormat="1" ht="18.75" customHeight="1" x14ac:dyDescent="0.25">
      <c r="A116" s="261"/>
      <c r="B116" s="230" t="s">
        <v>531</v>
      </c>
      <c r="C116" s="269"/>
      <c r="D116" s="262"/>
      <c r="E116" s="487"/>
      <c r="F116" s="262"/>
      <c r="G116" s="264" t="str">
        <f t="shared" si="17"/>
        <v/>
      </c>
      <c r="H116" s="262"/>
      <c r="I116" s="262"/>
      <c r="J116" s="232"/>
      <c r="K116" s="265"/>
      <c r="L116" s="266" t="str">
        <f t="shared" si="18"/>
        <v/>
      </c>
      <c r="M116" s="267"/>
      <c r="W116" s="265"/>
      <c r="X116" s="265"/>
      <c r="Y116" s="265"/>
      <c r="Z116" s="265"/>
      <c r="AA116" s="265"/>
      <c r="AB116" s="265"/>
    </row>
    <row r="117" spans="1:28" s="268" customFormat="1" ht="22.5" customHeight="1" x14ac:dyDescent="0.25">
      <c r="A117" s="261"/>
      <c r="B117" s="230" t="s">
        <v>533</v>
      </c>
      <c r="C117" s="269"/>
      <c r="D117" s="262"/>
      <c r="E117" s="487"/>
      <c r="F117" s="262"/>
      <c r="G117" s="264" t="str">
        <f t="shared" si="17"/>
        <v/>
      </c>
      <c r="H117" s="262"/>
      <c r="I117" s="262"/>
      <c r="J117" s="232"/>
      <c r="K117" s="265"/>
      <c r="L117" s="266" t="str">
        <f t="shared" si="18"/>
        <v/>
      </c>
      <c r="M117" s="267"/>
      <c r="W117" s="265"/>
      <c r="X117" s="265"/>
      <c r="Y117" s="265"/>
      <c r="Z117" s="265"/>
      <c r="AA117" s="265"/>
      <c r="AB117" s="265"/>
    </row>
    <row r="118" spans="1:28" s="268" customFormat="1" ht="22.5" customHeight="1" x14ac:dyDescent="0.25">
      <c r="A118" s="261"/>
      <c r="B118" s="230" t="s">
        <v>533</v>
      </c>
      <c r="C118" s="269"/>
      <c r="D118" s="262"/>
      <c r="E118" s="487"/>
      <c r="F118" s="262"/>
      <c r="G118" s="264" t="str">
        <f t="shared" si="17"/>
        <v/>
      </c>
      <c r="H118" s="262"/>
      <c r="I118" s="262"/>
      <c r="J118" s="232"/>
      <c r="K118" s="265"/>
      <c r="L118" s="266" t="str">
        <f t="shared" si="18"/>
        <v/>
      </c>
      <c r="M118" s="267"/>
      <c r="W118" s="265"/>
      <c r="X118" s="265"/>
      <c r="Y118" s="265"/>
      <c r="Z118" s="265"/>
      <c r="AA118" s="265"/>
      <c r="AB118" s="265"/>
    </row>
    <row r="119" spans="1:28" s="268" customFormat="1" ht="18" customHeight="1" x14ac:dyDescent="0.25">
      <c r="A119" s="261"/>
      <c r="B119" s="230" t="s">
        <v>533</v>
      </c>
      <c r="C119" s="269"/>
      <c r="D119" s="262"/>
      <c r="E119" s="487"/>
      <c r="F119" s="262"/>
      <c r="G119" s="264" t="str">
        <f t="shared" si="17"/>
        <v/>
      </c>
      <c r="H119" s="262"/>
      <c r="I119" s="262"/>
      <c r="J119" s="232"/>
      <c r="K119" s="265"/>
      <c r="L119" s="266" t="str">
        <f t="shared" si="18"/>
        <v/>
      </c>
      <c r="M119" s="267"/>
      <c r="W119" s="265"/>
      <c r="X119" s="265"/>
      <c r="Y119" s="265"/>
      <c r="Z119" s="265"/>
      <c r="AA119" s="265"/>
      <c r="AB119" s="265"/>
    </row>
    <row r="120" spans="1:28" s="268" customFormat="1" ht="19.5" customHeight="1" x14ac:dyDescent="0.25">
      <c r="A120" s="261"/>
      <c r="B120" s="230" t="s">
        <v>533</v>
      </c>
      <c r="C120" s="244"/>
      <c r="D120" s="262"/>
      <c r="E120" s="487"/>
      <c r="F120" s="262"/>
      <c r="G120" s="264" t="str">
        <f t="shared" si="17"/>
        <v/>
      </c>
      <c r="H120" s="262"/>
      <c r="I120" s="262"/>
      <c r="J120" s="232"/>
      <c r="K120" s="265"/>
      <c r="L120" s="266" t="str">
        <f t="shared" si="18"/>
        <v/>
      </c>
      <c r="M120" s="267"/>
      <c r="W120" s="265"/>
      <c r="X120" s="265"/>
      <c r="Y120" s="265"/>
      <c r="Z120" s="265"/>
      <c r="AA120" s="265"/>
      <c r="AB120" s="265"/>
    </row>
    <row r="121" spans="1:28" x14ac:dyDescent="0.25">
      <c r="A121" s="3"/>
      <c r="B121" s="52"/>
      <c r="C121" s="52"/>
      <c r="D121" s="68"/>
      <c r="E121" s="477"/>
      <c r="F121" s="247"/>
      <c r="G121" s="68"/>
      <c r="H121" s="68"/>
      <c r="I121" s="68"/>
      <c r="J121" s="270"/>
      <c r="K121" s="249" t="s">
        <v>541</v>
      </c>
      <c r="L121" s="248">
        <f>SUM(L83:L120)</f>
        <v>10344461.7441734</v>
      </c>
      <c r="M121" s="12"/>
      <c r="W121" s="690">
        <f t="shared" ref="W121:AB121" si="24">SUM(W83:W120)</f>
        <v>12787081</v>
      </c>
      <c r="X121" s="690">
        <f t="shared" si="24"/>
        <v>15452227</v>
      </c>
      <c r="Y121" s="690">
        <f t="shared" si="24"/>
        <v>18357161</v>
      </c>
      <c r="Z121" s="690">
        <f t="shared" si="24"/>
        <v>18907916</v>
      </c>
      <c r="AA121" s="690">
        <f t="shared" si="24"/>
        <v>19475409</v>
      </c>
      <c r="AB121" s="690">
        <f t="shared" si="24"/>
        <v>20059247</v>
      </c>
    </row>
    <row r="122" spans="1:28" ht="7.9" customHeight="1" x14ac:dyDescent="0.25">
      <c r="A122" s="112"/>
      <c r="B122" s="63"/>
      <c r="C122" s="63"/>
      <c r="D122" s="113"/>
      <c r="E122" s="484"/>
      <c r="F122" s="250"/>
      <c r="G122" s="113"/>
      <c r="H122" s="113"/>
      <c r="I122" s="113"/>
      <c r="J122" s="113"/>
      <c r="K122" s="251"/>
      <c r="L122" s="252"/>
      <c r="M122" s="253"/>
      <c r="W122" s="251"/>
      <c r="X122" s="251"/>
      <c r="Y122" s="251"/>
      <c r="Z122" s="251"/>
      <c r="AA122" s="251"/>
      <c r="AB122" s="251"/>
    </row>
    <row r="123" spans="1:28" ht="18" x14ac:dyDescent="0.25">
      <c r="A123" s="1"/>
      <c r="B123" s="254"/>
      <c r="C123" s="254"/>
      <c r="D123" s="73"/>
      <c r="E123" s="476"/>
      <c r="F123" s="73"/>
      <c r="G123" s="73"/>
      <c r="H123" s="73"/>
      <c r="I123" s="73"/>
      <c r="J123" s="73"/>
      <c r="K123" s="206"/>
      <c r="L123" s="206"/>
      <c r="M123" s="67"/>
      <c r="W123" s="206"/>
      <c r="X123" s="206"/>
      <c r="Y123" s="206"/>
      <c r="Z123" s="206"/>
      <c r="AA123" s="206"/>
      <c r="AB123" s="206"/>
    </row>
    <row r="124" spans="1:28" ht="15" customHeight="1" x14ac:dyDescent="0.25">
      <c r="A124" s="3"/>
      <c r="B124" s="772" t="str">
        <f>B2</f>
        <v>Council of the City of Ryde</v>
      </c>
      <c r="C124" s="773"/>
      <c r="D124" s="773"/>
      <c r="E124" s="773"/>
      <c r="F124" s="774"/>
      <c r="G124" s="70"/>
      <c r="H124" s="70"/>
      <c r="I124" s="70"/>
      <c r="J124" s="68"/>
      <c r="K124" s="209"/>
      <c r="L124" s="247"/>
      <c r="M124" s="215"/>
      <c r="W124" s="209"/>
      <c r="X124" s="209"/>
      <c r="Y124" s="209"/>
      <c r="Z124" s="209"/>
      <c r="AA124" s="209"/>
      <c r="AB124" s="209"/>
    </row>
    <row r="125" spans="1:28" ht="24" customHeight="1" x14ac:dyDescent="0.35">
      <c r="A125" s="3"/>
      <c r="B125" s="255"/>
      <c r="C125" s="779" t="s">
        <v>546</v>
      </c>
      <c r="D125" s="779"/>
      <c r="E125" s="779"/>
      <c r="F125" s="779"/>
      <c r="G125" s="779"/>
      <c r="H125" s="779"/>
      <c r="I125" s="779"/>
      <c r="J125" s="779"/>
      <c r="K125" s="779"/>
      <c r="L125" s="256"/>
      <c r="M125" s="214"/>
      <c r="W125" s="93"/>
      <c r="X125" s="93"/>
      <c r="Y125" s="93"/>
      <c r="Z125" s="93"/>
      <c r="AA125" s="93"/>
      <c r="AB125" s="93"/>
    </row>
    <row r="126" spans="1:28" x14ac:dyDescent="0.25">
      <c r="A126" s="3"/>
      <c r="B126" s="80"/>
      <c r="C126" s="80"/>
      <c r="D126" s="70"/>
      <c r="E126" s="478"/>
      <c r="F126" s="70"/>
      <c r="G126" s="70"/>
      <c r="H126" s="70"/>
      <c r="I126" s="70"/>
      <c r="J126" s="68"/>
      <c r="K126" s="209"/>
      <c r="L126" s="209"/>
      <c r="M126" s="215"/>
      <c r="W126" s="209"/>
      <c r="X126" s="209"/>
      <c r="Y126" s="209"/>
      <c r="Z126" s="209"/>
      <c r="AA126" s="209"/>
      <c r="AB126" s="209"/>
    </row>
    <row r="127" spans="1:28" ht="63.75" customHeight="1" x14ac:dyDescent="0.25">
      <c r="A127" s="217"/>
      <c r="B127" s="769" t="s">
        <v>547</v>
      </c>
      <c r="C127" s="770"/>
      <c r="D127" s="770"/>
      <c r="E127" s="770"/>
      <c r="F127" s="770"/>
      <c r="G127" s="770"/>
      <c r="H127" s="770"/>
      <c r="I127" s="771"/>
      <c r="J127" s="271" t="s">
        <v>548</v>
      </c>
      <c r="K127" s="260" t="s">
        <v>549</v>
      </c>
      <c r="L127" s="221" t="s">
        <v>558</v>
      </c>
      <c r="M127" s="12"/>
      <c r="W127" s="603"/>
      <c r="X127" s="603"/>
      <c r="Y127" s="603"/>
      <c r="Z127" s="603"/>
      <c r="AA127" s="603"/>
      <c r="AB127" s="603"/>
    </row>
    <row r="128" spans="1:28" x14ac:dyDescent="0.25">
      <c r="A128" s="3"/>
      <c r="B128" s="764"/>
      <c r="C128" s="765"/>
      <c r="D128" s="765"/>
      <c r="E128" s="765"/>
      <c r="F128" s="765"/>
      <c r="G128" s="765"/>
      <c r="H128" s="765"/>
      <c r="I128" s="766"/>
      <c r="J128" s="272"/>
      <c r="K128" s="272"/>
      <c r="L128" s="273" t="str">
        <f>IF(B128="","",J128*K128)</f>
        <v/>
      </c>
      <c r="M128" s="12"/>
      <c r="W128" s="272"/>
      <c r="X128" s="272"/>
      <c r="Y128" s="272"/>
      <c r="Z128" s="272"/>
      <c r="AA128" s="272"/>
      <c r="AB128" s="272"/>
    </row>
    <row r="129" spans="1:28" x14ac:dyDescent="0.25">
      <c r="A129" s="3"/>
      <c r="B129" s="764"/>
      <c r="C129" s="765"/>
      <c r="D129" s="765"/>
      <c r="E129" s="765"/>
      <c r="F129" s="765"/>
      <c r="G129" s="765"/>
      <c r="H129" s="765"/>
      <c r="I129" s="766"/>
      <c r="J129" s="272"/>
      <c r="K129" s="272"/>
      <c r="L129" s="273" t="str">
        <f t="shared" ref="L129:L135" si="25">IF(B129="","",J129*K129)</f>
        <v/>
      </c>
      <c r="M129" s="12"/>
      <c r="W129" s="272"/>
      <c r="X129" s="272"/>
      <c r="Y129" s="272"/>
      <c r="Z129" s="272"/>
      <c r="AA129" s="272"/>
      <c r="AB129" s="272"/>
    </row>
    <row r="130" spans="1:28" x14ac:dyDescent="0.25">
      <c r="A130" s="3"/>
      <c r="B130" s="764"/>
      <c r="C130" s="765"/>
      <c r="D130" s="765"/>
      <c r="E130" s="765"/>
      <c r="F130" s="765"/>
      <c r="G130" s="765"/>
      <c r="H130" s="765"/>
      <c r="I130" s="766"/>
      <c r="J130" s="272"/>
      <c r="K130" s="272"/>
      <c r="L130" s="273" t="str">
        <f t="shared" si="25"/>
        <v/>
      </c>
      <c r="M130" s="12"/>
      <c r="W130" s="272"/>
      <c r="X130" s="272"/>
      <c r="Y130" s="272"/>
      <c r="Z130" s="272"/>
      <c r="AA130" s="272"/>
      <c r="AB130" s="272"/>
    </row>
    <row r="131" spans="1:28" x14ac:dyDescent="0.25">
      <c r="A131" s="3"/>
      <c r="B131" s="764"/>
      <c r="C131" s="765"/>
      <c r="D131" s="765"/>
      <c r="E131" s="765"/>
      <c r="F131" s="765"/>
      <c r="G131" s="765"/>
      <c r="H131" s="765"/>
      <c r="I131" s="766"/>
      <c r="J131" s="272"/>
      <c r="K131" s="272"/>
      <c r="L131" s="273" t="str">
        <f t="shared" si="25"/>
        <v/>
      </c>
      <c r="M131" s="12"/>
      <c r="W131" s="272"/>
      <c r="X131" s="272"/>
      <c r="Y131" s="272"/>
      <c r="Z131" s="272"/>
      <c r="AA131" s="272"/>
      <c r="AB131" s="272"/>
    </row>
    <row r="132" spans="1:28" x14ac:dyDescent="0.25">
      <c r="A132" s="3"/>
      <c r="B132" s="764"/>
      <c r="C132" s="765"/>
      <c r="D132" s="765"/>
      <c r="E132" s="765"/>
      <c r="F132" s="765"/>
      <c r="G132" s="765"/>
      <c r="H132" s="765"/>
      <c r="I132" s="766"/>
      <c r="J132" s="272"/>
      <c r="K132" s="272"/>
      <c r="L132" s="273" t="str">
        <f t="shared" si="25"/>
        <v/>
      </c>
      <c r="M132" s="12"/>
      <c r="W132" s="272"/>
      <c r="X132" s="272"/>
      <c r="Y132" s="272"/>
      <c r="Z132" s="272"/>
      <c r="AA132" s="272"/>
      <c r="AB132" s="272"/>
    </row>
    <row r="133" spans="1:28" x14ac:dyDescent="0.25">
      <c r="A133" s="3"/>
      <c r="B133" s="764"/>
      <c r="C133" s="765"/>
      <c r="D133" s="765"/>
      <c r="E133" s="765"/>
      <c r="F133" s="765"/>
      <c r="G133" s="765"/>
      <c r="H133" s="765"/>
      <c r="I133" s="766"/>
      <c r="J133" s="272"/>
      <c r="K133" s="272"/>
      <c r="L133" s="273" t="str">
        <f t="shared" si="25"/>
        <v/>
      </c>
      <c r="M133" s="12"/>
      <c r="W133" s="272"/>
      <c r="X133" s="272"/>
      <c r="Y133" s="272"/>
      <c r="Z133" s="272"/>
      <c r="AA133" s="272"/>
      <c r="AB133" s="272"/>
    </row>
    <row r="134" spans="1:28" x14ac:dyDescent="0.25">
      <c r="A134" s="3"/>
      <c r="B134" s="764"/>
      <c r="C134" s="765"/>
      <c r="D134" s="765"/>
      <c r="E134" s="765"/>
      <c r="F134" s="765"/>
      <c r="G134" s="765"/>
      <c r="H134" s="765"/>
      <c r="I134" s="766"/>
      <c r="J134" s="272"/>
      <c r="K134" s="272"/>
      <c r="L134" s="273" t="str">
        <f t="shared" si="25"/>
        <v/>
      </c>
      <c r="M134" s="12"/>
      <c r="W134" s="272"/>
      <c r="X134" s="272"/>
      <c r="Y134" s="272"/>
      <c r="Z134" s="272"/>
      <c r="AA134" s="272"/>
      <c r="AB134" s="272"/>
    </row>
    <row r="135" spans="1:28" x14ac:dyDescent="0.25">
      <c r="A135" s="3"/>
      <c r="B135" s="764"/>
      <c r="C135" s="765"/>
      <c r="D135" s="765"/>
      <c r="E135" s="765"/>
      <c r="F135" s="765"/>
      <c r="G135" s="765"/>
      <c r="H135" s="765"/>
      <c r="I135" s="766"/>
      <c r="J135" s="272"/>
      <c r="K135" s="272"/>
      <c r="L135" s="273" t="str">
        <f t="shared" si="25"/>
        <v/>
      </c>
      <c r="M135" s="12"/>
      <c r="W135" s="272"/>
      <c r="X135" s="272"/>
      <c r="Y135" s="272"/>
      <c r="Z135" s="272"/>
      <c r="AA135" s="272"/>
      <c r="AB135" s="272"/>
    </row>
    <row r="136" spans="1:28" x14ac:dyDescent="0.25">
      <c r="A136" s="3"/>
      <c r="B136" s="52"/>
      <c r="C136" s="52"/>
      <c r="D136" s="68"/>
      <c r="E136" s="477"/>
      <c r="F136" s="247"/>
      <c r="G136" s="68"/>
      <c r="H136" s="68"/>
      <c r="I136" s="68"/>
      <c r="J136" s="249"/>
      <c r="K136" s="249" t="s">
        <v>541</v>
      </c>
      <c r="L136" s="248">
        <f>SUM(L128:L135)</f>
        <v>0</v>
      </c>
      <c r="M136" s="12"/>
      <c r="W136" s="249"/>
      <c r="X136" s="249"/>
      <c r="Y136" s="249"/>
      <c r="Z136" s="249"/>
      <c r="AA136" s="249"/>
      <c r="AB136" s="249"/>
    </row>
    <row r="137" spans="1:28" ht="9" customHeight="1" x14ac:dyDescent="0.25">
      <c r="A137" s="3"/>
      <c r="B137" s="52"/>
      <c r="C137" s="52"/>
      <c r="D137" s="68"/>
      <c r="E137" s="477"/>
      <c r="F137" s="247"/>
      <c r="G137" s="68"/>
      <c r="H137" s="68"/>
      <c r="I137" s="68"/>
      <c r="J137" s="68"/>
      <c r="K137" s="270"/>
      <c r="L137" s="249"/>
      <c r="M137" s="274"/>
      <c r="W137" s="270"/>
      <c r="X137" s="270"/>
      <c r="Y137" s="270"/>
      <c r="Z137" s="270"/>
      <c r="AA137" s="270"/>
      <c r="AB137" s="270"/>
    </row>
    <row r="138" spans="1:28" ht="6.75" customHeight="1" x14ac:dyDescent="0.25">
      <c r="A138" s="3"/>
      <c r="B138" s="68"/>
      <c r="C138" s="68"/>
      <c r="D138" s="68"/>
      <c r="E138" s="477"/>
      <c r="F138" s="247"/>
      <c r="G138" s="68"/>
      <c r="H138" s="68"/>
      <c r="I138" s="68"/>
      <c r="J138" s="68"/>
      <c r="K138" s="270"/>
      <c r="L138" s="249"/>
      <c r="M138" s="274"/>
      <c r="W138" s="270"/>
      <c r="X138" s="270"/>
      <c r="Y138" s="270"/>
      <c r="Z138" s="270"/>
      <c r="AA138" s="270"/>
      <c r="AB138" s="270"/>
    </row>
    <row r="139" spans="1:28" ht="15.75" x14ac:dyDescent="0.25">
      <c r="A139" s="3"/>
      <c r="B139" s="68"/>
      <c r="C139" s="68"/>
      <c r="D139" s="68"/>
      <c r="E139" s="477"/>
      <c r="F139" s="48" t="s">
        <v>559</v>
      </c>
      <c r="G139" s="49"/>
      <c r="H139" s="49"/>
      <c r="I139" s="50"/>
      <c r="J139" s="288"/>
      <c r="K139" s="780">
        <f>S2_Ordinary_Rates_Sub_Total+S2_Special_Rates_Sub_Total+S2_Annual_Charges_Sub_Total</f>
        <v>53308809.353050001</v>
      </c>
      <c r="L139" s="781"/>
      <c r="M139" s="12"/>
      <c r="W139" s="530">
        <f>W121+W75</f>
        <v>57040359</v>
      </c>
      <c r="X139" s="530">
        <f t="shared" ref="X139:AB139" si="26">X121+X75</f>
        <v>61033104</v>
      </c>
      <c r="Y139" s="530">
        <f t="shared" si="26"/>
        <v>65305465</v>
      </c>
      <c r="Z139" s="530">
        <f t="shared" si="26"/>
        <v>67264669</v>
      </c>
      <c r="AA139" s="530">
        <f t="shared" si="26"/>
        <v>69282865</v>
      </c>
      <c r="AB139" s="530">
        <f t="shared" si="26"/>
        <v>71360928</v>
      </c>
    </row>
    <row r="140" spans="1:28" x14ac:dyDescent="0.25">
      <c r="A140" s="3"/>
      <c r="B140" s="68"/>
      <c r="C140" s="68"/>
      <c r="D140" s="68"/>
      <c r="E140" s="477"/>
      <c r="F140" s="247"/>
      <c r="G140" s="68"/>
      <c r="H140" s="68"/>
      <c r="I140" s="68"/>
      <c r="J140" s="270"/>
      <c r="K140" s="289"/>
      <c r="L140" s="290"/>
      <c r="M140" s="12"/>
      <c r="W140" s="289"/>
      <c r="X140" s="289"/>
      <c r="Y140" s="289"/>
      <c r="Z140" s="289"/>
      <c r="AA140" s="289"/>
      <c r="AB140" s="289"/>
    </row>
    <row r="141" spans="1:28" ht="15.75" x14ac:dyDescent="0.25">
      <c r="A141" s="3"/>
      <c r="B141" s="68"/>
      <c r="C141" s="68"/>
      <c r="D141" s="68"/>
      <c r="E141" s="477"/>
      <c r="F141" s="49" t="s">
        <v>560</v>
      </c>
      <c r="G141" s="50"/>
      <c r="H141" s="50"/>
      <c r="I141" s="50"/>
      <c r="J141" s="288"/>
      <c r="K141" s="50"/>
      <c r="L141" s="50"/>
      <c r="M141" s="12"/>
      <c r="W141" s="50"/>
      <c r="X141" s="50"/>
      <c r="Y141" s="50"/>
      <c r="Z141" s="50"/>
      <c r="AA141" s="50"/>
      <c r="AB141" s="50"/>
    </row>
    <row r="142" spans="1:28" ht="15.75" x14ac:dyDescent="0.25">
      <c r="A142" s="3"/>
      <c r="B142" s="68"/>
      <c r="C142" s="68"/>
      <c r="D142" s="68"/>
      <c r="E142" s="477"/>
      <c r="F142" s="49"/>
      <c r="G142" s="49" t="s">
        <v>561</v>
      </c>
      <c r="H142" s="50"/>
      <c r="I142" s="50"/>
      <c r="J142" s="288"/>
      <c r="K142" s="782"/>
      <c r="L142" s="783"/>
      <c r="M142" s="12"/>
      <c r="W142" s="93"/>
      <c r="X142" s="93"/>
      <c r="Y142" s="93"/>
      <c r="Z142" s="93"/>
      <c r="AA142" s="93"/>
      <c r="AB142" s="93"/>
    </row>
    <row r="143" spans="1:28" x14ac:dyDescent="0.25">
      <c r="A143" s="3"/>
      <c r="B143" s="68"/>
      <c r="C143" s="68"/>
      <c r="D143" s="68"/>
      <c r="E143" s="477"/>
      <c r="F143" s="247"/>
      <c r="G143" s="68"/>
      <c r="H143" s="68"/>
      <c r="I143" s="68"/>
      <c r="J143" s="270"/>
      <c r="K143" s="289"/>
      <c r="L143" s="290"/>
      <c r="M143" s="12"/>
    </row>
    <row r="144" spans="1:28" ht="18" x14ac:dyDescent="0.25">
      <c r="A144" s="3"/>
      <c r="B144" s="68"/>
      <c r="C144" s="68"/>
      <c r="D144" s="68"/>
      <c r="E144" s="477"/>
      <c r="F144" s="134" t="s">
        <v>562</v>
      </c>
      <c r="G144" s="50"/>
      <c r="H144" s="50"/>
      <c r="I144" s="50"/>
      <c r="J144" s="288"/>
      <c r="K144" s="784">
        <f>Total_First_year_Notional_General_Income_Yield+K142</f>
        <v>53308809.353050001</v>
      </c>
      <c r="L144" s="785"/>
      <c r="M144" s="12"/>
      <c r="W144" s="277">
        <f>W171</f>
        <v>57040426</v>
      </c>
      <c r="X144" s="277">
        <f t="shared" ref="X144:AB144" si="27">X171</f>
        <v>61033256</v>
      </c>
      <c r="Y144" s="277">
        <f t="shared" si="27"/>
        <v>65305584</v>
      </c>
      <c r="Z144" s="277">
        <f t="shared" si="27"/>
        <v>67264752</v>
      </c>
      <c r="AA144" s="277">
        <f t="shared" si="27"/>
        <v>69282695</v>
      </c>
      <c r="AB144" s="277">
        <f t="shared" si="27"/>
        <v>71361176</v>
      </c>
    </row>
    <row r="145" spans="1:29" x14ac:dyDescent="0.25">
      <c r="A145" s="3"/>
      <c r="B145" s="68"/>
      <c r="C145" s="68"/>
      <c r="D145" s="68"/>
      <c r="E145" s="477"/>
      <c r="F145" s="247"/>
      <c r="G145" s="68"/>
      <c r="H145" s="68"/>
      <c r="I145" s="68"/>
      <c r="J145" s="270"/>
      <c r="K145" s="289"/>
      <c r="L145" s="291"/>
      <c r="M145" s="12"/>
      <c r="W145" s="289"/>
      <c r="X145" s="289"/>
      <c r="Y145" s="289"/>
      <c r="Z145" s="289"/>
      <c r="AA145" s="289"/>
      <c r="AB145" s="289"/>
    </row>
    <row r="146" spans="1:29" x14ac:dyDescent="0.25">
      <c r="A146" s="3"/>
      <c r="B146" s="52"/>
      <c r="C146" s="52"/>
      <c r="D146" s="68"/>
      <c r="E146" s="477"/>
      <c r="F146" s="247"/>
      <c r="G146" s="68"/>
      <c r="H146" s="68"/>
      <c r="I146" s="68"/>
      <c r="J146" s="68"/>
      <c r="K146" s="270"/>
      <c r="L146" s="249"/>
      <c r="M146" s="274"/>
      <c r="W146" s="270">
        <f>W144-W139</f>
        <v>67</v>
      </c>
      <c r="X146" s="270">
        <f t="shared" ref="X146:AB146" si="28">X144-X139</f>
        <v>152</v>
      </c>
      <c r="Y146" s="270">
        <f t="shared" si="28"/>
        <v>119</v>
      </c>
      <c r="Z146" s="270">
        <f t="shared" si="28"/>
        <v>83</v>
      </c>
      <c r="AA146" s="270">
        <f t="shared" si="28"/>
        <v>-170</v>
      </c>
      <c r="AB146" s="270">
        <f t="shared" si="28"/>
        <v>248</v>
      </c>
      <c r="AC146" s="93" t="s">
        <v>837</v>
      </c>
    </row>
    <row r="147" spans="1:29" x14ac:dyDescent="0.25">
      <c r="A147" s="3"/>
      <c r="B147" s="245" t="s">
        <v>551</v>
      </c>
      <c r="C147" s="245"/>
      <c r="D147" s="68"/>
      <c r="E147" s="477"/>
      <c r="F147" s="247"/>
      <c r="G147" s="68"/>
      <c r="H147" s="68"/>
      <c r="I147" s="68"/>
      <c r="J147" s="68"/>
      <c r="K147" s="270"/>
      <c r="L147" s="249"/>
      <c r="M147" s="274"/>
      <c r="W147" s="270"/>
      <c r="X147" s="270"/>
      <c r="Y147" s="270"/>
      <c r="Z147" s="270"/>
      <c r="AA147" s="270"/>
      <c r="AB147" s="270"/>
    </row>
    <row r="148" spans="1:29" x14ac:dyDescent="0.25">
      <c r="A148" s="112"/>
      <c r="B148" s="113"/>
      <c r="C148" s="113"/>
      <c r="D148" s="113"/>
      <c r="E148" s="484"/>
      <c r="F148" s="113"/>
      <c r="G148" s="113"/>
      <c r="H148" s="113"/>
      <c r="I148" s="113"/>
      <c r="J148" s="113"/>
      <c r="K148" s="275"/>
      <c r="L148" s="275"/>
      <c r="M148" s="65"/>
      <c r="W148" s="275"/>
      <c r="X148" s="275"/>
      <c r="Y148" s="275"/>
      <c r="Z148" s="275"/>
      <c r="AA148" s="275"/>
      <c r="AB148" s="275"/>
    </row>
    <row r="149" spans="1:29" x14ac:dyDescent="0.25">
      <c r="A149" s="276"/>
      <c r="B149" s="276"/>
    </row>
    <row r="150" spans="1:29" x14ac:dyDescent="0.25">
      <c r="A150" s="276"/>
      <c r="B150" s="276"/>
    </row>
    <row r="151" spans="1:29" x14ac:dyDescent="0.25">
      <c r="A151" s="276"/>
      <c r="B151" s="276"/>
    </row>
    <row r="152" spans="1:29" s="705" customFormat="1" x14ac:dyDescent="0.25">
      <c r="A152" s="704"/>
      <c r="B152" s="704"/>
      <c r="E152" s="706"/>
      <c r="F152" s="707" t="s">
        <v>827</v>
      </c>
      <c r="I152" s="708">
        <f>Total_Prior_year_Notional_General_Income</f>
        <v>49802820.971116126</v>
      </c>
      <c r="J152" s="709">
        <f>'WK1 - Identification'!D45</f>
        <v>7.0000000000000007E-2</v>
      </c>
      <c r="K152" s="708">
        <f>ROUND(I152*(1+J152)+'WK1 - Identification'!L34,-1)</f>
        <v>53308900</v>
      </c>
      <c r="L152" s="708"/>
      <c r="W152" s="708"/>
      <c r="X152" s="708"/>
      <c r="Y152" s="708"/>
      <c r="Z152" s="708"/>
      <c r="AA152" s="708"/>
      <c r="AB152" s="708"/>
    </row>
    <row r="153" spans="1:29" s="705" customFormat="1" x14ac:dyDescent="0.25">
      <c r="A153" s="704"/>
      <c r="B153" s="704"/>
      <c r="E153" s="706"/>
      <c r="K153" s="708"/>
      <c r="L153" s="708"/>
      <c r="W153" s="708"/>
      <c r="X153" s="708"/>
      <c r="Y153" s="708"/>
      <c r="Z153" s="708"/>
      <c r="AA153" s="708"/>
      <c r="AB153" s="708"/>
    </row>
    <row r="154" spans="1:29" s="705" customFormat="1" x14ac:dyDescent="0.25">
      <c r="A154" s="704"/>
      <c r="B154" s="704"/>
      <c r="E154" s="706"/>
      <c r="K154" s="708"/>
      <c r="L154" s="708"/>
      <c r="W154" s="708"/>
      <c r="X154" s="708"/>
      <c r="Y154" s="708"/>
      <c r="Z154" s="708"/>
      <c r="AA154" s="708"/>
      <c r="AB154" s="708"/>
    </row>
    <row r="155" spans="1:29" s="705" customFormat="1" x14ac:dyDescent="0.25">
      <c r="C155" s="705" t="s">
        <v>819</v>
      </c>
      <c r="E155" s="706"/>
      <c r="K155" s="708"/>
      <c r="L155" s="708"/>
      <c r="W155" s="708"/>
      <c r="X155" s="708"/>
      <c r="Y155" s="708"/>
      <c r="Z155" s="708"/>
      <c r="AA155" s="708"/>
      <c r="AB155" s="708"/>
    </row>
    <row r="156" spans="1:29" s="705" customFormat="1" x14ac:dyDescent="0.25">
      <c r="C156" s="705" t="s">
        <v>530</v>
      </c>
      <c r="D156" s="705" t="s">
        <v>820</v>
      </c>
      <c r="E156" s="702">
        <f>D15</f>
        <v>39925.300000000003</v>
      </c>
      <c r="F156" s="703">
        <f>J15</f>
        <v>18228065829</v>
      </c>
      <c r="I156" s="703">
        <f>'WK2 - Notional General Income'!L15</f>
        <v>27970184.718689777</v>
      </c>
      <c r="K156" s="708">
        <f>L15</f>
        <v>28641505.157994322</v>
      </c>
      <c r="L156" s="708"/>
      <c r="W156" s="708">
        <f>W15</f>
        <v>29500750</v>
      </c>
      <c r="X156" s="708">
        <f t="shared" ref="X156:AB156" si="29">X15</f>
        <v>30385773</v>
      </c>
      <c r="Y156" s="708">
        <f t="shared" si="29"/>
        <v>31297346</v>
      </c>
      <c r="Z156" s="708">
        <f t="shared" si="29"/>
        <v>32236266</v>
      </c>
      <c r="AA156" s="708">
        <f t="shared" si="29"/>
        <v>33203354</v>
      </c>
      <c r="AB156" s="708">
        <f t="shared" si="29"/>
        <v>34199455</v>
      </c>
    </row>
    <row r="157" spans="1:29" s="705" customFormat="1" x14ac:dyDescent="0.25">
      <c r="C157" s="705" t="s">
        <v>823</v>
      </c>
      <c r="D157" s="705" t="s">
        <v>824</v>
      </c>
      <c r="E157" s="706"/>
      <c r="I157" s="703">
        <f>'WK2 - Notional General Income'!L83</f>
        <v>6015048.1214423999</v>
      </c>
      <c r="K157" s="708">
        <f>L83</f>
        <v>6159210.8939793706</v>
      </c>
      <c r="L157" s="708"/>
      <c r="W157" s="708">
        <f>W83</f>
        <v>6343987</v>
      </c>
      <c r="X157" s="708">
        <f t="shared" ref="X157:AB157" si="30">X83</f>
        <v>6534307</v>
      </c>
      <c r="Y157" s="708">
        <f t="shared" si="30"/>
        <v>6730336</v>
      </c>
      <c r="Z157" s="708">
        <f t="shared" si="30"/>
        <v>6932246</v>
      </c>
      <c r="AA157" s="708">
        <f t="shared" si="30"/>
        <v>7140213</v>
      </c>
      <c r="AB157" s="708">
        <f t="shared" si="30"/>
        <v>7354419</v>
      </c>
    </row>
    <row r="158" spans="1:29" s="705" customFormat="1" x14ac:dyDescent="0.25">
      <c r="C158" s="705" t="s">
        <v>826</v>
      </c>
      <c r="D158" s="705" t="s">
        <v>824</v>
      </c>
      <c r="E158" s="706"/>
      <c r="I158" s="703">
        <f>'WK2 - Notional General Income'!L84</f>
        <v>0</v>
      </c>
      <c r="K158" s="708">
        <f>L84</f>
        <v>2146432.3214439303</v>
      </c>
      <c r="L158" s="708"/>
      <c r="W158" s="708"/>
      <c r="X158" s="708"/>
      <c r="Y158" s="708"/>
      <c r="Z158" s="708"/>
      <c r="AA158" s="708"/>
      <c r="AB158" s="708"/>
    </row>
    <row r="159" spans="1:29" s="527" customFormat="1" ht="29.25" customHeight="1" thickBot="1" x14ac:dyDescent="0.3">
      <c r="C159" s="527" t="s">
        <v>535</v>
      </c>
      <c r="E159" s="528"/>
      <c r="H159" s="531">
        <f>I159/I$169</f>
        <v>0.68239573938677911</v>
      </c>
      <c r="I159" s="529">
        <f>SUM(I156:I158)</f>
        <v>33985232.840132177</v>
      </c>
      <c r="K159" s="529">
        <f>SUM(K156:K158)</f>
        <v>36947148.373417623</v>
      </c>
      <c r="L159" s="532">
        <f>K159/$K$169</f>
        <v>0.69307772621081309</v>
      </c>
      <c r="W159" s="529">
        <f t="shared" ref="W159:AB159" si="31">SUM(W156:W158)</f>
        <v>35844737</v>
      </c>
      <c r="X159" s="529">
        <f t="shared" si="31"/>
        <v>36920080</v>
      </c>
      <c r="Y159" s="529">
        <f t="shared" si="31"/>
        <v>38027682</v>
      </c>
      <c r="Z159" s="529">
        <f t="shared" si="31"/>
        <v>39168512</v>
      </c>
      <c r="AA159" s="529">
        <f t="shared" si="31"/>
        <v>40343567</v>
      </c>
      <c r="AB159" s="529">
        <f t="shared" si="31"/>
        <v>41553874</v>
      </c>
    </row>
    <row r="160" spans="1:29" s="705" customFormat="1" ht="15.75" thickTop="1" x14ac:dyDescent="0.25">
      <c r="E160" s="706"/>
      <c r="K160" s="708"/>
      <c r="L160" s="708"/>
      <c r="W160" s="708"/>
      <c r="X160" s="708"/>
      <c r="Y160" s="708"/>
      <c r="Z160" s="708"/>
      <c r="AA160" s="708"/>
      <c r="AB160" s="708"/>
    </row>
    <row r="161" spans="3:28" s="705" customFormat="1" x14ac:dyDescent="0.25">
      <c r="C161" s="705" t="s">
        <v>534</v>
      </c>
      <c r="D161" s="705" t="s">
        <v>820</v>
      </c>
      <c r="E161" s="702">
        <f>D61</f>
        <v>1847.7</v>
      </c>
      <c r="F161" s="703">
        <f>J61</f>
        <v>1982948150</v>
      </c>
      <c r="I161" s="703">
        <f>'WK2 - Notional General Income'!L36</f>
        <v>12960077.609810129</v>
      </c>
      <c r="K161" s="708">
        <f>L36</f>
        <v>13271114.439789118</v>
      </c>
      <c r="L161" s="708"/>
      <c r="W161" s="708">
        <f>W36</f>
        <v>13669248</v>
      </c>
      <c r="X161" s="708">
        <f t="shared" ref="X161:AB161" si="32">X36</f>
        <v>14079325</v>
      </c>
      <c r="Y161" s="708">
        <f t="shared" si="32"/>
        <v>14501705</v>
      </c>
      <c r="Z161" s="708">
        <f t="shared" si="32"/>
        <v>14936756</v>
      </c>
      <c r="AA161" s="708">
        <f t="shared" si="32"/>
        <v>15384859</v>
      </c>
      <c r="AB161" s="708">
        <f t="shared" si="32"/>
        <v>15846405</v>
      </c>
    </row>
    <row r="162" spans="3:28" s="705" customFormat="1" x14ac:dyDescent="0.25">
      <c r="D162" s="705" t="s">
        <v>821</v>
      </c>
      <c r="E162" s="706"/>
      <c r="I162" s="703">
        <f>'WK2 - Notional General Income'!L37</f>
        <v>662694.91400000011</v>
      </c>
      <c r="K162" s="708">
        <f t="shared" ref="K162:K163" si="33">L37</f>
        <v>678599.66399999999</v>
      </c>
      <c r="L162" s="708"/>
      <c r="W162" s="708">
        <f>W37</f>
        <v>698958</v>
      </c>
      <c r="X162" s="708">
        <f t="shared" ref="X162:AB162" si="34">X37</f>
        <v>719927</v>
      </c>
      <c r="Y162" s="708">
        <f t="shared" si="34"/>
        <v>741525</v>
      </c>
      <c r="Z162" s="708">
        <f t="shared" si="34"/>
        <v>763771</v>
      </c>
      <c r="AA162" s="708">
        <f t="shared" si="34"/>
        <v>786684</v>
      </c>
      <c r="AB162" s="708">
        <f t="shared" si="34"/>
        <v>810285</v>
      </c>
    </row>
    <row r="163" spans="3:28" s="705" customFormat="1" x14ac:dyDescent="0.25">
      <c r="D163" s="705" t="s">
        <v>822</v>
      </c>
      <c r="E163" s="706"/>
      <c r="I163" s="703">
        <f>'WK2 - Notional General Income'!L38</f>
        <v>364383.19002522004</v>
      </c>
      <c r="K163" s="708">
        <f t="shared" si="33"/>
        <v>373128.34709316003</v>
      </c>
      <c r="L163" s="708"/>
      <c r="W163" s="708">
        <f>W38</f>
        <v>384322</v>
      </c>
      <c r="X163" s="708">
        <f t="shared" ref="X163:AB163" si="35">X38</f>
        <v>395852</v>
      </c>
      <c r="Y163" s="708">
        <f t="shared" si="35"/>
        <v>407728</v>
      </c>
      <c r="Z163" s="708">
        <f t="shared" si="35"/>
        <v>419960</v>
      </c>
      <c r="AA163" s="708">
        <f t="shared" si="35"/>
        <v>432559</v>
      </c>
      <c r="AB163" s="708">
        <f t="shared" si="35"/>
        <v>445536</v>
      </c>
    </row>
    <row r="164" spans="3:28" s="705" customFormat="1" x14ac:dyDescent="0.25">
      <c r="C164" s="705" t="s">
        <v>801</v>
      </c>
      <c r="E164" s="706"/>
      <c r="I164" s="703">
        <f>'WK2 - Notional General Income'!L93</f>
        <v>1317807.3945086</v>
      </c>
      <c r="K164" s="708">
        <f>L93</f>
        <v>1349432.1719951001</v>
      </c>
      <c r="L164" s="708"/>
      <c r="W164" s="708">
        <f>W93</f>
        <v>1389915</v>
      </c>
      <c r="X164" s="708">
        <f t="shared" ref="X164:AB164" si="36">X93</f>
        <v>1431612</v>
      </c>
      <c r="Y164" s="708">
        <f t="shared" si="36"/>
        <v>1474560</v>
      </c>
      <c r="Z164" s="708">
        <f t="shared" si="36"/>
        <v>1518797</v>
      </c>
      <c r="AA164" s="708">
        <f t="shared" si="36"/>
        <v>1564361</v>
      </c>
      <c r="AB164" s="708">
        <f t="shared" si="36"/>
        <v>1611292</v>
      </c>
    </row>
    <row r="165" spans="3:28" s="705" customFormat="1" x14ac:dyDescent="0.25">
      <c r="C165" s="705" t="s">
        <v>823</v>
      </c>
      <c r="D165" s="705" t="s">
        <v>825</v>
      </c>
      <c r="E165" s="706"/>
      <c r="I165" s="703">
        <f>'WK2 - Notional General Income'!L94</f>
        <v>512625.02263999998</v>
      </c>
      <c r="K165" s="708">
        <f t="shared" ref="K165:K166" si="37">L94</f>
        <v>524913.82901949994</v>
      </c>
      <c r="L165" s="708"/>
      <c r="W165" s="708">
        <f>W94</f>
        <v>540661</v>
      </c>
      <c r="X165" s="708">
        <f t="shared" ref="X165:AB165" si="38">X94</f>
        <v>556881</v>
      </c>
      <c r="Y165" s="708">
        <f t="shared" si="38"/>
        <v>573587</v>
      </c>
      <c r="Z165" s="708">
        <f t="shared" si="38"/>
        <v>590795</v>
      </c>
      <c r="AA165" s="708">
        <f t="shared" si="38"/>
        <v>608519</v>
      </c>
      <c r="AB165" s="708">
        <f t="shared" si="38"/>
        <v>626775</v>
      </c>
    </row>
    <row r="166" spans="3:28" s="705" customFormat="1" x14ac:dyDescent="0.25">
      <c r="C166" s="705" t="s">
        <v>826</v>
      </c>
      <c r="D166" s="705" t="s">
        <v>825</v>
      </c>
      <c r="E166" s="706"/>
      <c r="K166" s="708">
        <f t="shared" si="37"/>
        <v>164472.52773550001</v>
      </c>
      <c r="L166" s="708"/>
      <c r="W166" s="708"/>
      <c r="X166" s="708"/>
      <c r="Y166" s="708"/>
      <c r="Z166" s="708"/>
      <c r="AA166" s="708"/>
      <c r="AB166" s="708"/>
    </row>
    <row r="167" spans="3:28" s="527" customFormat="1" ht="29.25" customHeight="1" thickBot="1" x14ac:dyDescent="0.3">
      <c r="C167" s="527" t="s">
        <v>536</v>
      </c>
      <c r="E167" s="702">
        <f>SUM(E153:E166)</f>
        <v>41773</v>
      </c>
      <c r="F167" s="703">
        <f>SUM(F153:F166)</f>
        <v>20211013979</v>
      </c>
      <c r="H167" s="531">
        <f>I167/I$169</f>
        <v>0.31760426061322089</v>
      </c>
      <c r="I167" s="529">
        <f>SUM(I161:I166)</f>
        <v>15817588.130983949</v>
      </c>
      <c r="K167" s="529">
        <f>SUM(K161:K166)</f>
        <v>16361660.979632378</v>
      </c>
      <c r="L167" s="532">
        <f>K167/$K$169</f>
        <v>0.30692227378918685</v>
      </c>
      <c r="W167" s="529">
        <f t="shared" ref="W167:AB167" si="39">SUM(W161:W166)</f>
        <v>16683104</v>
      </c>
      <c r="X167" s="529">
        <f t="shared" si="39"/>
        <v>17183597</v>
      </c>
      <c r="Y167" s="529">
        <f t="shared" si="39"/>
        <v>17699105</v>
      </c>
      <c r="Z167" s="529">
        <f t="shared" si="39"/>
        <v>18230079</v>
      </c>
      <c r="AA167" s="529">
        <f t="shared" si="39"/>
        <v>18776982</v>
      </c>
      <c r="AB167" s="529">
        <f t="shared" si="39"/>
        <v>19340293</v>
      </c>
    </row>
    <row r="168" spans="3:28" s="705" customFormat="1" ht="15.75" thickTop="1" x14ac:dyDescent="0.25">
      <c r="E168" s="706"/>
      <c r="K168" s="708"/>
      <c r="L168" s="708"/>
      <c r="W168" s="708"/>
      <c r="X168" s="708"/>
      <c r="Y168" s="708"/>
      <c r="Z168" s="708"/>
      <c r="AA168" s="708"/>
      <c r="AB168" s="708"/>
    </row>
    <row r="169" spans="3:28" s="705" customFormat="1" x14ac:dyDescent="0.25">
      <c r="E169" s="706"/>
      <c r="I169" s="708">
        <f>I159+I167</f>
        <v>49802820.971116126</v>
      </c>
      <c r="J169" s="710">
        <f>(K169-I169)/I169</f>
        <v>7.0397385400462045E-2</v>
      </c>
      <c r="K169" s="708">
        <f>K159+K167</f>
        <v>53308809.353050001</v>
      </c>
      <c r="L169" s="708">
        <f>K152-K169</f>
        <v>90.646949999034405</v>
      </c>
      <c r="W169" s="708">
        <f t="shared" ref="W169:AB169" si="40">W159+W167</f>
        <v>52527841</v>
      </c>
      <c r="X169" s="708">
        <f t="shared" si="40"/>
        <v>54103677</v>
      </c>
      <c r="Y169" s="708">
        <f t="shared" si="40"/>
        <v>55726787</v>
      </c>
      <c r="Z169" s="708">
        <f t="shared" si="40"/>
        <v>57398591</v>
      </c>
      <c r="AA169" s="708">
        <f t="shared" si="40"/>
        <v>59120549</v>
      </c>
      <c r="AB169" s="708">
        <f t="shared" si="40"/>
        <v>60894167</v>
      </c>
    </row>
    <row r="170" spans="3:28" s="705" customFormat="1" x14ac:dyDescent="0.25">
      <c r="E170" s="706"/>
      <c r="K170" s="708"/>
      <c r="L170" s="708"/>
      <c r="W170" s="711" t="s">
        <v>831</v>
      </c>
      <c r="X170" s="711"/>
      <c r="Y170" s="711"/>
      <c r="Z170" s="711"/>
      <c r="AA170" s="711"/>
      <c r="AB170" s="711"/>
    </row>
    <row r="171" spans="3:28" s="705" customFormat="1" x14ac:dyDescent="0.25">
      <c r="E171" s="706"/>
      <c r="J171" s="710">
        <f>rate_peg_15_16</f>
        <v>2.4E-2</v>
      </c>
      <c r="K171" s="708">
        <f>ROUND(I169*(1+J171),-1)</f>
        <v>50998090</v>
      </c>
      <c r="L171" s="708"/>
      <c r="W171" s="712">
        <f>ROUND(K144*(1+W12),0)</f>
        <v>57040426</v>
      </c>
      <c r="X171" s="712">
        <f>ROUND(W171*(1+X12),0)</f>
        <v>61033256</v>
      </c>
      <c r="Y171" s="712">
        <f>ROUND(X171*(1+Y12),0)</f>
        <v>65305584</v>
      </c>
      <c r="Z171" s="712">
        <f>ROUND(Y171*(1+Z12),0)</f>
        <v>67264752</v>
      </c>
      <c r="AA171" s="712">
        <f>ROUND(Z171*(1+AA12),0)</f>
        <v>69282695</v>
      </c>
      <c r="AB171" s="712">
        <f>ROUND(AA171*(1+AB12),0)</f>
        <v>71361176</v>
      </c>
    </row>
    <row r="172" spans="3:28" s="705" customFormat="1" x14ac:dyDescent="0.25">
      <c r="E172" s="706"/>
      <c r="K172" s="708"/>
      <c r="L172" s="708"/>
      <c r="W172" s="708"/>
      <c r="X172" s="708"/>
      <c r="Y172" s="708"/>
      <c r="Z172" s="708"/>
      <c r="AA172" s="708"/>
      <c r="AB172" s="708"/>
    </row>
    <row r="173" spans="3:28" s="705" customFormat="1" x14ac:dyDescent="0.25">
      <c r="E173" s="706"/>
      <c r="I173" s="705" t="s">
        <v>832</v>
      </c>
      <c r="K173" s="708">
        <f>K152-K171</f>
        <v>2310810</v>
      </c>
      <c r="L173" s="708"/>
      <c r="W173" s="708">
        <f t="shared" ref="W173:AB173" si="41">W171-W169</f>
        <v>4512585</v>
      </c>
      <c r="X173" s="708">
        <f t="shared" si="41"/>
        <v>6929579</v>
      </c>
      <c r="Y173" s="708">
        <f t="shared" si="41"/>
        <v>9578797</v>
      </c>
      <c r="Z173" s="708">
        <f t="shared" si="41"/>
        <v>9866161</v>
      </c>
      <c r="AA173" s="708">
        <f t="shared" si="41"/>
        <v>10162146</v>
      </c>
      <c r="AB173" s="708">
        <f t="shared" si="41"/>
        <v>10467009</v>
      </c>
    </row>
    <row r="174" spans="3:28" s="705" customFormat="1" x14ac:dyDescent="0.25">
      <c r="D174" s="705" t="s">
        <v>834</v>
      </c>
      <c r="E174" s="713" t="s">
        <v>835</v>
      </c>
      <c r="F174" s="714" t="s">
        <v>836</v>
      </c>
      <c r="K174" s="708"/>
      <c r="L174" s="708"/>
      <c r="W174" s="708"/>
      <c r="X174" s="708"/>
      <c r="Y174" s="708"/>
      <c r="Z174" s="708"/>
      <c r="AA174" s="708"/>
      <c r="AB174" s="708"/>
    </row>
    <row r="175" spans="3:28" s="705" customFormat="1" x14ac:dyDescent="0.25">
      <c r="E175" s="715">
        <f>ROUND(K175/$E$167,2)</f>
        <v>27.66</v>
      </c>
      <c r="F175" s="716">
        <f>ROUND(F177/$F$167,8)*100</f>
        <v>5.7170000000000007E-3</v>
      </c>
      <c r="I175" s="705" t="s">
        <v>833</v>
      </c>
      <c r="J175" s="717">
        <v>0.5</v>
      </c>
      <c r="K175" s="718">
        <f>K173*$J175</f>
        <v>1155405</v>
      </c>
      <c r="L175" s="708"/>
      <c r="N175" s="717">
        <f>J175</f>
        <v>0.5</v>
      </c>
      <c r="W175" s="719">
        <f t="shared" ref="W175:AB175" si="42">W173*$J175</f>
        <v>2256292.5</v>
      </c>
      <c r="X175" s="719">
        <f t="shared" si="42"/>
        <v>3464789.5</v>
      </c>
      <c r="Y175" s="719">
        <f t="shared" si="42"/>
        <v>4789398.5</v>
      </c>
      <c r="Z175" s="719">
        <f t="shared" si="42"/>
        <v>4933080.5</v>
      </c>
      <c r="AA175" s="719">
        <f t="shared" si="42"/>
        <v>5081073</v>
      </c>
      <c r="AB175" s="719">
        <f t="shared" si="42"/>
        <v>5233504.5</v>
      </c>
    </row>
    <row r="176" spans="3:28" s="705" customFormat="1" x14ac:dyDescent="0.25">
      <c r="E176" s="706"/>
      <c r="K176" s="708"/>
      <c r="L176" s="708"/>
      <c r="W176" s="708"/>
      <c r="X176" s="708"/>
      <c r="Y176" s="708"/>
      <c r="Z176" s="708"/>
      <c r="AA176" s="708"/>
      <c r="AB176" s="708"/>
    </row>
    <row r="177" spans="3:28" s="705" customFormat="1" x14ac:dyDescent="0.25">
      <c r="E177" s="712">
        <f>E167*E175</f>
        <v>1155441.18</v>
      </c>
      <c r="F177" s="720">
        <f>K173-E177</f>
        <v>1155368.82</v>
      </c>
      <c r="K177" s="708"/>
      <c r="L177" s="705" t="s">
        <v>835</v>
      </c>
      <c r="W177" s="715">
        <f>ROUND((W173-W175)/$E$167,2)</f>
        <v>54.01</v>
      </c>
      <c r="X177" s="715">
        <f t="shared" ref="X177:AB177" si="43">ROUND((X173-X175)/$E$167,2)</f>
        <v>82.94</v>
      </c>
      <c r="Y177" s="715">
        <f t="shared" si="43"/>
        <v>114.65</v>
      </c>
      <c r="Z177" s="715">
        <f t="shared" si="43"/>
        <v>118.09</v>
      </c>
      <c r="AA177" s="715">
        <f t="shared" si="43"/>
        <v>121.64</v>
      </c>
      <c r="AB177" s="715">
        <f t="shared" si="43"/>
        <v>125.28</v>
      </c>
    </row>
    <row r="178" spans="3:28" s="705" customFormat="1" x14ac:dyDescent="0.25">
      <c r="E178" s="706"/>
      <c r="K178" s="708"/>
      <c r="L178" s="705" t="s">
        <v>836</v>
      </c>
      <c r="W178" s="716">
        <f>ROUND(W175/$F$167,8)*100</f>
        <v>1.1164E-2</v>
      </c>
      <c r="X178" s="716">
        <f t="shared" ref="X178:AB178" si="44">ROUND(X175/$F$167,8)*100</f>
        <v>1.7143000000000002E-2</v>
      </c>
      <c r="Y178" s="716">
        <f t="shared" si="44"/>
        <v>2.3696999999999999E-2</v>
      </c>
      <c r="Z178" s="716">
        <f t="shared" si="44"/>
        <v>2.4407999999999999E-2</v>
      </c>
      <c r="AA178" s="716">
        <f t="shared" si="44"/>
        <v>2.5139999999999999E-2</v>
      </c>
      <c r="AB178" s="716">
        <f t="shared" si="44"/>
        <v>2.5893999999999997E-2</v>
      </c>
    </row>
    <row r="183" spans="3:28" x14ac:dyDescent="0.25">
      <c r="C183" s="93" t="s">
        <v>838</v>
      </c>
      <c r="K183" s="721">
        <f>K156+K161+K162+K163</f>
        <v>42964347.608876593</v>
      </c>
      <c r="L183" s="721"/>
      <c r="M183" s="722"/>
      <c r="N183" s="722"/>
      <c r="O183" s="722"/>
      <c r="P183" s="722"/>
      <c r="Q183" s="722"/>
      <c r="R183" s="722"/>
      <c r="S183" s="722"/>
      <c r="T183" s="722"/>
      <c r="U183" s="722"/>
      <c r="V183" s="722"/>
      <c r="W183" s="721">
        <f t="shared" ref="W183:AB183" si="45">W156+W161+W162+W163</f>
        <v>44253278</v>
      </c>
      <c r="X183" s="721">
        <f t="shared" si="45"/>
        <v>45580877</v>
      </c>
      <c r="Y183" s="721">
        <f t="shared" si="45"/>
        <v>46948304</v>
      </c>
      <c r="Z183" s="721">
        <f t="shared" si="45"/>
        <v>48356753</v>
      </c>
      <c r="AA183" s="721">
        <f t="shared" si="45"/>
        <v>49807456</v>
      </c>
      <c r="AB183" s="721">
        <f t="shared" si="45"/>
        <v>51301681</v>
      </c>
    </row>
    <row r="184" spans="3:28" x14ac:dyDescent="0.25">
      <c r="C184" s="93" t="s">
        <v>839</v>
      </c>
      <c r="K184" s="721">
        <f>K157+K165</f>
        <v>6684124.7229988705</v>
      </c>
      <c r="L184" s="721"/>
      <c r="M184" s="722"/>
      <c r="N184" s="722"/>
      <c r="O184" s="722"/>
      <c r="P184" s="722"/>
      <c r="Q184" s="722"/>
      <c r="R184" s="722"/>
      <c r="S184" s="722"/>
      <c r="T184" s="722"/>
      <c r="U184" s="722"/>
      <c r="V184" s="722"/>
      <c r="W184" s="721">
        <f t="shared" ref="W184:AB184" si="46">W157+W165</f>
        <v>6884648</v>
      </c>
      <c r="X184" s="721">
        <f t="shared" si="46"/>
        <v>7091188</v>
      </c>
      <c r="Y184" s="721">
        <f t="shared" si="46"/>
        <v>7303923</v>
      </c>
      <c r="Z184" s="721">
        <f t="shared" si="46"/>
        <v>7523041</v>
      </c>
      <c r="AA184" s="721">
        <f t="shared" si="46"/>
        <v>7748732</v>
      </c>
      <c r="AB184" s="721">
        <f t="shared" si="46"/>
        <v>7981194</v>
      </c>
    </row>
    <row r="185" spans="3:28" x14ac:dyDescent="0.25">
      <c r="C185" s="93" t="s">
        <v>840</v>
      </c>
      <c r="K185" s="721">
        <f>K164</f>
        <v>1349432.1719951001</v>
      </c>
      <c r="L185" s="721"/>
      <c r="M185" s="722"/>
      <c r="N185" s="722"/>
      <c r="O185" s="722"/>
      <c r="P185" s="722"/>
      <c r="Q185" s="722"/>
      <c r="R185" s="722"/>
      <c r="S185" s="722"/>
      <c r="T185" s="722"/>
      <c r="U185" s="722"/>
      <c r="V185" s="722"/>
      <c r="W185" s="721">
        <f t="shared" ref="W185:AB185" si="47">W164</f>
        <v>1389915</v>
      </c>
      <c r="X185" s="721">
        <f t="shared" si="47"/>
        <v>1431612</v>
      </c>
      <c r="Y185" s="721">
        <f t="shared" si="47"/>
        <v>1474560</v>
      </c>
      <c r="Z185" s="721">
        <f t="shared" si="47"/>
        <v>1518797</v>
      </c>
      <c r="AA185" s="721">
        <f t="shared" si="47"/>
        <v>1564361</v>
      </c>
      <c r="AB185" s="721">
        <f t="shared" si="47"/>
        <v>1611292</v>
      </c>
    </row>
    <row r="186" spans="3:28" x14ac:dyDescent="0.25">
      <c r="C186" s="93" t="s">
        <v>841</v>
      </c>
      <c r="K186" s="721">
        <f>K158+K166</f>
        <v>2310904.8491794304</v>
      </c>
      <c r="L186" s="721"/>
      <c r="M186" s="722"/>
      <c r="N186" s="722"/>
      <c r="O186" s="722"/>
      <c r="P186" s="722"/>
      <c r="Q186" s="722"/>
      <c r="R186" s="722"/>
      <c r="S186" s="722"/>
      <c r="T186" s="722"/>
      <c r="U186" s="722"/>
      <c r="V186" s="722"/>
      <c r="W186" s="721">
        <f>W173</f>
        <v>4512585</v>
      </c>
      <c r="X186" s="721">
        <f t="shared" ref="X186:AB186" si="48">X173</f>
        <v>6929579</v>
      </c>
      <c r="Y186" s="721">
        <f t="shared" si="48"/>
        <v>9578797</v>
      </c>
      <c r="Z186" s="721">
        <f t="shared" si="48"/>
        <v>9866161</v>
      </c>
      <c r="AA186" s="721">
        <f t="shared" si="48"/>
        <v>10162146</v>
      </c>
      <c r="AB186" s="721">
        <f t="shared" si="48"/>
        <v>10467009</v>
      </c>
    </row>
    <row r="187" spans="3:28" x14ac:dyDescent="0.25">
      <c r="K187" s="723">
        <f>SUM(K183:K186)</f>
        <v>53308809.353050001</v>
      </c>
      <c r="L187" s="721"/>
      <c r="M187" s="722"/>
      <c r="N187" s="722"/>
      <c r="O187" s="722"/>
      <c r="P187" s="722"/>
      <c r="Q187" s="722"/>
      <c r="R187" s="722"/>
      <c r="S187" s="722"/>
      <c r="T187" s="722"/>
      <c r="U187" s="722"/>
      <c r="V187" s="722"/>
      <c r="W187" s="723">
        <f t="shared" ref="W187:AB187" si="49">SUM(W183:W186)</f>
        <v>57040426</v>
      </c>
      <c r="X187" s="723">
        <f t="shared" si="49"/>
        <v>61033256</v>
      </c>
      <c r="Y187" s="723">
        <f t="shared" si="49"/>
        <v>65305584</v>
      </c>
      <c r="Z187" s="723">
        <f t="shared" si="49"/>
        <v>67264752</v>
      </c>
      <c r="AA187" s="723">
        <f t="shared" si="49"/>
        <v>69282695</v>
      </c>
      <c r="AB187" s="723">
        <f t="shared" si="49"/>
        <v>71361176</v>
      </c>
    </row>
  </sheetData>
  <mergeCells count="21">
    <mergeCell ref="B129:I129"/>
    <mergeCell ref="B2:F2"/>
    <mergeCell ref="B4:L4"/>
    <mergeCell ref="B6:L6"/>
    <mergeCell ref="B10:L10"/>
    <mergeCell ref="C11:K11"/>
    <mergeCell ref="B78:F78"/>
    <mergeCell ref="C79:K79"/>
    <mergeCell ref="B124:F124"/>
    <mergeCell ref="C125:K125"/>
    <mergeCell ref="B127:I127"/>
    <mergeCell ref="B128:I128"/>
    <mergeCell ref="K139:L139"/>
    <mergeCell ref="K142:L142"/>
    <mergeCell ref="K144:L144"/>
    <mergeCell ref="B130:I130"/>
    <mergeCell ref="B131:I131"/>
    <mergeCell ref="B132:I132"/>
    <mergeCell ref="B133:I133"/>
    <mergeCell ref="B134:I134"/>
    <mergeCell ref="B135:I135"/>
  </mergeCells>
  <dataValidations count="7">
    <dataValidation allowBlank="1" showInputMessage="1" showErrorMessage="1" promptTitle="Note:" prompt="Please enter Minimum, Ad Valorem Rate and Base Amount for this rating category/sub-category on the same row." sqref="H83:H120 JD83:JD120 SZ83:SZ120 ACV83:ACV120 AMR83:AMR120 AWN83:AWN120 BGJ83:BGJ120 BQF83:BQF120 CAB83:CAB120 CJX83:CJX120 CTT83:CTT120 DDP83:DDP120 DNL83:DNL120 DXH83:DXH120 EHD83:EHD120 EQZ83:EQZ120 FAV83:FAV120 FKR83:FKR120 FUN83:FUN120 GEJ83:GEJ120 GOF83:GOF120 GYB83:GYB120 HHX83:HHX120 HRT83:HRT120 IBP83:IBP120 ILL83:ILL120 IVH83:IVH120 JFD83:JFD120 JOZ83:JOZ120 JYV83:JYV120 KIR83:KIR120 KSN83:KSN120 LCJ83:LCJ120 LMF83:LMF120 LWB83:LWB120 MFX83:MFX120 MPT83:MPT120 MZP83:MZP120 NJL83:NJL120 NTH83:NTH120 ODD83:ODD120 OMZ83:OMZ120 OWV83:OWV120 PGR83:PGR120 PQN83:PQN120 QAJ83:QAJ120 QKF83:QKF120 QUB83:QUB120 RDX83:RDX120 RNT83:RNT120 RXP83:RXP120 SHL83:SHL120 SRH83:SRH120 TBD83:TBD120 TKZ83:TKZ120 TUV83:TUV120 UER83:UER120 UON83:UON120 UYJ83:UYJ120 VIF83:VIF120 VSB83:VSB120 WBX83:WBX120 WLT83:WLT120 WVP83:WVP120 H65626:H65663 JD65626:JD65663 SZ65626:SZ65663 ACV65626:ACV65663 AMR65626:AMR65663 AWN65626:AWN65663 BGJ65626:BGJ65663 BQF65626:BQF65663 CAB65626:CAB65663 CJX65626:CJX65663 CTT65626:CTT65663 DDP65626:DDP65663 DNL65626:DNL65663 DXH65626:DXH65663 EHD65626:EHD65663 EQZ65626:EQZ65663 FAV65626:FAV65663 FKR65626:FKR65663 FUN65626:FUN65663 GEJ65626:GEJ65663 GOF65626:GOF65663 GYB65626:GYB65663 HHX65626:HHX65663 HRT65626:HRT65663 IBP65626:IBP65663 ILL65626:ILL65663 IVH65626:IVH65663 JFD65626:JFD65663 JOZ65626:JOZ65663 JYV65626:JYV65663 KIR65626:KIR65663 KSN65626:KSN65663 LCJ65626:LCJ65663 LMF65626:LMF65663 LWB65626:LWB65663 MFX65626:MFX65663 MPT65626:MPT65663 MZP65626:MZP65663 NJL65626:NJL65663 NTH65626:NTH65663 ODD65626:ODD65663 OMZ65626:OMZ65663 OWV65626:OWV65663 PGR65626:PGR65663 PQN65626:PQN65663 QAJ65626:QAJ65663 QKF65626:QKF65663 QUB65626:QUB65663 RDX65626:RDX65663 RNT65626:RNT65663 RXP65626:RXP65663 SHL65626:SHL65663 SRH65626:SRH65663 TBD65626:TBD65663 TKZ65626:TKZ65663 TUV65626:TUV65663 UER65626:UER65663 UON65626:UON65663 UYJ65626:UYJ65663 VIF65626:VIF65663 VSB65626:VSB65663 WBX65626:WBX65663 WLT65626:WLT65663 WVP65626:WVP65663 H131162:H131199 JD131162:JD131199 SZ131162:SZ131199 ACV131162:ACV131199 AMR131162:AMR131199 AWN131162:AWN131199 BGJ131162:BGJ131199 BQF131162:BQF131199 CAB131162:CAB131199 CJX131162:CJX131199 CTT131162:CTT131199 DDP131162:DDP131199 DNL131162:DNL131199 DXH131162:DXH131199 EHD131162:EHD131199 EQZ131162:EQZ131199 FAV131162:FAV131199 FKR131162:FKR131199 FUN131162:FUN131199 GEJ131162:GEJ131199 GOF131162:GOF131199 GYB131162:GYB131199 HHX131162:HHX131199 HRT131162:HRT131199 IBP131162:IBP131199 ILL131162:ILL131199 IVH131162:IVH131199 JFD131162:JFD131199 JOZ131162:JOZ131199 JYV131162:JYV131199 KIR131162:KIR131199 KSN131162:KSN131199 LCJ131162:LCJ131199 LMF131162:LMF131199 LWB131162:LWB131199 MFX131162:MFX131199 MPT131162:MPT131199 MZP131162:MZP131199 NJL131162:NJL131199 NTH131162:NTH131199 ODD131162:ODD131199 OMZ131162:OMZ131199 OWV131162:OWV131199 PGR131162:PGR131199 PQN131162:PQN131199 QAJ131162:QAJ131199 QKF131162:QKF131199 QUB131162:QUB131199 RDX131162:RDX131199 RNT131162:RNT131199 RXP131162:RXP131199 SHL131162:SHL131199 SRH131162:SRH131199 TBD131162:TBD131199 TKZ131162:TKZ131199 TUV131162:TUV131199 UER131162:UER131199 UON131162:UON131199 UYJ131162:UYJ131199 VIF131162:VIF131199 VSB131162:VSB131199 WBX131162:WBX131199 WLT131162:WLT131199 WVP131162:WVP131199 H196698:H196735 JD196698:JD196735 SZ196698:SZ196735 ACV196698:ACV196735 AMR196698:AMR196735 AWN196698:AWN196735 BGJ196698:BGJ196735 BQF196698:BQF196735 CAB196698:CAB196735 CJX196698:CJX196735 CTT196698:CTT196735 DDP196698:DDP196735 DNL196698:DNL196735 DXH196698:DXH196735 EHD196698:EHD196735 EQZ196698:EQZ196735 FAV196698:FAV196735 FKR196698:FKR196735 FUN196698:FUN196735 GEJ196698:GEJ196735 GOF196698:GOF196735 GYB196698:GYB196735 HHX196698:HHX196735 HRT196698:HRT196735 IBP196698:IBP196735 ILL196698:ILL196735 IVH196698:IVH196735 JFD196698:JFD196735 JOZ196698:JOZ196735 JYV196698:JYV196735 KIR196698:KIR196735 KSN196698:KSN196735 LCJ196698:LCJ196735 LMF196698:LMF196735 LWB196698:LWB196735 MFX196698:MFX196735 MPT196698:MPT196735 MZP196698:MZP196735 NJL196698:NJL196735 NTH196698:NTH196735 ODD196698:ODD196735 OMZ196698:OMZ196735 OWV196698:OWV196735 PGR196698:PGR196735 PQN196698:PQN196735 QAJ196698:QAJ196735 QKF196698:QKF196735 QUB196698:QUB196735 RDX196698:RDX196735 RNT196698:RNT196735 RXP196698:RXP196735 SHL196698:SHL196735 SRH196698:SRH196735 TBD196698:TBD196735 TKZ196698:TKZ196735 TUV196698:TUV196735 UER196698:UER196735 UON196698:UON196735 UYJ196698:UYJ196735 VIF196698:VIF196735 VSB196698:VSB196735 WBX196698:WBX196735 WLT196698:WLT196735 WVP196698:WVP196735 H262234:H262271 JD262234:JD262271 SZ262234:SZ262271 ACV262234:ACV262271 AMR262234:AMR262271 AWN262234:AWN262271 BGJ262234:BGJ262271 BQF262234:BQF262271 CAB262234:CAB262271 CJX262234:CJX262271 CTT262234:CTT262271 DDP262234:DDP262271 DNL262234:DNL262271 DXH262234:DXH262271 EHD262234:EHD262271 EQZ262234:EQZ262271 FAV262234:FAV262271 FKR262234:FKR262271 FUN262234:FUN262271 GEJ262234:GEJ262271 GOF262234:GOF262271 GYB262234:GYB262271 HHX262234:HHX262271 HRT262234:HRT262271 IBP262234:IBP262271 ILL262234:ILL262271 IVH262234:IVH262271 JFD262234:JFD262271 JOZ262234:JOZ262271 JYV262234:JYV262271 KIR262234:KIR262271 KSN262234:KSN262271 LCJ262234:LCJ262271 LMF262234:LMF262271 LWB262234:LWB262271 MFX262234:MFX262271 MPT262234:MPT262271 MZP262234:MZP262271 NJL262234:NJL262271 NTH262234:NTH262271 ODD262234:ODD262271 OMZ262234:OMZ262271 OWV262234:OWV262271 PGR262234:PGR262271 PQN262234:PQN262271 QAJ262234:QAJ262271 QKF262234:QKF262271 QUB262234:QUB262271 RDX262234:RDX262271 RNT262234:RNT262271 RXP262234:RXP262271 SHL262234:SHL262271 SRH262234:SRH262271 TBD262234:TBD262271 TKZ262234:TKZ262271 TUV262234:TUV262271 UER262234:UER262271 UON262234:UON262271 UYJ262234:UYJ262271 VIF262234:VIF262271 VSB262234:VSB262271 WBX262234:WBX262271 WLT262234:WLT262271 WVP262234:WVP262271 H327770:H327807 JD327770:JD327807 SZ327770:SZ327807 ACV327770:ACV327807 AMR327770:AMR327807 AWN327770:AWN327807 BGJ327770:BGJ327807 BQF327770:BQF327807 CAB327770:CAB327807 CJX327770:CJX327807 CTT327770:CTT327807 DDP327770:DDP327807 DNL327770:DNL327807 DXH327770:DXH327807 EHD327770:EHD327807 EQZ327770:EQZ327807 FAV327770:FAV327807 FKR327770:FKR327807 FUN327770:FUN327807 GEJ327770:GEJ327807 GOF327770:GOF327807 GYB327770:GYB327807 HHX327770:HHX327807 HRT327770:HRT327807 IBP327770:IBP327807 ILL327770:ILL327807 IVH327770:IVH327807 JFD327770:JFD327807 JOZ327770:JOZ327807 JYV327770:JYV327807 KIR327770:KIR327807 KSN327770:KSN327807 LCJ327770:LCJ327807 LMF327770:LMF327807 LWB327770:LWB327807 MFX327770:MFX327807 MPT327770:MPT327807 MZP327770:MZP327807 NJL327770:NJL327807 NTH327770:NTH327807 ODD327770:ODD327807 OMZ327770:OMZ327807 OWV327770:OWV327807 PGR327770:PGR327807 PQN327770:PQN327807 QAJ327770:QAJ327807 QKF327770:QKF327807 QUB327770:QUB327807 RDX327770:RDX327807 RNT327770:RNT327807 RXP327770:RXP327807 SHL327770:SHL327807 SRH327770:SRH327807 TBD327770:TBD327807 TKZ327770:TKZ327807 TUV327770:TUV327807 UER327770:UER327807 UON327770:UON327807 UYJ327770:UYJ327807 VIF327770:VIF327807 VSB327770:VSB327807 WBX327770:WBX327807 WLT327770:WLT327807 WVP327770:WVP327807 H393306:H393343 JD393306:JD393343 SZ393306:SZ393343 ACV393306:ACV393343 AMR393306:AMR393343 AWN393306:AWN393343 BGJ393306:BGJ393343 BQF393306:BQF393343 CAB393306:CAB393343 CJX393306:CJX393343 CTT393306:CTT393343 DDP393306:DDP393343 DNL393306:DNL393343 DXH393306:DXH393343 EHD393306:EHD393343 EQZ393306:EQZ393343 FAV393306:FAV393343 FKR393306:FKR393343 FUN393306:FUN393343 GEJ393306:GEJ393343 GOF393306:GOF393343 GYB393306:GYB393343 HHX393306:HHX393343 HRT393306:HRT393343 IBP393306:IBP393343 ILL393306:ILL393343 IVH393306:IVH393343 JFD393306:JFD393343 JOZ393306:JOZ393343 JYV393306:JYV393343 KIR393306:KIR393343 KSN393306:KSN393343 LCJ393306:LCJ393343 LMF393306:LMF393343 LWB393306:LWB393343 MFX393306:MFX393343 MPT393306:MPT393343 MZP393306:MZP393343 NJL393306:NJL393343 NTH393306:NTH393343 ODD393306:ODD393343 OMZ393306:OMZ393343 OWV393306:OWV393343 PGR393306:PGR393343 PQN393306:PQN393343 QAJ393306:QAJ393343 QKF393306:QKF393343 QUB393306:QUB393343 RDX393306:RDX393343 RNT393306:RNT393343 RXP393306:RXP393343 SHL393306:SHL393343 SRH393306:SRH393343 TBD393306:TBD393343 TKZ393306:TKZ393343 TUV393306:TUV393343 UER393306:UER393343 UON393306:UON393343 UYJ393306:UYJ393343 VIF393306:VIF393343 VSB393306:VSB393343 WBX393306:WBX393343 WLT393306:WLT393343 WVP393306:WVP393343 H458842:H458879 JD458842:JD458879 SZ458842:SZ458879 ACV458842:ACV458879 AMR458842:AMR458879 AWN458842:AWN458879 BGJ458842:BGJ458879 BQF458842:BQF458879 CAB458842:CAB458879 CJX458842:CJX458879 CTT458842:CTT458879 DDP458842:DDP458879 DNL458842:DNL458879 DXH458842:DXH458879 EHD458842:EHD458879 EQZ458842:EQZ458879 FAV458842:FAV458879 FKR458842:FKR458879 FUN458842:FUN458879 GEJ458842:GEJ458879 GOF458842:GOF458879 GYB458842:GYB458879 HHX458842:HHX458879 HRT458842:HRT458879 IBP458842:IBP458879 ILL458842:ILL458879 IVH458842:IVH458879 JFD458842:JFD458879 JOZ458842:JOZ458879 JYV458842:JYV458879 KIR458842:KIR458879 KSN458842:KSN458879 LCJ458842:LCJ458879 LMF458842:LMF458879 LWB458842:LWB458879 MFX458842:MFX458879 MPT458842:MPT458879 MZP458842:MZP458879 NJL458842:NJL458879 NTH458842:NTH458879 ODD458842:ODD458879 OMZ458842:OMZ458879 OWV458842:OWV458879 PGR458842:PGR458879 PQN458842:PQN458879 QAJ458842:QAJ458879 QKF458842:QKF458879 QUB458842:QUB458879 RDX458842:RDX458879 RNT458842:RNT458879 RXP458842:RXP458879 SHL458842:SHL458879 SRH458842:SRH458879 TBD458842:TBD458879 TKZ458842:TKZ458879 TUV458842:TUV458879 UER458842:UER458879 UON458842:UON458879 UYJ458842:UYJ458879 VIF458842:VIF458879 VSB458842:VSB458879 WBX458842:WBX458879 WLT458842:WLT458879 WVP458842:WVP458879 H524378:H524415 JD524378:JD524415 SZ524378:SZ524415 ACV524378:ACV524415 AMR524378:AMR524415 AWN524378:AWN524415 BGJ524378:BGJ524415 BQF524378:BQF524415 CAB524378:CAB524415 CJX524378:CJX524415 CTT524378:CTT524415 DDP524378:DDP524415 DNL524378:DNL524415 DXH524378:DXH524415 EHD524378:EHD524415 EQZ524378:EQZ524415 FAV524378:FAV524415 FKR524378:FKR524415 FUN524378:FUN524415 GEJ524378:GEJ524415 GOF524378:GOF524415 GYB524378:GYB524415 HHX524378:HHX524415 HRT524378:HRT524415 IBP524378:IBP524415 ILL524378:ILL524415 IVH524378:IVH524415 JFD524378:JFD524415 JOZ524378:JOZ524415 JYV524378:JYV524415 KIR524378:KIR524415 KSN524378:KSN524415 LCJ524378:LCJ524415 LMF524378:LMF524415 LWB524378:LWB524415 MFX524378:MFX524415 MPT524378:MPT524415 MZP524378:MZP524415 NJL524378:NJL524415 NTH524378:NTH524415 ODD524378:ODD524415 OMZ524378:OMZ524415 OWV524378:OWV524415 PGR524378:PGR524415 PQN524378:PQN524415 QAJ524378:QAJ524415 QKF524378:QKF524415 QUB524378:QUB524415 RDX524378:RDX524415 RNT524378:RNT524415 RXP524378:RXP524415 SHL524378:SHL524415 SRH524378:SRH524415 TBD524378:TBD524415 TKZ524378:TKZ524415 TUV524378:TUV524415 UER524378:UER524415 UON524378:UON524415 UYJ524378:UYJ524415 VIF524378:VIF524415 VSB524378:VSB524415 WBX524378:WBX524415 WLT524378:WLT524415 WVP524378:WVP524415 H589914:H589951 JD589914:JD589951 SZ589914:SZ589951 ACV589914:ACV589951 AMR589914:AMR589951 AWN589914:AWN589951 BGJ589914:BGJ589951 BQF589914:BQF589951 CAB589914:CAB589951 CJX589914:CJX589951 CTT589914:CTT589951 DDP589914:DDP589951 DNL589914:DNL589951 DXH589914:DXH589951 EHD589914:EHD589951 EQZ589914:EQZ589951 FAV589914:FAV589951 FKR589914:FKR589951 FUN589914:FUN589951 GEJ589914:GEJ589951 GOF589914:GOF589951 GYB589914:GYB589951 HHX589914:HHX589951 HRT589914:HRT589951 IBP589914:IBP589951 ILL589914:ILL589951 IVH589914:IVH589951 JFD589914:JFD589951 JOZ589914:JOZ589951 JYV589914:JYV589951 KIR589914:KIR589951 KSN589914:KSN589951 LCJ589914:LCJ589951 LMF589914:LMF589951 LWB589914:LWB589951 MFX589914:MFX589951 MPT589914:MPT589951 MZP589914:MZP589951 NJL589914:NJL589951 NTH589914:NTH589951 ODD589914:ODD589951 OMZ589914:OMZ589951 OWV589914:OWV589951 PGR589914:PGR589951 PQN589914:PQN589951 QAJ589914:QAJ589951 QKF589914:QKF589951 QUB589914:QUB589951 RDX589914:RDX589951 RNT589914:RNT589951 RXP589914:RXP589951 SHL589914:SHL589951 SRH589914:SRH589951 TBD589914:TBD589951 TKZ589914:TKZ589951 TUV589914:TUV589951 UER589914:UER589951 UON589914:UON589951 UYJ589914:UYJ589951 VIF589914:VIF589951 VSB589914:VSB589951 WBX589914:WBX589951 WLT589914:WLT589951 WVP589914:WVP589951 H655450:H655487 JD655450:JD655487 SZ655450:SZ655487 ACV655450:ACV655487 AMR655450:AMR655487 AWN655450:AWN655487 BGJ655450:BGJ655487 BQF655450:BQF655487 CAB655450:CAB655487 CJX655450:CJX655487 CTT655450:CTT655487 DDP655450:DDP655487 DNL655450:DNL655487 DXH655450:DXH655487 EHD655450:EHD655487 EQZ655450:EQZ655487 FAV655450:FAV655487 FKR655450:FKR655487 FUN655450:FUN655487 GEJ655450:GEJ655487 GOF655450:GOF655487 GYB655450:GYB655487 HHX655450:HHX655487 HRT655450:HRT655487 IBP655450:IBP655487 ILL655450:ILL655487 IVH655450:IVH655487 JFD655450:JFD655487 JOZ655450:JOZ655487 JYV655450:JYV655487 KIR655450:KIR655487 KSN655450:KSN655487 LCJ655450:LCJ655487 LMF655450:LMF655487 LWB655450:LWB655487 MFX655450:MFX655487 MPT655450:MPT655487 MZP655450:MZP655487 NJL655450:NJL655487 NTH655450:NTH655487 ODD655450:ODD655487 OMZ655450:OMZ655487 OWV655450:OWV655487 PGR655450:PGR655487 PQN655450:PQN655487 QAJ655450:QAJ655487 QKF655450:QKF655487 QUB655450:QUB655487 RDX655450:RDX655487 RNT655450:RNT655487 RXP655450:RXP655487 SHL655450:SHL655487 SRH655450:SRH655487 TBD655450:TBD655487 TKZ655450:TKZ655487 TUV655450:TUV655487 UER655450:UER655487 UON655450:UON655487 UYJ655450:UYJ655487 VIF655450:VIF655487 VSB655450:VSB655487 WBX655450:WBX655487 WLT655450:WLT655487 WVP655450:WVP655487 H720986:H721023 JD720986:JD721023 SZ720986:SZ721023 ACV720986:ACV721023 AMR720986:AMR721023 AWN720986:AWN721023 BGJ720986:BGJ721023 BQF720986:BQF721023 CAB720986:CAB721023 CJX720986:CJX721023 CTT720986:CTT721023 DDP720986:DDP721023 DNL720986:DNL721023 DXH720986:DXH721023 EHD720986:EHD721023 EQZ720986:EQZ721023 FAV720986:FAV721023 FKR720986:FKR721023 FUN720986:FUN721023 GEJ720986:GEJ721023 GOF720986:GOF721023 GYB720986:GYB721023 HHX720986:HHX721023 HRT720986:HRT721023 IBP720986:IBP721023 ILL720986:ILL721023 IVH720986:IVH721023 JFD720986:JFD721023 JOZ720986:JOZ721023 JYV720986:JYV721023 KIR720986:KIR721023 KSN720986:KSN721023 LCJ720986:LCJ721023 LMF720986:LMF721023 LWB720986:LWB721023 MFX720986:MFX721023 MPT720986:MPT721023 MZP720986:MZP721023 NJL720986:NJL721023 NTH720986:NTH721023 ODD720986:ODD721023 OMZ720986:OMZ721023 OWV720986:OWV721023 PGR720986:PGR721023 PQN720986:PQN721023 QAJ720986:QAJ721023 QKF720986:QKF721023 QUB720986:QUB721023 RDX720986:RDX721023 RNT720986:RNT721023 RXP720986:RXP721023 SHL720986:SHL721023 SRH720986:SRH721023 TBD720986:TBD721023 TKZ720986:TKZ721023 TUV720986:TUV721023 UER720986:UER721023 UON720986:UON721023 UYJ720986:UYJ721023 VIF720986:VIF721023 VSB720986:VSB721023 WBX720986:WBX721023 WLT720986:WLT721023 WVP720986:WVP721023 H786522:H786559 JD786522:JD786559 SZ786522:SZ786559 ACV786522:ACV786559 AMR786522:AMR786559 AWN786522:AWN786559 BGJ786522:BGJ786559 BQF786522:BQF786559 CAB786522:CAB786559 CJX786522:CJX786559 CTT786522:CTT786559 DDP786522:DDP786559 DNL786522:DNL786559 DXH786522:DXH786559 EHD786522:EHD786559 EQZ786522:EQZ786559 FAV786522:FAV786559 FKR786522:FKR786559 FUN786522:FUN786559 GEJ786522:GEJ786559 GOF786522:GOF786559 GYB786522:GYB786559 HHX786522:HHX786559 HRT786522:HRT786559 IBP786522:IBP786559 ILL786522:ILL786559 IVH786522:IVH786559 JFD786522:JFD786559 JOZ786522:JOZ786559 JYV786522:JYV786559 KIR786522:KIR786559 KSN786522:KSN786559 LCJ786522:LCJ786559 LMF786522:LMF786559 LWB786522:LWB786559 MFX786522:MFX786559 MPT786522:MPT786559 MZP786522:MZP786559 NJL786522:NJL786559 NTH786522:NTH786559 ODD786522:ODD786559 OMZ786522:OMZ786559 OWV786522:OWV786559 PGR786522:PGR786559 PQN786522:PQN786559 QAJ786522:QAJ786559 QKF786522:QKF786559 QUB786522:QUB786559 RDX786522:RDX786559 RNT786522:RNT786559 RXP786522:RXP786559 SHL786522:SHL786559 SRH786522:SRH786559 TBD786522:TBD786559 TKZ786522:TKZ786559 TUV786522:TUV786559 UER786522:UER786559 UON786522:UON786559 UYJ786522:UYJ786559 VIF786522:VIF786559 VSB786522:VSB786559 WBX786522:WBX786559 WLT786522:WLT786559 WVP786522:WVP786559 H852058:H852095 JD852058:JD852095 SZ852058:SZ852095 ACV852058:ACV852095 AMR852058:AMR852095 AWN852058:AWN852095 BGJ852058:BGJ852095 BQF852058:BQF852095 CAB852058:CAB852095 CJX852058:CJX852095 CTT852058:CTT852095 DDP852058:DDP852095 DNL852058:DNL852095 DXH852058:DXH852095 EHD852058:EHD852095 EQZ852058:EQZ852095 FAV852058:FAV852095 FKR852058:FKR852095 FUN852058:FUN852095 GEJ852058:GEJ852095 GOF852058:GOF852095 GYB852058:GYB852095 HHX852058:HHX852095 HRT852058:HRT852095 IBP852058:IBP852095 ILL852058:ILL852095 IVH852058:IVH852095 JFD852058:JFD852095 JOZ852058:JOZ852095 JYV852058:JYV852095 KIR852058:KIR852095 KSN852058:KSN852095 LCJ852058:LCJ852095 LMF852058:LMF852095 LWB852058:LWB852095 MFX852058:MFX852095 MPT852058:MPT852095 MZP852058:MZP852095 NJL852058:NJL852095 NTH852058:NTH852095 ODD852058:ODD852095 OMZ852058:OMZ852095 OWV852058:OWV852095 PGR852058:PGR852095 PQN852058:PQN852095 QAJ852058:QAJ852095 QKF852058:QKF852095 QUB852058:QUB852095 RDX852058:RDX852095 RNT852058:RNT852095 RXP852058:RXP852095 SHL852058:SHL852095 SRH852058:SRH852095 TBD852058:TBD852095 TKZ852058:TKZ852095 TUV852058:TUV852095 UER852058:UER852095 UON852058:UON852095 UYJ852058:UYJ852095 VIF852058:VIF852095 VSB852058:VSB852095 WBX852058:WBX852095 WLT852058:WLT852095 WVP852058:WVP852095 H917594:H917631 JD917594:JD917631 SZ917594:SZ917631 ACV917594:ACV917631 AMR917594:AMR917631 AWN917594:AWN917631 BGJ917594:BGJ917631 BQF917594:BQF917631 CAB917594:CAB917631 CJX917594:CJX917631 CTT917594:CTT917631 DDP917594:DDP917631 DNL917594:DNL917631 DXH917594:DXH917631 EHD917594:EHD917631 EQZ917594:EQZ917631 FAV917594:FAV917631 FKR917594:FKR917631 FUN917594:FUN917631 GEJ917594:GEJ917631 GOF917594:GOF917631 GYB917594:GYB917631 HHX917594:HHX917631 HRT917594:HRT917631 IBP917594:IBP917631 ILL917594:ILL917631 IVH917594:IVH917631 JFD917594:JFD917631 JOZ917594:JOZ917631 JYV917594:JYV917631 KIR917594:KIR917631 KSN917594:KSN917631 LCJ917594:LCJ917631 LMF917594:LMF917631 LWB917594:LWB917631 MFX917594:MFX917631 MPT917594:MPT917631 MZP917594:MZP917631 NJL917594:NJL917631 NTH917594:NTH917631 ODD917594:ODD917631 OMZ917594:OMZ917631 OWV917594:OWV917631 PGR917594:PGR917631 PQN917594:PQN917631 QAJ917594:QAJ917631 QKF917594:QKF917631 QUB917594:QUB917631 RDX917594:RDX917631 RNT917594:RNT917631 RXP917594:RXP917631 SHL917594:SHL917631 SRH917594:SRH917631 TBD917594:TBD917631 TKZ917594:TKZ917631 TUV917594:TUV917631 UER917594:UER917631 UON917594:UON917631 UYJ917594:UYJ917631 VIF917594:VIF917631 VSB917594:VSB917631 WBX917594:WBX917631 WLT917594:WLT917631 WVP917594:WVP917631 H983130:H983167 JD983130:JD983167 SZ983130:SZ983167 ACV983130:ACV983167 AMR983130:AMR983167 AWN983130:AWN983167 BGJ983130:BGJ983167 BQF983130:BQF983167 CAB983130:CAB983167 CJX983130:CJX983167 CTT983130:CTT983167 DDP983130:DDP983167 DNL983130:DNL983167 DXH983130:DXH983167 EHD983130:EHD983167 EQZ983130:EQZ983167 FAV983130:FAV983167 FKR983130:FKR983167 FUN983130:FUN983167 GEJ983130:GEJ983167 GOF983130:GOF983167 GYB983130:GYB983167 HHX983130:HHX983167 HRT983130:HRT983167 IBP983130:IBP983167 ILL983130:ILL983167 IVH983130:IVH983167 JFD983130:JFD983167 JOZ983130:JOZ983167 JYV983130:JYV983167 KIR983130:KIR983167 KSN983130:KSN983167 LCJ983130:LCJ983167 LMF983130:LMF983167 LWB983130:LWB983167 MFX983130:MFX983167 MPT983130:MPT983167 MZP983130:MZP983167 NJL983130:NJL983167 NTH983130:NTH983167 ODD983130:ODD983167 OMZ983130:OMZ983167 OWV983130:OWV983167 PGR983130:PGR983167 PQN983130:PQN983167 QAJ983130:QAJ983167 QKF983130:QKF983167 QUB983130:QUB983167 RDX983130:RDX983167 RNT983130:RNT983167 RXP983130:RXP983167 SHL983130:SHL983167 SRH983130:SRH983167 TBD983130:TBD983167 TKZ983130:TKZ983167 TUV983130:TUV983167 UER983130:UER983167 UON983130:UON983167 UYJ983130:UYJ983167 VIF983130:VIF983167 VSB983130:VSB983167 WBX983130:WBX983167 WLT983130:WLT983167 WVP983130:WVP983167 WVP983121 H65558:H65577 JD65558:JD65577 SZ65558:SZ65577 ACV65558:ACV65577 AMR65558:AMR65577 AWN65558:AWN65577 BGJ65558:BGJ65577 BQF65558:BQF65577 CAB65558:CAB65577 CJX65558:CJX65577 CTT65558:CTT65577 DDP65558:DDP65577 DNL65558:DNL65577 DXH65558:DXH65577 EHD65558:EHD65577 EQZ65558:EQZ65577 FAV65558:FAV65577 FKR65558:FKR65577 FUN65558:FUN65577 GEJ65558:GEJ65577 GOF65558:GOF65577 GYB65558:GYB65577 HHX65558:HHX65577 HRT65558:HRT65577 IBP65558:IBP65577 ILL65558:ILL65577 IVH65558:IVH65577 JFD65558:JFD65577 JOZ65558:JOZ65577 JYV65558:JYV65577 KIR65558:KIR65577 KSN65558:KSN65577 LCJ65558:LCJ65577 LMF65558:LMF65577 LWB65558:LWB65577 MFX65558:MFX65577 MPT65558:MPT65577 MZP65558:MZP65577 NJL65558:NJL65577 NTH65558:NTH65577 ODD65558:ODD65577 OMZ65558:OMZ65577 OWV65558:OWV65577 PGR65558:PGR65577 PQN65558:PQN65577 QAJ65558:QAJ65577 QKF65558:QKF65577 QUB65558:QUB65577 RDX65558:RDX65577 RNT65558:RNT65577 RXP65558:RXP65577 SHL65558:SHL65577 SRH65558:SRH65577 TBD65558:TBD65577 TKZ65558:TKZ65577 TUV65558:TUV65577 UER65558:UER65577 UON65558:UON65577 UYJ65558:UYJ65577 VIF65558:VIF65577 VSB65558:VSB65577 WBX65558:WBX65577 WLT65558:WLT65577 WVP65558:WVP65577 H131094:H131113 JD131094:JD131113 SZ131094:SZ131113 ACV131094:ACV131113 AMR131094:AMR131113 AWN131094:AWN131113 BGJ131094:BGJ131113 BQF131094:BQF131113 CAB131094:CAB131113 CJX131094:CJX131113 CTT131094:CTT131113 DDP131094:DDP131113 DNL131094:DNL131113 DXH131094:DXH131113 EHD131094:EHD131113 EQZ131094:EQZ131113 FAV131094:FAV131113 FKR131094:FKR131113 FUN131094:FUN131113 GEJ131094:GEJ131113 GOF131094:GOF131113 GYB131094:GYB131113 HHX131094:HHX131113 HRT131094:HRT131113 IBP131094:IBP131113 ILL131094:ILL131113 IVH131094:IVH131113 JFD131094:JFD131113 JOZ131094:JOZ131113 JYV131094:JYV131113 KIR131094:KIR131113 KSN131094:KSN131113 LCJ131094:LCJ131113 LMF131094:LMF131113 LWB131094:LWB131113 MFX131094:MFX131113 MPT131094:MPT131113 MZP131094:MZP131113 NJL131094:NJL131113 NTH131094:NTH131113 ODD131094:ODD131113 OMZ131094:OMZ131113 OWV131094:OWV131113 PGR131094:PGR131113 PQN131094:PQN131113 QAJ131094:QAJ131113 QKF131094:QKF131113 QUB131094:QUB131113 RDX131094:RDX131113 RNT131094:RNT131113 RXP131094:RXP131113 SHL131094:SHL131113 SRH131094:SRH131113 TBD131094:TBD131113 TKZ131094:TKZ131113 TUV131094:TUV131113 UER131094:UER131113 UON131094:UON131113 UYJ131094:UYJ131113 VIF131094:VIF131113 VSB131094:VSB131113 WBX131094:WBX131113 WLT131094:WLT131113 WVP131094:WVP131113 H196630:H196649 JD196630:JD196649 SZ196630:SZ196649 ACV196630:ACV196649 AMR196630:AMR196649 AWN196630:AWN196649 BGJ196630:BGJ196649 BQF196630:BQF196649 CAB196630:CAB196649 CJX196630:CJX196649 CTT196630:CTT196649 DDP196630:DDP196649 DNL196630:DNL196649 DXH196630:DXH196649 EHD196630:EHD196649 EQZ196630:EQZ196649 FAV196630:FAV196649 FKR196630:FKR196649 FUN196630:FUN196649 GEJ196630:GEJ196649 GOF196630:GOF196649 GYB196630:GYB196649 HHX196630:HHX196649 HRT196630:HRT196649 IBP196630:IBP196649 ILL196630:ILL196649 IVH196630:IVH196649 JFD196630:JFD196649 JOZ196630:JOZ196649 JYV196630:JYV196649 KIR196630:KIR196649 KSN196630:KSN196649 LCJ196630:LCJ196649 LMF196630:LMF196649 LWB196630:LWB196649 MFX196630:MFX196649 MPT196630:MPT196649 MZP196630:MZP196649 NJL196630:NJL196649 NTH196630:NTH196649 ODD196630:ODD196649 OMZ196630:OMZ196649 OWV196630:OWV196649 PGR196630:PGR196649 PQN196630:PQN196649 QAJ196630:QAJ196649 QKF196630:QKF196649 QUB196630:QUB196649 RDX196630:RDX196649 RNT196630:RNT196649 RXP196630:RXP196649 SHL196630:SHL196649 SRH196630:SRH196649 TBD196630:TBD196649 TKZ196630:TKZ196649 TUV196630:TUV196649 UER196630:UER196649 UON196630:UON196649 UYJ196630:UYJ196649 VIF196630:VIF196649 VSB196630:VSB196649 WBX196630:WBX196649 WLT196630:WLT196649 WVP196630:WVP196649 H262166:H262185 JD262166:JD262185 SZ262166:SZ262185 ACV262166:ACV262185 AMR262166:AMR262185 AWN262166:AWN262185 BGJ262166:BGJ262185 BQF262166:BQF262185 CAB262166:CAB262185 CJX262166:CJX262185 CTT262166:CTT262185 DDP262166:DDP262185 DNL262166:DNL262185 DXH262166:DXH262185 EHD262166:EHD262185 EQZ262166:EQZ262185 FAV262166:FAV262185 FKR262166:FKR262185 FUN262166:FUN262185 GEJ262166:GEJ262185 GOF262166:GOF262185 GYB262166:GYB262185 HHX262166:HHX262185 HRT262166:HRT262185 IBP262166:IBP262185 ILL262166:ILL262185 IVH262166:IVH262185 JFD262166:JFD262185 JOZ262166:JOZ262185 JYV262166:JYV262185 KIR262166:KIR262185 KSN262166:KSN262185 LCJ262166:LCJ262185 LMF262166:LMF262185 LWB262166:LWB262185 MFX262166:MFX262185 MPT262166:MPT262185 MZP262166:MZP262185 NJL262166:NJL262185 NTH262166:NTH262185 ODD262166:ODD262185 OMZ262166:OMZ262185 OWV262166:OWV262185 PGR262166:PGR262185 PQN262166:PQN262185 QAJ262166:QAJ262185 QKF262166:QKF262185 QUB262166:QUB262185 RDX262166:RDX262185 RNT262166:RNT262185 RXP262166:RXP262185 SHL262166:SHL262185 SRH262166:SRH262185 TBD262166:TBD262185 TKZ262166:TKZ262185 TUV262166:TUV262185 UER262166:UER262185 UON262166:UON262185 UYJ262166:UYJ262185 VIF262166:VIF262185 VSB262166:VSB262185 WBX262166:WBX262185 WLT262166:WLT262185 WVP262166:WVP262185 H327702:H327721 JD327702:JD327721 SZ327702:SZ327721 ACV327702:ACV327721 AMR327702:AMR327721 AWN327702:AWN327721 BGJ327702:BGJ327721 BQF327702:BQF327721 CAB327702:CAB327721 CJX327702:CJX327721 CTT327702:CTT327721 DDP327702:DDP327721 DNL327702:DNL327721 DXH327702:DXH327721 EHD327702:EHD327721 EQZ327702:EQZ327721 FAV327702:FAV327721 FKR327702:FKR327721 FUN327702:FUN327721 GEJ327702:GEJ327721 GOF327702:GOF327721 GYB327702:GYB327721 HHX327702:HHX327721 HRT327702:HRT327721 IBP327702:IBP327721 ILL327702:ILL327721 IVH327702:IVH327721 JFD327702:JFD327721 JOZ327702:JOZ327721 JYV327702:JYV327721 KIR327702:KIR327721 KSN327702:KSN327721 LCJ327702:LCJ327721 LMF327702:LMF327721 LWB327702:LWB327721 MFX327702:MFX327721 MPT327702:MPT327721 MZP327702:MZP327721 NJL327702:NJL327721 NTH327702:NTH327721 ODD327702:ODD327721 OMZ327702:OMZ327721 OWV327702:OWV327721 PGR327702:PGR327721 PQN327702:PQN327721 QAJ327702:QAJ327721 QKF327702:QKF327721 QUB327702:QUB327721 RDX327702:RDX327721 RNT327702:RNT327721 RXP327702:RXP327721 SHL327702:SHL327721 SRH327702:SRH327721 TBD327702:TBD327721 TKZ327702:TKZ327721 TUV327702:TUV327721 UER327702:UER327721 UON327702:UON327721 UYJ327702:UYJ327721 VIF327702:VIF327721 VSB327702:VSB327721 WBX327702:WBX327721 WLT327702:WLT327721 WVP327702:WVP327721 H393238:H393257 JD393238:JD393257 SZ393238:SZ393257 ACV393238:ACV393257 AMR393238:AMR393257 AWN393238:AWN393257 BGJ393238:BGJ393257 BQF393238:BQF393257 CAB393238:CAB393257 CJX393238:CJX393257 CTT393238:CTT393257 DDP393238:DDP393257 DNL393238:DNL393257 DXH393238:DXH393257 EHD393238:EHD393257 EQZ393238:EQZ393257 FAV393238:FAV393257 FKR393238:FKR393257 FUN393238:FUN393257 GEJ393238:GEJ393257 GOF393238:GOF393257 GYB393238:GYB393257 HHX393238:HHX393257 HRT393238:HRT393257 IBP393238:IBP393257 ILL393238:ILL393257 IVH393238:IVH393257 JFD393238:JFD393257 JOZ393238:JOZ393257 JYV393238:JYV393257 KIR393238:KIR393257 KSN393238:KSN393257 LCJ393238:LCJ393257 LMF393238:LMF393257 LWB393238:LWB393257 MFX393238:MFX393257 MPT393238:MPT393257 MZP393238:MZP393257 NJL393238:NJL393257 NTH393238:NTH393257 ODD393238:ODD393257 OMZ393238:OMZ393257 OWV393238:OWV393257 PGR393238:PGR393257 PQN393238:PQN393257 QAJ393238:QAJ393257 QKF393238:QKF393257 QUB393238:QUB393257 RDX393238:RDX393257 RNT393238:RNT393257 RXP393238:RXP393257 SHL393238:SHL393257 SRH393238:SRH393257 TBD393238:TBD393257 TKZ393238:TKZ393257 TUV393238:TUV393257 UER393238:UER393257 UON393238:UON393257 UYJ393238:UYJ393257 VIF393238:VIF393257 VSB393238:VSB393257 WBX393238:WBX393257 WLT393238:WLT393257 WVP393238:WVP393257 H458774:H458793 JD458774:JD458793 SZ458774:SZ458793 ACV458774:ACV458793 AMR458774:AMR458793 AWN458774:AWN458793 BGJ458774:BGJ458793 BQF458774:BQF458793 CAB458774:CAB458793 CJX458774:CJX458793 CTT458774:CTT458793 DDP458774:DDP458793 DNL458774:DNL458793 DXH458774:DXH458793 EHD458774:EHD458793 EQZ458774:EQZ458793 FAV458774:FAV458793 FKR458774:FKR458793 FUN458774:FUN458793 GEJ458774:GEJ458793 GOF458774:GOF458793 GYB458774:GYB458793 HHX458774:HHX458793 HRT458774:HRT458793 IBP458774:IBP458793 ILL458774:ILL458793 IVH458774:IVH458793 JFD458774:JFD458793 JOZ458774:JOZ458793 JYV458774:JYV458793 KIR458774:KIR458793 KSN458774:KSN458793 LCJ458774:LCJ458793 LMF458774:LMF458793 LWB458774:LWB458793 MFX458774:MFX458793 MPT458774:MPT458793 MZP458774:MZP458793 NJL458774:NJL458793 NTH458774:NTH458793 ODD458774:ODD458793 OMZ458774:OMZ458793 OWV458774:OWV458793 PGR458774:PGR458793 PQN458774:PQN458793 QAJ458774:QAJ458793 QKF458774:QKF458793 QUB458774:QUB458793 RDX458774:RDX458793 RNT458774:RNT458793 RXP458774:RXP458793 SHL458774:SHL458793 SRH458774:SRH458793 TBD458774:TBD458793 TKZ458774:TKZ458793 TUV458774:TUV458793 UER458774:UER458793 UON458774:UON458793 UYJ458774:UYJ458793 VIF458774:VIF458793 VSB458774:VSB458793 WBX458774:WBX458793 WLT458774:WLT458793 WVP458774:WVP458793 H524310:H524329 JD524310:JD524329 SZ524310:SZ524329 ACV524310:ACV524329 AMR524310:AMR524329 AWN524310:AWN524329 BGJ524310:BGJ524329 BQF524310:BQF524329 CAB524310:CAB524329 CJX524310:CJX524329 CTT524310:CTT524329 DDP524310:DDP524329 DNL524310:DNL524329 DXH524310:DXH524329 EHD524310:EHD524329 EQZ524310:EQZ524329 FAV524310:FAV524329 FKR524310:FKR524329 FUN524310:FUN524329 GEJ524310:GEJ524329 GOF524310:GOF524329 GYB524310:GYB524329 HHX524310:HHX524329 HRT524310:HRT524329 IBP524310:IBP524329 ILL524310:ILL524329 IVH524310:IVH524329 JFD524310:JFD524329 JOZ524310:JOZ524329 JYV524310:JYV524329 KIR524310:KIR524329 KSN524310:KSN524329 LCJ524310:LCJ524329 LMF524310:LMF524329 LWB524310:LWB524329 MFX524310:MFX524329 MPT524310:MPT524329 MZP524310:MZP524329 NJL524310:NJL524329 NTH524310:NTH524329 ODD524310:ODD524329 OMZ524310:OMZ524329 OWV524310:OWV524329 PGR524310:PGR524329 PQN524310:PQN524329 QAJ524310:QAJ524329 QKF524310:QKF524329 QUB524310:QUB524329 RDX524310:RDX524329 RNT524310:RNT524329 RXP524310:RXP524329 SHL524310:SHL524329 SRH524310:SRH524329 TBD524310:TBD524329 TKZ524310:TKZ524329 TUV524310:TUV524329 UER524310:UER524329 UON524310:UON524329 UYJ524310:UYJ524329 VIF524310:VIF524329 VSB524310:VSB524329 WBX524310:WBX524329 WLT524310:WLT524329 WVP524310:WVP524329 H589846:H589865 JD589846:JD589865 SZ589846:SZ589865 ACV589846:ACV589865 AMR589846:AMR589865 AWN589846:AWN589865 BGJ589846:BGJ589865 BQF589846:BQF589865 CAB589846:CAB589865 CJX589846:CJX589865 CTT589846:CTT589865 DDP589846:DDP589865 DNL589846:DNL589865 DXH589846:DXH589865 EHD589846:EHD589865 EQZ589846:EQZ589865 FAV589846:FAV589865 FKR589846:FKR589865 FUN589846:FUN589865 GEJ589846:GEJ589865 GOF589846:GOF589865 GYB589846:GYB589865 HHX589846:HHX589865 HRT589846:HRT589865 IBP589846:IBP589865 ILL589846:ILL589865 IVH589846:IVH589865 JFD589846:JFD589865 JOZ589846:JOZ589865 JYV589846:JYV589865 KIR589846:KIR589865 KSN589846:KSN589865 LCJ589846:LCJ589865 LMF589846:LMF589865 LWB589846:LWB589865 MFX589846:MFX589865 MPT589846:MPT589865 MZP589846:MZP589865 NJL589846:NJL589865 NTH589846:NTH589865 ODD589846:ODD589865 OMZ589846:OMZ589865 OWV589846:OWV589865 PGR589846:PGR589865 PQN589846:PQN589865 QAJ589846:QAJ589865 QKF589846:QKF589865 QUB589846:QUB589865 RDX589846:RDX589865 RNT589846:RNT589865 RXP589846:RXP589865 SHL589846:SHL589865 SRH589846:SRH589865 TBD589846:TBD589865 TKZ589846:TKZ589865 TUV589846:TUV589865 UER589846:UER589865 UON589846:UON589865 UYJ589846:UYJ589865 VIF589846:VIF589865 VSB589846:VSB589865 WBX589846:WBX589865 WLT589846:WLT589865 WVP589846:WVP589865 H655382:H655401 JD655382:JD655401 SZ655382:SZ655401 ACV655382:ACV655401 AMR655382:AMR655401 AWN655382:AWN655401 BGJ655382:BGJ655401 BQF655382:BQF655401 CAB655382:CAB655401 CJX655382:CJX655401 CTT655382:CTT655401 DDP655382:DDP655401 DNL655382:DNL655401 DXH655382:DXH655401 EHD655382:EHD655401 EQZ655382:EQZ655401 FAV655382:FAV655401 FKR655382:FKR655401 FUN655382:FUN655401 GEJ655382:GEJ655401 GOF655382:GOF655401 GYB655382:GYB655401 HHX655382:HHX655401 HRT655382:HRT655401 IBP655382:IBP655401 ILL655382:ILL655401 IVH655382:IVH655401 JFD655382:JFD655401 JOZ655382:JOZ655401 JYV655382:JYV655401 KIR655382:KIR655401 KSN655382:KSN655401 LCJ655382:LCJ655401 LMF655382:LMF655401 LWB655382:LWB655401 MFX655382:MFX655401 MPT655382:MPT655401 MZP655382:MZP655401 NJL655382:NJL655401 NTH655382:NTH655401 ODD655382:ODD655401 OMZ655382:OMZ655401 OWV655382:OWV655401 PGR655382:PGR655401 PQN655382:PQN655401 QAJ655382:QAJ655401 QKF655382:QKF655401 QUB655382:QUB655401 RDX655382:RDX655401 RNT655382:RNT655401 RXP655382:RXP655401 SHL655382:SHL655401 SRH655382:SRH655401 TBD655382:TBD655401 TKZ655382:TKZ655401 TUV655382:TUV655401 UER655382:UER655401 UON655382:UON655401 UYJ655382:UYJ655401 VIF655382:VIF655401 VSB655382:VSB655401 WBX655382:WBX655401 WLT655382:WLT655401 WVP655382:WVP655401 H720918:H720937 JD720918:JD720937 SZ720918:SZ720937 ACV720918:ACV720937 AMR720918:AMR720937 AWN720918:AWN720937 BGJ720918:BGJ720937 BQF720918:BQF720937 CAB720918:CAB720937 CJX720918:CJX720937 CTT720918:CTT720937 DDP720918:DDP720937 DNL720918:DNL720937 DXH720918:DXH720937 EHD720918:EHD720937 EQZ720918:EQZ720937 FAV720918:FAV720937 FKR720918:FKR720937 FUN720918:FUN720937 GEJ720918:GEJ720937 GOF720918:GOF720937 GYB720918:GYB720937 HHX720918:HHX720937 HRT720918:HRT720937 IBP720918:IBP720937 ILL720918:ILL720937 IVH720918:IVH720937 JFD720918:JFD720937 JOZ720918:JOZ720937 JYV720918:JYV720937 KIR720918:KIR720937 KSN720918:KSN720937 LCJ720918:LCJ720937 LMF720918:LMF720937 LWB720918:LWB720937 MFX720918:MFX720937 MPT720918:MPT720937 MZP720918:MZP720937 NJL720918:NJL720937 NTH720918:NTH720937 ODD720918:ODD720937 OMZ720918:OMZ720937 OWV720918:OWV720937 PGR720918:PGR720937 PQN720918:PQN720937 QAJ720918:QAJ720937 QKF720918:QKF720937 QUB720918:QUB720937 RDX720918:RDX720937 RNT720918:RNT720937 RXP720918:RXP720937 SHL720918:SHL720937 SRH720918:SRH720937 TBD720918:TBD720937 TKZ720918:TKZ720937 TUV720918:TUV720937 UER720918:UER720937 UON720918:UON720937 UYJ720918:UYJ720937 VIF720918:VIF720937 VSB720918:VSB720937 WBX720918:WBX720937 WLT720918:WLT720937 WVP720918:WVP720937 H786454:H786473 JD786454:JD786473 SZ786454:SZ786473 ACV786454:ACV786473 AMR786454:AMR786473 AWN786454:AWN786473 BGJ786454:BGJ786473 BQF786454:BQF786473 CAB786454:CAB786473 CJX786454:CJX786473 CTT786454:CTT786473 DDP786454:DDP786473 DNL786454:DNL786473 DXH786454:DXH786473 EHD786454:EHD786473 EQZ786454:EQZ786473 FAV786454:FAV786473 FKR786454:FKR786473 FUN786454:FUN786473 GEJ786454:GEJ786473 GOF786454:GOF786473 GYB786454:GYB786473 HHX786454:HHX786473 HRT786454:HRT786473 IBP786454:IBP786473 ILL786454:ILL786473 IVH786454:IVH786473 JFD786454:JFD786473 JOZ786454:JOZ786473 JYV786454:JYV786473 KIR786454:KIR786473 KSN786454:KSN786473 LCJ786454:LCJ786473 LMF786454:LMF786473 LWB786454:LWB786473 MFX786454:MFX786473 MPT786454:MPT786473 MZP786454:MZP786473 NJL786454:NJL786473 NTH786454:NTH786473 ODD786454:ODD786473 OMZ786454:OMZ786473 OWV786454:OWV786473 PGR786454:PGR786473 PQN786454:PQN786473 QAJ786454:QAJ786473 QKF786454:QKF786473 QUB786454:QUB786473 RDX786454:RDX786473 RNT786454:RNT786473 RXP786454:RXP786473 SHL786454:SHL786473 SRH786454:SRH786473 TBD786454:TBD786473 TKZ786454:TKZ786473 TUV786454:TUV786473 UER786454:UER786473 UON786454:UON786473 UYJ786454:UYJ786473 VIF786454:VIF786473 VSB786454:VSB786473 WBX786454:WBX786473 WLT786454:WLT786473 WVP786454:WVP786473 H851990:H852009 JD851990:JD852009 SZ851990:SZ852009 ACV851990:ACV852009 AMR851990:AMR852009 AWN851990:AWN852009 BGJ851990:BGJ852009 BQF851990:BQF852009 CAB851990:CAB852009 CJX851990:CJX852009 CTT851990:CTT852009 DDP851990:DDP852009 DNL851990:DNL852009 DXH851990:DXH852009 EHD851990:EHD852009 EQZ851990:EQZ852009 FAV851990:FAV852009 FKR851990:FKR852009 FUN851990:FUN852009 GEJ851990:GEJ852009 GOF851990:GOF852009 GYB851990:GYB852009 HHX851990:HHX852009 HRT851990:HRT852009 IBP851990:IBP852009 ILL851990:ILL852009 IVH851990:IVH852009 JFD851990:JFD852009 JOZ851990:JOZ852009 JYV851990:JYV852009 KIR851990:KIR852009 KSN851990:KSN852009 LCJ851990:LCJ852009 LMF851990:LMF852009 LWB851990:LWB852009 MFX851990:MFX852009 MPT851990:MPT852009 MZP851990:MZP852009 NJL851990:NJL852009 NTH851990:NTH852009 ODD851990:ODD852009 OMZ851990:OMZ852009 OWV851990:OWV852009 PGR851990:PGR852009 PQN851990:PQN852009 QAJ851990:QAJ852009 QKF851990:QKF852009 QUB851990:QUB852009 RDX851990:RDX852009 RNT851990:RNT852009 RXP851990:RXP852009 SHL851990:SHL852009 SRH851990:SRH852009 TBD851990:TBD852009 TKZ851990:TKZ852009 TUV851990:TUV852009 UER851990:UER852009 UON851990:UON852009 UYJ851990:UYJ852009 VIF851990:VIF852009 VSB851990:VSB852009 WBX851990:WBX852009 WLT851990:WLT852009 WVP851990:WVP852009 H917526:H917545 JD917526:JD917545 SZ917526:SZ917545 ACV917526:ACV917545 AMR917526:AMR917545 AWN917526:AWN917545 BGJ917526:BGJ917545 BQF917526:BQF917545 CAB917526:CAB917545 CJX917526:CJX917545 CTT917526:CTT917545 DDP917526:DDP917545 DNL917526:DNL917545 DXH917526:DXH917545 EHD917526:EHD917545 EQZ917526:EQZ917545 FAV917526:FAV917545 FKR917526:FKR917545 FUN917526:FUN917545 GEJ917526:GEJ917545 GOF917526:GOF917545 GYB917526:GYB917545 HHX917526:HHX917545 HRT917526:HRT917545 IBP917526:IBP917545 ILL917526:ILL917545 IVH917526:IVH917545 JFD917526:JFD917545 JOZ917526:JOZ917545 JYV917526:JYV917545 KIR917526:KIR917545 KSN917526:KSN917545 LCJ917526:LCJ917545 LMF917526:LMF917545 LWB917526:LWB917545 MFX917526:MFX917545 MPT917526:MPT917545 MZP917526:MZP917545 NJL917526:NJL917545 NTH917526:NTH917545 ODD917526:ODD917545 OMZ917526:OMZ917545 OWV917526:OWV917545 PGR917526:PGR917545 PQN917526:PQN917545 QAJ917526:QAJ917545 QKF917526:QKF917545 QUB917526:QUB917545 RDX917526:RDX917545 RNT917526:RNT917545 RXP917526:RXP917545 SHL917526:SHL917545 SRH917526:SRH917545 TBD917526:TBD917545 TKZ917526:TKZ917545 TUV917526:TUV917545 UER917526:UER917545 UON917526:UON917545 UYJ917526:UYJ917545 VIF917526:VIF917545 VSB917526:VSB917545 WBX917526:WBX917545 WLT917526:WLT917545 WVP917526:WVP917545 H983062:H983081 JD983062:JD983081 SZ983062:SZ983081 ACV983062:ACV983081 AMR983062:AMR983081 AWN983062:AWN983081 BGJ983062:BGJ983081 BQF983062:BQF983081 CAB983062:CAB983081 CJX983062:CJX983081 CTT983062:CTT983081 DDP983062:DDP983081 DNL983062:DNL983081 DXH983062:DXH983081 EHD983062:EHD983081 EQZ983062:EQZ983081 FAV983062:FAV983081 FKR983062:FKR983081 FUN983062:FUN983081 GEJ983062:GEJ983081 GOF983062:GOF983081 GYB983062:GYB983081 HHX983062:HHX983081 HRT983062:HRT983081 IBP983062:IBP983081 ILL983062:ILL983081 IVH983062:IVH983081 JFD983062:JFD983081 JOZ983062:JOZ983081 JYV983062:JYV983081 KIR983062:KIR983081 KSN983062:KSN983081 LCJ983062:LCJ983081 LMF983062:LMF983081 LWB983062:LWB983081 MFX983062:MFX983081 MPT983062:MPT983081 MZP983062:MZP983081 NJL983062:NJL983081 NTH983062:NTH983081 ODD983062:ODD983081 OMZ983062:OMZ983081 OWV983062:OWV983081 PGR983062:PGR983081 PQN983062:PQN983081 QAJ983062:QAJ983081 QKF983062:QKF983081 QUB983062:QUB983081 RDX983062:RDX983081 RNT983062:RNT983081 RXP983062:RXP983081 SHL983062:SHL983081 SRH983062:SRH983081 TBD983062:TBD983081 TKZ983062:TKZ983081 TUV983062:TUV983081 UER983062:UER983081 UON983062:UON983081 UYJ983062:UYJ983081 VIF983062:VIF983081 VSB983062:VSB983081 WBX983062:WBX983081 WLT983062:WLT983081 WVP983062:WVP983081 H37:H60 JD36:JD60 SZ36:SZ60 ACV36:ACV60 AMR36:AMR60 AWN36:AWN60 BGJ36:BGJ60 BQF36:BQF60 CAB36:CAB60 CJX36:CJX60 CTT36:CTT60 DDP36:DDP60 DNL36:DNL60 DXH36:DXH60 EHD36:EHD60 EQZ36:EQZ60 FAV36:FAV60 FKR36:FKR60 FUN36:FUN60 GEJ36:GEJ60 GOF36:GOF60 GYB36:GYB60 HHX36:HHX60 HRT36:HRT60 IBP36:IBP60 ILL36:ILL60 IVH36:IVH60 JFD36:JFD60 JOZ36:JOZ60 JYV36:JYV60 KIR36:KIR60 KSN36:KSN60 LCJ36:LCJ60 LMF36:LMF60 LWB36:LWB60 MFX36:MFX60 MPT36:MPT60 MZP36:MZP60 NJL36:NJL60 NTH36:NTH60 ODD36:ODD60 OMZ36:OMZ60 OWV36:OWV60 PGR36:PGR60 PQN36:PQN60 QAJ36:QAJ60 QKF36:QKF60 QUB36:QUB60 RDX36:RDX60 RNT36:RNT60 RXP36:RXP60 SHL36:SHL60 SRH36:SRH60 TBD36:TBD60 TKZ36:TKZ60 TUV36:TUV60 UER36:UER60 UON36:UON60 UYJ36:UYJ60 VIF36:VIF60 VSB36:VSB60 WBX36:WBX60 WLT36:WLT60 WVP36:WVP60 H65579:H65603 JD65579:JD65603 SZ65579:SZ65603 ACV65579:ACV65603 AMR65579:AMR65603 AWN65579:AWN65603 BGJ65579:BGJ65603 BQF65579:BQF65603 CAB65579:CAB65603 CJX65579:CJX65603 CTT65579:CTT65603 DDP65579:DDP65603 DNL65579:DNL65603 DXH65579:DXH65603 EHD65579:EHD65603 EQZ65579:EQZ65603 FAV65579:FAV65603 FKR65579:FKR65603 FUN65579:FUN65603 GEJ65579:GEJ65603 GOF65579:GOF65603 GYB65579:GYB65603 HHX65579:HHX65603 HRT65579:HRT65603 IBP65579:IBP65603 ILL65579:ILL65603 IVH65579:IVH65603 JFD65579:JFD65603 JOZ65579:JOZ65603 JYV65579:JYV65603 KIR65579:KIR65603 KSN65579:KSN65603 LCJ65579:LCJ65603 LMF65579:LMF65603 LWB65579:LWB65603 MFX65579:MFX65603 MPT65579:MPT65603 MZP65579:MZP65603 NJL65579:NJL65603 NTH65579:NTH65603 ODD65579:ODD65603 OMZ65579:OMZ65603 OWV65579:OWV65603 PGR65579:PGR65603 PQN65579:PQN65603 QAJ65579:QAJ65603 QKF65579:QKF65603 QUB65579:QUB65603 RDX65579:RDX65603 RNT65579:RNT65603 RXP65579:RXP65603 SHL65579:SHL65603 SRH65579:SRH65603 TBD65579:TBD65603 TKZ65579:TKZ65603 TUV65579:TUV65603 UER65579:UER65603 UON65579:UON65603 UYJ65579:UYJ65603 VIF65579:VIF65603 VSB65579:VSB65603 WBX65579:WBX65603 WLT65579:WLT65603 WVP65579:WVP65603 H131115:H131139 JD131115:JD131139 SZ131115:SZ131139 ACV131115:ACV131139 AMR131115:AMR131139 AWN131115:AWN131139 BGJ131115:BGJ131139 BQF131115:BQF131139 CAB131115:CAB131139 CJX131115:CJX131139 CTT131115:CTT131139 DDP131115:DDP131139 DNL131115:DNL131139 DXH131115:DXH131139 EHD131115:EHD131139 EQZ131115:EQZ131139 FAV131115:FAV131139 FKR131115:FKR131139 FUN131115:FUN131139 GEJ131115:GEJ131139 GOF131115:GOF131139 GYB131115:GYB131139 HHX131115:HHX131139 HRT131115:HRT131139 IBP131115:IBP131139 ILL131115:ILL131139 IVH131115:IVH131139 JFD131115:JFD131139 JOZ131115:JOZ131139 JYV131115:JYV131139 KIR131115:KIR131139 KSN131115:KSN131139 LCJ131115:LCJ131139 LMF131115:LMF131139 LWB131115:LWB131139 MFX131115:MFX131139 MPT131115:MPT131139 MZP131115:MZP131139 NJL131115:NJL131139 NTH131115:NTH131139 ODD131115:ODD131139 OMZ131115:OMZ131139 OWV131115:OWV131139 PGR131115:PGR131139 PQN131115:PQN131139 QAJ131115:QAJ131139 QKF131115:QKF131139 QUB131115:QUB131139 RDX131115:RDX131139 RNT131115:RNT131139 RXP131115:RXP131139 SHL131115:SHL131139 SRH131115:SRH131139 TBD131115:TBD131139 TKZ131115:TKZ131139 TUV131115:TUV131139 UER131115:UER131139 UON131115:UON131139 UYJ131115:UYJ131139 VIF131115:VIF131139 VSB131115:VSB131139 WBX131115:WBX131139 WLT131115:WLT131139 WVP131115:WVP131139 H196651:H196675 JD196651:JD196675 SZ196651:SZ196675 ACV196651:ACV196675 AMR196651:AMR196675 AWN196651:AWN196675 BGJ196651:BGJ196675 BQF196651:BQF196675 CAB196651:CAB196675 CJX196651:CJX196675 CTT196651:CTT196675 DDP196651:DDP196675 DNL196651:DNL196675 DXH196651:DXH196675 EHD196651:EHD196675 EQZ196651:EQZ196675 FAV196651:FAV196675 FKR196651:FKR196675 FUN196651:FUN196675 GEJ196651:GEJ196675 GOF196651:GOF196675 GYB196651:GYB196675 HHX196651:HHX196675 HRT196651:HRT196675 IBP196651:IBP196675 ILL196651:ILL196675 IVH196651:IVH196675 JFD196651:JFD196675 JOZ196651:JOZ196675 JYV196651:JYV196675 KIR196651:KIR196675 KSN196651:KSN196675 LCJ196651:LCJ196675 LMF196651:LMF196675 LWB196651:LWB196675 MFX196651:MFX196675 MPT196651:MPT196675 MZP196651:MZP196675 NJL196651:NJL196675 NTH196651:NTH196675 ODD196651:ODD196675 OMZ196651:OMZ196675 OWV196651:OWV196675 PGR196651:PGR196675 PQN196651:PQN196675 QAJ196651:QAJ196675 QKF196651:QKF196675 QUB196651:QUB196675 RDX196651:RDX196675 RNT196651:RNT196675 RXP196651:RXP196675 SHL196651:SHL196675 SRH196651:SRH196675 TBD196651:TBD196675 TKZ196651:TKZ196675 TUV196651:TUV196675 UER196651:UER196675 UON196651:UON196675 UYJ196651:UYJ196675 VIF196651:VIF196675 VSB196651:VSB196675 WBX196651:WBX196675 WLT196651:WLT196675 WVP196651:WVP196675 H262187:H262211 JD262187:JD262211 SZ262187:SZ262211 ACV262187:ACV262211 AMR262187:AMR262211 AWN262187:AWN262211 BGJ262187:BGJ262211 BQF262187:BQF262211 CAB262187:CAB262211 CJX262187:CJX262211 CTT262187:CTT262211 DDP262187:DDP262211 DNL262187:DNL262211 DXH262187:DXH262211 EHD262187:EHD262211 EQZ262187:EQZ262211 FAV262187:FAV262211 FKR262187:FKR262211 FUN262187:FUN262211 GEJ262187:GEJ262211 GOF262187:GOF262211 GYB262187:GYB262211 HHX262187:HHX262211 HRT262187:HRT262211 IBP262187:IBP262211 ILL262187:ILL262211 IVH262187:IVH262211 JFD262187:JFD262211 JOZ262187:JOZ262211 JYV262187:JYV262211 KIR262187:KIR262211 KSN262187:KSN262211 LCJ262187:LCJ262211 LMF262187:LMF262211 LWB262187:LWB262211 MFX262187:MFX262211 MPT262187:MPT262211 MZP262187:MZP262211 NJL262187:NJL262211 NTH262187:NTH262211 ODD262187:ODD262211 OMZ262187:OMZ262211 OWV262187:OWV262211 PGR262187:PGR262211 PQN262187:PQN262211 QAJ262187:QAJ262211 QKF262187:QKF262211 QUB262187:QUB262211 RDX262187:RDX262211 RNT262187:RNT262211 RXP262187:RXP262211 SHL262187:SHL262211 SRH262187:SRH262211 TBD262187:TBD262211 TKZ262187:TKZ262211 TUV262187:TUV262211 UER262187:UER262211 UON262187:UON262211 UYJ262187:UYJ262211 VIF262187:VIF262211 VSB262187:VSB262211 WBX262187:WBX262211 WLT262187:WLT262211 WVP262187:WVP262211 H327723:H327747 JD327723:JD327747 SZ327723:SZ327747 ACV327723:ACV327747 AMR327723:AMR327747 AWN327723:AWN327747 BGJ327723:BGJ327747 BQF327723:BQF327747 CAB327723:CAB327747 CJX327723:CJX327747 CTT327723:CTT327747 DDP327723:DDP327747 DNL327723:DNL327747 DXH327723:DXH327747 EHD327723:EHD327747 EQZ327723:EQZ327747 FAV327723:FAV327747 FKR327723:FKR327747 FUN327723:FUN327747 GEJ327723:GEJ327747 GOF327723:GOF327747 GYB327723:GYB327747 HHX327723:HHX327747 HRT327723:HRT327747 IBP327723:IBP327747 ILL327723:ILL327747 IVH327723:IVH327747 JFD327723:JFD327747 JOZ327723:JOZ327747 JYV327723:JYV327747 KIR327723:KIR327747 KSN327723:KSN327747 LCJ327723:LCJ327747 LMF327723:LMF327747 LWB327723:LWB327747 MFX327723:MFX327747 MPT327723:MPT327747 MZP327723:MZP327747 NJL327723:NJL327747 NTH327723:NTH327747 ODD327723:ODD327747 OMZ327723:OMZ327747 OWV327723:OWV327747 PGR327723:PGR327747 PQN327723:PQN327747 QAJ327723:QAJ327747 QKF327723:QKF327747 QUB327723:QUB327747 RDX327723:RDX327747 RNT327723:RNT327747 RXP327723:RXP327747 SHL327723:SHL327747 SRH327723:SRH327747 TBD327723:TBD327747 TKZ327723:TKZ327747 TUV327723:TUV327747 UER327723:UER327747 UON327723:UON327747 UYJ327723:UYJ327747 VIF327723:VIF327747 VSB327723:VSB327747 WBX327723:WBX327747 WLT327723:WLT327747 WVP327723:WVP327747 H393259:H393283 JD393259:JD393283 SZ393259:SZ393283 ACV393259:ACV393283 AMR393259:AMR393283 AWN393259:AWN393283 BGJ393259:BGJ393283 BQF393259:BQF393283 CAB393259:CAB393283 CJX393259:CJX393283 CTT393259:CTT393283 DDP393259:DDP393283 DNL393259:DNL393283 DXH393259:DXH393283 EHD393259:EHD393283 EQZ393259:EQZ393283 FAV393259:FAV393283 FKR393259:FKR393283 FUN393259:FUN393283 GEJ393259:GEJ393283 GOF393259:GOF393283 GYB393259:GYB393283 HHX393259:HHX393283 HRT393259:HRT393283 IBP393259:IBP393283 ILL393259:ILL393283 IVH393259:IVH393283 JFD393259:JFD393283 JOZ393259:JOZ393283 JYV393259:JYV393283 KIR393259:KIR393283 KSN393259:KSN393283 LCJ393259:LCJ393283 LMF393259:LMF393283 LWB393259:LWB393283 MFX393259:MFX393283 MPT393259:MPT393283 MZP393259:MZP393283 NJL393259:NJL393283 NTH393259:NTH393283 ODD393259:ODD393283 OMZ393259:OMZ393283 OWV393259:OWV393283 PGR393259:PGR393283 PQN393259:PQN393283 QAJ393259:QAJ393283 QKF393259:QKF393283 QUB393259:QUB393283 RDX393259:RDX393283 RNT393259:RNT393283 RXP393259:RXP393283 SHL393259:SHL393283 SRH393259:SRH393283 TBD393259:TBD393283 TKZ393259:TKZ393283 TUV393259:TUV393283 UER393259:UER393283 UON393259:UON393283 UYJ393259:UYJ393283 VIF393259:VIF393283 VSB393259:VSB393283 WBX393259:WBX393283 WLT393259:WLT393283 WVP393259:WVP393283 H458795:H458819 JD458795:JD458819 SZ458795:SZ458819 ACV458795:ACV458819 AMR458795:AMR458819 AWN458795:AWN458819 BGJ458795:BGJ458819 BQF458795:BQF458819 CAB458795:CAB458819 CJX458795:CJX458819 CTT458795:CTT458819 DDP458795:DDP458819 DNL458795:DNL458819 DXH458795:DXH458819 EHD458795:EHD458819 EQZ458795:EQZ458819 FAV458795:FAV458819 FKR458795:FKR458819 FUN458795:FUN458819 GEJ458795:GEJ458819 GOF458795:GOF458819 GYB458795:GYB458819 HHX458795:HHX458819 HRT458795:HRT458819 IBP458795:IBP458819 ILL458795:ILL458819 IVH458795:IVH458819 JFD458795:JFD458819 JOZ458795:JOZ458819 JYV458795:JYV458819 KIR458795:KIR458819 KSN458795:KSN458819 LCJ458795:LCJ458819 LMF458795:LMF458819 LWB458795:LWB458819 MFX458795:MFX458819 MPT458795:MPT458819 MZP458795:MZP458819 NJL458795:NJL458819 NTH458795:NTH458819 ODD458795:ODD458819 OMZ458795:OMZ458819 OWV458795:OWV458819 PGR458795:PGR458819 PQN458795:PQN458819 QAJ458795:QAJ458819 QKF458795:QKF458819 QUB458795:QUB458819 RDX458795:RDX458819 RNT458795:RNT458819 RXP458795:RXP458819 SHL458795:SHL458819 SRH458795:SRH458819 TBD458795:TBD458819 TKZ458795:TKZ458819 TUV458795:TUV458819 UER458795:UER458819 UON458795:UON458819 UYJ458795:UYJ458819 VIF458795:VIF458819 VSB458795:VSB458819 WBX458795:WBX458819 WLT458795:WLT458819 WVP458795:WVP458819 H524331:H524355 JD524331:JD524355 SZ524331:SZ524355 ACV524331:ACV524355 AMR524331:AMR524355 AWN524331:AWN524355 BGJ524331:BGJ524355 BQF524331:BQF524355 CAB524331:CAB524355 CJX524331:CJX524355 CTT524331:CTT524355 DDP524331:DDP524355 DNL524331:DNL524355 DXH524331:DXH524355 EHD524331:EHD524355 EQZ524331:EQZ524355 FAV524331:FAV524355 FKR524331:FKR524355 FUN524331:FUN524355 GEJ524331:GEJ524355 GOF524331:GOF524355 GYB524331:GYB524355 HHX524331:HHX524355 HRT524331:HRT524355 IBP524331:IBP524355 ILL524331:ILL524355 IVH524331:IVH524355 JFD524331:JFD524355 JOZ524331:JOZ524355 JYV524331:JYV524355 KIR524331:KIR524355 KSN524331:KSN524355 LCJ524331:LCJ524355 LMF524331:LMF524355 LWB524331:LWB524355 MFX524331:MFX524355 MPT524331:MPT524355 MZP524331:MZP524355 NJL524331:NJL524355 NTH524331:NTH524355 ODD524331:ODD524355 OMZ524331:OMZ524355 OWV524331:OWV524355 PGR524331:PGR524355 PQN524331:PQN524355 QAJ524331:QAJ524355 QKF524331:QKF524355 QUB524331:QUB524355 RDX524331:RDX524355 RNT524331:RNT524355 RXP524331:RXP524355 SHL524331:SHL524355 SRH524331:SRH524355 TBD524331:TBD524355 TKZ524331:TKZ524355 TUV524331:TUV524355 UER524331:UER524355 UON524331:UON524355 UYJ524331:UYJ524355 VIF524331:VIF524355 VSB524331:VSB524355 WBX524331:WBX524355 WLT524331:WLT524355 WVP524331:WVP524355 H589867:H589891 JD589867:JD589891 SZ589867:SZ589891 ACV589867:ACV589891 AMR589867:AMR589891 AWN589867:AWN589891 BGJ589867:BGJ589891 BQF589867:BQF589891 CAB589867:CAB589891 CJX589867:CJX589891 CTT589867:CTT589891 DDP589867:DDP589891 DNL589867:DNL589891 DXH589867:DXH589891 EHD589867:EHD589891 EQZ589867:EQZ589891 FAV589867:FAV589891 FKR589867:FKR589891 FUN589867:FUN589891 GEJ589867:GEJ589891 GOF589867:GOF589891 GYB589867:GYB589891 HHX589867:HHX589891 HRT589867:HRT589891 IBP589867:IBP589891 ILL589867:ILL589891 IVH589867:IVH589891 JFD589867:JFD589891 JOZ589867:JOZ589891 JYV589867:JYV589891 KIR589867:KIR589891 KSN589867:KSN589891 LCJ589867:LCJ589891 LMF589867:LMF589891 LWB589867:LWB589891 MFX589867:MFX589891 MPT589867:MPT589891 MZP589867:MZP589891 NJL589867:NJL589891 NTH589867:NTH589891 ODD589867:ODD589891 OMZ589867:OMZ589891 OWV589867:OWV589891 PGR589867:PGR589891 PQN589867:PQN589891 QAJ589867:QAJ589891 QKF589867:QKF589891 QUB589867:QUB589891 RDX589867:RDX589891 RNT589867:RNT589891 RXP589867:RXP589891 SHL589867:SHL589891 SRH589867:SRH589891 TBD589867:TBD589891 TKZ589867:TKZ589891 TUV589867:TUV589891 UER589867:UER589891 UON589867:UON589891 UYJ589867:UYJ589891 VIF589867:VIF589891 VSB589867:VSB589891 WBX589867:WBX589891 WLT589867:WLT589891 WVP589867:WVP589891 H655403:H655427 JD655403:JD655427 SZ655403:SZ655427 ACV655403:ACV655427 AMR655403:AMR655427 AWN655403:AWN655427 BGJ655403:BGJ655427 BQF655403:BQF655427 CAB655403:CAB655427 CJX655403:CJX655427 CTT655403:CTT655427 DDP655403:DDP655427 DNL655403:DNL655427 DXH655403:DXH655427 EHD655403:EHD655427 EQZ655403:EQZ655427 FAV655403:FAV655427 FKR655403:FKR655427 FUN655403:FUN655427 GEJ655403:GEJ655427 GOF655403:GOF655427 GYB655403:GYB655427 HHX655403:HHX655427 HRT655403:HRT655427 IBP655403:IBP655427 ILL655403:ILL655427 IVH655403:IVH655427 JFD655403:JFD655427 JOZ655403:JOZ655427 JYV655403:JYV655427 KIR655403:KIR655427 KSN655403:KSN655427 LCJ655403:LCJ655427 LMF655403:LMF655427 LWB655403:LWB655427 MFX655403:MFX655427 MPT655403:MPT655427 MZP655403:MZP655427 NJL655403:NJL655427 NTH655403:NTH655427 ODD655403:ODD655427 OMZ655403:OMZ655427 OWV655403:OWV655427 PGR655403:PGR655427 PQN655403:PQN655427 QAJ655403:QAJ655427 QKF655403:QKF655427 QUB655403:QUB655427 RDX655403:RDX655427 RNT655403:RNT655427 RXP655403:RXP655427 SHL655403:SHL655427 SRH655403:SRH655427 TBD655403:TBD655427 TKZ655403:TKZ655427 TUV655403:TUV655427 UER655403:UER655427 UON655403:UON655427 UYJ655403:UYJ655427 VIF655403:VIF655427 VSB655403:VSB655427 WBX655403:WBX655427 WLT655403:WLT655427 WVP655403:WVP655427 H720939:H720963 JD720939:JD720963 SZ720939:SZ720963 ACV720939:ACV720963 AMR720939:AMR720963 AWN720939:AWN720963 BGJ720939:BGJ720963 BQF720939:BQF720963 CAB720939:CAB720963 CJX720939:CJX720963 CTT720939:CTT720963 DDP720939:DDP720963 DNL720939:DNL720963 DXH720939:DXH720963 EHD720939:EHD720963 EQZ720939:EQZ720963 FAV720939:FAV720963 FKR720939:FKR720963 FUN720939:FUN720963 GEJ720939:GEJ720963 GOF720939:GOF720963 GYB720939:GYB720963 HHX720939:HHX720963 HRT720939:HRT720963 IBP720939:IBP720963 ILL720939:ILL720963 IVH720939:IVH720963 JFD720939:JFD720963 JOZ720939:JOZ720963 JYV720939:JYV720963 KIR720939:KIR720963 KSN720939:KSN720963 LCJ720939:LCJ720963 LMF720939:LMF720963 LWB720939:LWB720963 MFX720939:MFX720963 MPT720939:MPT720963 MZP720939:MZP720963 NJL720939:NJL720963 NTH720939:NTH720963 ODD720939:ODD720963 OMZ720939:OMZ720963 OWV720939:OWV720963 PGR720939:PGR720963 PQN720939:PQN720963 QAJ720939:QAJ720963 QKF720939:QKF720963 QUB720939:QUB720963 RDX720939:RDX720963 RNT720939:RNT720963 RXP720939:RXP720963 SHL720939:SHL720963 SRH720939:SRH720963 TBD720939:TBD720963 TKZ720939:TKZ720963 TUV720939:TUV720963 UER720939:UER720963 UON720939:UON720963 UYJ720939:UYJ720963 VIF720939:VIF720963 VSB720939:VSB720963 WBX720939:WBX720963 WLT720939:WLT720963 WVP720939:WVP720963 H786475:H786499 JD786475:JD786499 SZ786475:SZ786499 ACV786475:ACV786499 AMR786475:AMR786499 AWN786475:AWN786499 BGJ786475:BGJ786499 BQF786475:BQF786499 CAB786475:CAB786499 CJX786475:CJX786499 CTT786475:CTT786499 DDP786475:DDP786499 DNL786475:DNL786499 DXH786475:DXH786499 EHD786475:EHD786499 EQZ786475:EQZ786499 FAV786475:FAV786499 FKR786475:FKR786499 FUN786475:FUN786499 GEJ786475:GEJ786499 GOF786475:GOF786499 GYB786475:GYB786499 HHX786475:HHX786499 HRT786475:HRT786499 IBP786475:IBP786499 ILL786475:ILL786499 IVH786475:IVH786499 JFD786475:JFD786499 JOZ786475:JOZ786499 JYV786475:JYV786499 KIR786475:KIR786499 KSN786475:KSN786499 LCJ786475:LCJ786499 LMF786475:LMF786499 LWB786475:LWB786499 MFX786475:MFX786499 MPT786475:MPT786499 MZP786475:MZP786499 NJL786475:NJL786499 NTH786475:NTH786499 ODD786475:ODD786499 OMZ786475:OMZ786499 OWV786475:OWV786499 PGR786475:PGR786499 PQN786475:PQN786499 QAJ786475:QAJ786499 QKF786475:QKF786499 QUB786475:QUB786499 RDX786475:RDX786499 RNT786475:RNT786499 RXP786475:RXP786499 SHL786475:SHL786499 SRH786475:SRH786499 TBD786475:TBD786499 TKZ786475:TKZ786499 TUV786475:TUV786499 UER786475:UER786499 UON786475:UON786499 UYJ786475:UYJ786499 VIF786475:VIF786499 VSB786475:VSB786499 WBX786475:WBX786499 WLT786475:WLT786499 WVP786475:WVP786499 H852011:H852035 JD852011:JD852035 SZ852011:SZ852035 ACV852011:ACV852035 AMR852011:AMR852035 AWN852011:AWN852035 BGJ852011:BGJ852035 BQF852011:BQF852035 CAB852011:CAB852035 CJX852011:CJX852035 CTT852011:CTT852035 DDP852011:DDP852035 DNL852011:DNL852035 DXH852011:DXH852035 EHD852011:EHD852035 EQZ852011:EQZ852035 FAV852011:FAV852035 FKR852011:FKR852035 FUN852011:FUN852035 GEJ852011:GEJ852035 GOF852011:GOF852035 GYB852011:GYB852035 HHX852011:HHX852035 HRT852011:HRT852035 IBP852011:IBP852035 ILL852011:ILL852035 IVH852011:IVH852035 JFD852011:JFD852035 JOZ852011:JOZ852035 JYV852011:JYV852035 KIR852011:KIR852035 KSN852011:KSN852035 LCJ852011:LCJ852035 LMF852011:LMF852035 LWB852011:LWB852035 MFX852011:MFX852035 MPT852011:MPT852035 MZP852011:MZP852035 NJL852011:NJL852035 NTH852011:NTH852035 ODD852011:ODD852035 OMZ852011:OMZ852035 OWV852011:OWV852035 PGR852011:PGR852035 PQN852011:PQN852035 QAJ852011:QAJ852035 QKF852011:QKF852035 QUB852011:QUB852035 RDX852011:RDX852035 RNT852011:RNT852035 RXP852011:RXP852035 SHL852011:SHL852035 SRH852011:SRH852035 TBD852011:TBD852035 TKZ852011:TKZ852035 TUV852011:TUV852035 UER852011:UER852035 UON852011:UON852035 UYJ852011:UYJ852035 VIF852011:VIF852035 VSB852011:VSB852035 WBX852011:WBX852035 WLT852011:WLT852035 WVP852011:WVP852035 H917547:H917571 JD917547:JD917571 SZ917547:SZ917571 ACV917547:ACV917571 AMR917547:AMR917571 AWN917547:AWN917571 BGJ917547:BGJ917571 BQF917547:BQF917571 CAB917547:CAB917571 CJX917547:CJX917571 CTT917547:CTT917571 DDP917547:DDP917571 DNL917547:DNL917571 DXH917547:DXH917571 EHD917547:EHD917571 EQZ917547:EQZ917571 FAV917547:FAV917571 FKR917547:FKR917571 FUN917547:FUN917571 GEJ917547:GEJ917571 GOF917547:GOF917571 GYB917547:GYB917571 HHX917547:HHX917571 HRT917547:HRT917571 IBP917547:IBP917571 ILL917547:ILL917571 IVH917547:IVH917571 JFD917547:JFD917571 JOZ917547:JOZ917571 JYV917547:JYV917571 KIR917547:KIR917571 KSN917547:KSN917571 LCJ917547:LCJ917571 LMF917547:LMF917571 LWB917547:LWB917571 MFX917547:MFX917571 MPT917547:MPT917571 MZP917547:MZP917571 NJL917547:NJL917571 NTH917547:NTH917571 ODD917547:ODD917571 OMZ917547:OMZ917571 OWV917547:OWV917571 PGR917547:PGR917571 PQN917547:PQN917571 QAJ917547:QAJ917571 QKF917547:QKF917571 QUB917547:QUB917571 RDX917547:RDX917571 RNT917547:RNT917571 RXP917547:RXP917571 SHL917547:SHL917571 SRH917547:SRH917571 TBD917547:TBD917571 TKZ917547:TKZ917571 TUV917547:TUV917571 UER917547:UER917571 UON917547:UON917571 UYJ917547:UYJ917571 VIF917547:VIF917571 VSB917547:VSB917571 WBX917547:WBX917571 WLT917547:WLT917571 WVP917547:WVP917571 H983083:H983107 JD983083:JD983107 SZ983083:SZ983107 ACV983083:ACV983107 AMR983083:AMR983107 AWN983083:AWN983107 BGJ983083:BGJ983107 BQF983083:BQF983107 CAB983083:CAB983107 CJX983083:CJX983107 CTT983083:CTT983107 DDP983083:DDP983107 DNL983083:DNL983107 DXH983083:DXH983107 EHD983083:EHD983107 EQZ983083:EQZ983107 FAV983083:FAV983107 FKR983083:FKR983107 FUN983083:FUN983107 GEJ983083:GEJ983107 GOF983083:GOF983107 GYB983083:GYB983107 HHX983083:HHX983107 HRT983083:HRT983107 IBP983083:IBP983107 ILL983083:ILL983107 IVH983083:IVH983107 JFD983083:JFD983107 JOZ983083:JOZ983107 JYV983083:JYV983107 KIR983083:KIR983107 KSN983083:KSN983107 LCJ983083:LCJ983107 LMF983083:LMF983107 LWB983083:LWB983107 MFX983083:MFX983107 MPT983083:MPT983107 MZP983083:MZP983107 NJL983083:NJL983107 NTH983083:NTH983107 ODD983083:ODD983107 OMZ983083:OMZ983107 OWV983083:OWV983107 PGR983083:PGR983107 PQN983083:PQN983107 QAJ983083:QAJ983107 QKF983083:QKF983107 QUB983083:QUB983107 RDX983083:RDX983107 RNT983083:RNT983107 RXP983083:RXP983107 SHL983083:SHL983107 SRH983083:SRH983107 TBD983083:TBD983107 TKZ983083:TKZ983107 TUV983083:TUV983107 UER983083:UER983107 UON983083:UON983107 UYJ983083:UYJ983107 VIF983083:VIF983107 VSB983083:VSB983107 WBX983083:WBX983107 WLT983083:WLT983107 WVP983083:WVP983107 H62:H66 JD62:JD66 SZ62:SZ66 ACV62:ACV66 AMR62:AMR66 AWN62:AWN66 BGJ62:BGJ66 BQF62:BQF66 CAB62:CAB66 CJX62:CJX66 CTT62:CTT66 DDP62:DDP66 DNL62:DNL66 DXH62:DXH66 EHD62:EHD66 EQZ62:EQZ66 FAV62:FAV66 FKR62:FKR66 FUN62:FUN66 GEJ62:GEJ66 GOF62:GOF66 GYB62:GYB66 HHX62:HHX66 HRT62:HRT66 IBP62:IBP66 ILL62:ILL66 IVH62:IVH66 JFD62:JFD66 JOZ62:JOZ66 JYV62:JYV66 KIR62:KIR66 KSN62:KSN66 LCJ62:LCJ66 LMF62:LMF66 LWB62:LWB66 MFX62:MFX66 MPT62:MPT66 MZP62:MZP66 NJL62:NJL66 NTH62:NTH66 ODD62:ODD66 OMZ62:OMZ66 OWV62:OWV66 PGR62:PGR66 PQN62:PQN66 QAJ62:QAJ66 QKF62:QKF66 QUB62:QUB66 RDX62:RDX66 RNT62:RNT66 RXP62:RXP66 SHL62:SHL66 SRH62:SRH66 TBD62:TBD66 TKZ62:TKZ66 TUV62:TUV66 UER62:UER66 UON62:UON66 UYJ62:UYJ66 VIF62:VIF66 VSB62:VSB66 WBX62:WBX66 WLT62:WLT66 WVP62:WVP66 H65605:H65609 JD65605:JD65609 SZ65605:SZ65609 ACV65605:ACV65609 AMR65605:AMR65609 AWN65605:AWN65609 BGJ65605:BGJ65609 BQF65605:BQF65609 CAB65605:CAB65609 CJX65605:CJX65609 CTT65605:CTT65609 DDP65605:DDP65609 DNL65605:DNL65609 DXH65605:DXH65609 EHD65605:EHD65609 EQZ65605:EQZ65609 FAV65605:FAV65609 FKR65605:FKR65609 FUN65605:FUN65609 GEJ65605:GEJ65609 GOF65605:GOF65609 GYB65605:GYB65609 HHX65605:HHX65609 HRT65605:HRT65609 IBP65605:IBP65609 ILL65605:ILL65609 IVH65605:IVH65609 JFD65605:JFD65609 JOZ65605:JOZ65609 JYV65605:JYV65609 KIR65605:KIR65609 KSN65605:KSN65609 LCJ65605:LCJ65609 LMF65605:LMF65609 LWB65605:LWB65609 MFX65605:MFX65609 MPT65605:MPT65609 MZP65605:MZP65609 NJL65605:NJL65609 NTH65605:NTH65609 ODD65605:ODD65609 OMZ65605:OMZ65609 OWV65605:OWV65609 PGR65605:PGR65609 PQN65605:PQN65609 QAJ65605:QAJ65609 QKF65605:QKF65609 QUB65605:QUB65609 RDX65605:RDX65609 RNT65605:RNT65609 RXP65605:RXP65609 SHL65605:SHL65609 SRH65605:SRH65609 TBD65605:TBD65609 TKZ65605:TKZ65609 TUV65605:TUV65609 UER65605:UER65609 UON65605:UON65609 UYJ65605:UYJ65609 VIF65605:VIF65609 VSB65605:VSB65609 WBX65605:WBX65609 WLT65605:WLT65609 WVP65605:WVP65609 H131141:H131145 JD131141:JD131145 SZ131141:SZ131145 ACV131141:ACV131145 AMR131141:AMR131145 AWN131141:AWN131145 BGJ131141:BGJ131145 BQF131141:BQF131145 CAB131141:CAB131145 CJX131141:CJX131145 CTT131141:CTT131145 DDP131141:DDP131145 DNL131141:DNL131145 DXH131141:DXH131145 EHD131141:EHD131145 EQZ131141:EQZ131145 FAV131141:FAV131145 FKR131141:FKR131145 FUN131141:FUN131145 GEJ131141:GEJ131145 GOF131141:GOF131145 GYB131141:GYB131145 HHX131141:HHX131145 HRT131141:HRT131145 IBP131141:IBP131145 ILL131141:ILL131145 IVH131141:IVH131145 JFD131141:JFD131145 JOZ131141:JOZ131145 JYV131141:JYV131145 KIR131141:KIR131145 KSN131141:KSN131145 LCJ131141:LCJ131145 LMF131141:LMF131145 LWB131141:LWB131145 MFX131141:MFX131145 MPT131141:MPT131145 MZP131141:MZP131145 NJL131141:NJL131145 NTH131141:NTH131145 ODD131141:ODD131145 OMZ131141:OMZ131145 OWV131141:OWV131145 PGR131141:PGR131145 PQN131141:PQN131145 QAJ131141:QAJ131145 QKF131141:QKF131145 QUB131141:QUB131145 RDX131141:RDX131145 RNT131141:RNT131145 RXP131141:RXP131145 SHL131141:SHL131145 SRH131141:SRH131145 TBD131141:TBD131145 TKZ131141:TKZ131145 TUV131141:TUV131145 UER131141:UER131145 UON131141:UON131145 UYJ131141:UYJ131145 VIF131141:VIF131145 VSB131141:VSB131145 WBX131141:WBX131145 WLT131141:WLT131145 WVP131141:WVP131145 H196677:H196681 JD196677:JD196681 SZ196677:SZ196681 ACV196677:ACV196681 AMR196677:AMR196681 AWN196677:AWN196681 BGJ196677:BGJ196681 BQF196677:BQF196681 CAB196677:CAB196681 CJX196677:CJX196681 CTT196677:CTT196681 DDP196677:DDP196681 DNL196677:DNL196681 DXH196677:DXH196681 EHD196677:EHD196681 EQZ196677:EQZ196681 FAV196677:FAV196681 FKR196677:FKR196681 FUN196677:FUN196681 GEJ196677:GEJ196681 GOF196677:GOF196681 GYB196677:GYB196681 HHX196677:HHX196681 HRT196677:HRT196681 IBP196677:IBP196681 ILL196677:ILL196681 IVH196677:IVH196681 JFD196677:JFD196681 JOZ196677:JOZ196681 JYV196677:JYV196681 KIR196677:KIR196681 KSN196677:KSN196681 LCJ196677:LCJ196681 LMF196677:LMF196681 LWB196677:LWB196681 MFX196677:MFX196681 MPT196677:MPT196681 MZP196677:MZP196681 NJL196677:NJL196681 NTH196677:NTH196681 ODD196677:ODD196681 OMZ196677:OMZ196681 OWV196677:OWV196681 PGR196677:PGR196681 PQN196677:PQN196681 QAJ196677:QAJ196681 QKF196677:QKF196681 QUB196677:QUB196681 RDX196677:RDX196681 RNT196677:RNT196681 RXP196677:RXP196681 SHL196677:SHL196681 SRH196677:SRH196681 TBD196677:TBD196681 TKZ196677:TKZ196681 TUV196677:TUV196681 UER196677:UER196681 UON196677:UON196681 UYJ196677:UYJ196681 VIF196677:VIF196681 VSB196677:VSB196681 WBX196677:WBX196681 WLT196677:WLT196681 WVP196677:WVP196681 H262213:H262217 JD262213:JD262217 SZ262213:SZ262217 ACV262213:ACV262217 AMR262213:AMR262217 AWN262213:AWN262217 BGJ262213:BGJ262217 BQF262213:BQF262217 CAB262213:CAB262217 CJX262213:CJX262217 CTT262213:CTT262217 DDP262213:DDP262217 DNL262213:DNL262217 DXH262213:DXH262217 EHD262213:EHD262217 EQZ262213:EQZ262217 FAV262213:FAV262217 FKR262213:FKR262217 FUN262213:FUN262217 GEJ262213:GEJ262217 GOF262213:GOF262217 GYB262213:GYB262217 HHX262213:HHX262217 HRT262213:HRT262217 IBP262213:IBP262217 ILL262213:ILL262217 IVH262213:IVH262217 JFD262213:JFD262217 JOZ262213:JOZ262217 JYV262213:JYV262217 KIR262213:KIR262217 KSN262213:KSN262217 LCJ262213:LCJ262217 LMF262213:LMF262217 LWB262213:LWB262217 MFX262213:MFX262217 MPT262213:MPT262217 MZP262213:MZP262217 NJL262213:NJL262217 NTH262213:NTH262217 ODD262213:ODD262217 OMZ262213:OMZ262217 OWV262213:OWV262217 PGR262213:PGR262217 PQN262213:PQN262217 QAJ262213:QAJ262217 QKF262213:QKF262217 QUB262213:QUB262217 RDX262213:RDX262217 RNT262213:RNT262217 RXP262213:RXP262217 SHL262213:SHL262217 SRH262213:SRH262217 TBD262213:TBD262217 TKZ262213:TKZ262217 TUV262213:TUV262217 UER262213:UER262217 UON262213:UON262217 UYJ262213:UYJ262217 VIF262213:VIF262217 VSB262213:VSB262217 WBX262213:WBX262217 WLT262213:WLT262217 WVP262213:WVP262217 H327749:H327753 JD327749:JD327753 SZ327749:SZ327753 ACV327749:ACV327753 AMR327749:AMR327753 AWN327749:AWN327753 BGJ327749:BGJ327753 BQF327749:BQF327753 CAB327749:CAB327753 CJX327749:CJX327753 CTT327749:CTT327753 DDP327749:DDP327753 DNL327749:DNL327753 DXH327749:DXH327753 EHD327749:EHD327753 EQZ327749:EQZ327753 FAV327749:FAV327753 FKR327749:FKR327753 FUN327749:FUN327753 GEJ327749:GEJ327753 GOF327749:GOF327753 GYB327749:GYB327753 HHX327749:HHX327753 HRT327749:HRT327753 IBP327749:IBP327753 ILL327749:ILL327753 IVH327749:IVH327753 JFD327749:JFD327753 JOZ327749:JOZ327753 JYV327749:JYV327753 KIR327749:KIR327753 KSN327749:KSN327753 LCJ327749:LCJ327753 LMF327749:LMF327753 LWB327749:LWB327753 MFX327749:MFX327753 MPT327749:MPT327753 MZP327749:MZP327753 NJL327749:NJL327753 NTH327749:NTH327753 ODD327749:ODD327753 OMZ327749:OMZ327753 OWV327749:OWV327753 PGR327749:PGR327753 PQN327749:PQN327753 QAJ327749:QAJ327753 QKF327749:QKF327753 QUB327749:QUB327753 RDX327749:RDX327753 RNT327749:RNT327753 RXP327749:RXP327753 SHL327749:SHL327753 SRH327749:SRH327753 TBD327749:TBD327753 TKZ327749:TKZ327753 TUV327749:TUV327753 UER327749:UER327753 UON327749:UON327753 UYJ327749:UYJ327753 VIF327749:VIF327753 VSB327749:VSB327753 WBX327749:WBX327753 WLT327749:WLT327753 WVP327749:WVP327753 H393285:H393289 JD393285:JD393289 SZ393285:SZ393289 ACV393285:ACV393289 AMR393285:AMR393289 AWN393285:AWN393289 BGJ393285:BGJ393289 BQF393285:BQF393289 CAB393285:CAB393289 CJX393285:CJX393289 CTT393285:CTT393289 DDP393285:DDP393289 DNL393285:DNL393289 DXH393285:DXH393289 EHD393285:EHD393289 EQZ393285:EQZ393289 FAV393285:FAV393289 FKR393285:FKR393289 FUN393285:FUN393289 GEJ393285:GEJ393289 GOF393285:GOF393289 GYB393285:GYB393289 HHX393285:HHX393289 HRT393285:HRT393289 IBP393285:IBP393289 ILL393285:ILL393289 IVH393285:IVH393289 JFD393285:JFD393289 JOZ393285:JOZ393289 JYV393285:JYV393289 KIR393285:KIR393289 KSN393285:KSN393289 LCJ393285:LCJ393289 LMF393285:LMF393289 LWB393285:LWB393289 MFX393285:MFX393289 MPT393285:MPT393289 MZP393285:MZP393289 NJL393285:NJL393289 NTH393285:NTH393289 ODD393285:ODD393289 OMZ393285:OMZ393289 OWV393285:OWV393289 PGR393285:PGR393289 PQN393285:PQN393289 QAJ393285:QAJ393289 QKF393285:QKF393289 QUB393285:QUB393289 RDX393285:RDX393289 RNT393285:RNT393289 RXP393285:RXP393289 SHL393285:SHL393289 SRH393285:SRH393289 TBD393285:TBD393289 TKZ393285:TKZ393289 TUV393285:TUV393289 UER393285:UER393289 UON393285:UON393289 UYJ393285:UYJ393289 VIF393285:VIF393289 VSB393285:VSB393289 WBX393285:WBX393289 WLT393285:WLT393289 WVP393285:WVP393289 H458821:H458825 JD458821:JD458825 SZ458821:SZ458825 ACV458821:ACV458825 AMR458821:AMR458825 AWN458821:AWN458825 BGJ458821:BGJ458825 BQF458821:BQF458825 CAB458821:CAB458825 CJX458821:CJX458825 CTT458821:CTT458825 DDP458821:DDP458825 DNL458821:DNL458825 DXH458821:DXH458825 EHD458821:EHD458825 EQZ458821:EQZ458825 FAV458821:FAV458825 FKR458821:FKR458825 FUN458821:FUN458825 GEJ458821:GEJ458825 GOF458821:GOF458825 GYB458821:GYB458825 HHX458821:HHX458825 HRT458821:HRT458825 IBP458821:IBP458825 ILL458821:ILL458825 IVH458821:IVH458825 JFD458821:JFD458825 JOZ458821:JOZ458825 JYV458821:JYV458825 KIR458821:KIR458825 KSN458821:KSN458825 LCJ458821:LCJ458825 LMF458821:LMF458825 LWB458821:LWB458825 MFX458821:MFX458825 MPT458821:MPT458825 MZP458821:MZP458825 NJL458821:NJL458825 NTH458821:NTH458825 ODD458821:ODD458825 OMZ458821:OMZ458825 OWV458821:OWV458825 PGR458821:PGR458825 PQN458821:PQN458825 QAJ458821:QAJ458825 QKF458821:QKF458825 QUB458821:QUB458825 RDX458821:RDX458825 RNT458821:RNT458825 RXP458821:RXP458825 SHL458821:SHL458825 SRH458821:SRH458825 TBD458821:TBD458825 TKZ458821:TKZ458825 TUV458821:TUV458825 UER458821:UER458825 UON458821:UON458825 UYJ458821:UYJ458825 VIF458821:VIF458825 VSB458821:VSB458825 WBX458821:WBX458825 WLT458821:WLT458825 WVP458821:WVP458825 H524357:H524361 JD524357:JD524361 SZ524357:SZ524361 ACV524357:ACV524361 AMR524357:AMR524361 AWN524357:AWN524361 BGJ524357:BGJ524361 BQF524357:BQF524361 CAB524357:CAB524361 CJX524357:CJX524361 CTT524357:CTT524361 DDP524357:DDP524361 DNL524357:DNL524361 DXH524357:DXH524361 EHD524357:EHD524361 EQZ524357:EQZ524361 FAV524357:FAV524361 FKR524357:FKR524361 FUN524357:FUN524361 GEJ524357:GEJ524361 GOF524357:GOF524361 GYB524357:GYB524361 HHX524357:HHX524361 HRT524357:HRT524361 IBP524357:IBP524361 ILL524357:ILL524361 IVH524357:IVH524361 JFD524357:JFD524361 JOZ524357:JOZ524361 JYV524357:JYV524361 KIR524357:KIR524361 KSN524357:KSN524361 LCJ524357:LCJ524361 LMF524357:LMF524361 LWB524357:LWB524361 MFX524357:MFX524361 MPT524357:MPT524361 MZP524357:MZP524361 NJL524357:NJL524361 NTH524357:NTH524361 ODD524357:ODD524361 OMZ524357:OMZ524361 OWV524357:OWV524361 PGR524357:PGR524361 PQN524357:PQN524361 QAJ524357:QAJ524361 QKF524357:QKF524361 QUB524357:QUB524361 RDX524357:RDX524361 RNT524357:RNT524361 RXP524357:RXP524361 SHL524357:SHL524361 SRH524357:SRH524361 TBD524357:TBD524361 TKZ524357:TKZ524361 TUV524357:TUV524361 UER524357:UER524361 UON524357:UON524361 UYJ524357:UYJ524361 VIF524357:VIF524361 VSB524357:VSB524361 WBX524357:WBX524361 WLT524357:WLT524361 WVP524357:WVP524361 H589893:H589897 JD589893:JD589897 SZ589893:SZ589897 ACV589893:ACV589897 AMR589893:AMR589897 AWN589893:AWN589897 BGJ589893:BGJ589897 BQF589893:BQF589897 CAB589893:CAB589897 CJX589893:CJX589897 CTT589893:CTT589897 DDP589893:DDP589897 DNL589893:DNL589897 DXH589893:DXH589897 EHD589893:EHD589897 EQZ589893:EQZ589897 FAV589893:FAV589897 FKR589893:FKR589897 FUN589893:FUN589897 GEJ589893:GEJ589897 GOF589893:GOF589897 GYB589893:GYB589897 HHX589893:HHX589897 HRT589893:HRT589897 IBP589893:IBP589897 ILL589893:ILL589897 IVH589893:IVH589897 JFD589893:JFD589897 JOZ589893:JOZ589897 JYV589893:JYV589897 KIR589893:KIR589897 KSN589893:KSN589897 LCJ589893:LCJ589897 LMF589893:LMF589897 LWB589893:LWB589897 MFX589893:MFX589897 MPT589893:MPT589897 MZP589893:MZP589897 NJL589893:NJL589897 NTH589893:NTH589897 ODD589893:ODD589897 OMZ589893:OMZ589897 OWV589893:OWV589897 PGR589893:PGR589897 PQN589893:PQN589897 QAJ589893:QAJ589897 QKF589893:QKF589897 QUB589893:QUB589897 RDX589893:RDX589897 RNT589893:RNT589897 RXP589893:RXP589897 SHL589893:SHL589897 SRH589893:SRH589897 TBD589893:TBD589897 TKZ589893:TKZ589897 TUV589893:TUV589897 UER589893:UER589897 UON589893:UON589897 UYJ589893:UYJ589897 VIF589893:VIF589897 VSB589893:VSB589897 WBX589893:WBX589897 WLT589893:WLT589897 WVP589893:WVP589897 H655429:H655433 JD655429:JD655433 SZ655429:SZ655433 ACV655429:ACV655433 AMR655429:AMR655433 AWN655429:AWN655433 BGJ655429:BGJ655433 BQF655429:BQF655433 CAB655429:CAB655433 CJX655429:CJX655433 CTT655429:CTT655433 DDP655429:DDP655433 DNL655429:DNL655433 DXH655429:DXH655433 EHD655429:EHD655433 EQZ655429:EQZ655433 FAV655429:FAV655433 FKR655429:FKR655433 FUN655429:FUN655433 GEJ655429:GEJ655433 GOF655429:GOF655433 GYB655429:GYB655433 HHX655429:HHX655433 HRT655429:HRT655433 IBP655429:IBP655433 ILL655429:ILL655433 IVH655429:IVH655433 JFD655429:JFD655433 JOZ655429:JOZ655433 JYV655429:JYV655433 KIR655429:KIR655433 KSN655429:KSN655433 LCJ655429:LCJ655433 LMF655429:LMF655433 LWB655429:LWB655433 MFX655429:MFX655433 MPT655429:MPT655433 MZP655429:MZP655433 NJL655429:NJL655433 NTH655429:NTH655433 ODD655429:ODD655433 OMZ655429:OMZ655433 OWV655429:OWV655433 PGR655429:PGR655433 PQN655429:PQN655433 QAJ655429:QAJ655433 QKF655429:QKF655433 QUB655429:QUB655433 RDX655429:RDX655433 RNT655429:RNT655433 RXP655429:RXP655433 SHL655429:SHL655433 SRH655429:SRH655433 TBD655429:TBD655433 TKZ655429:TKZ655433 TUV655429:TUV655433 UER655429:UER655433 UON655429:UON655433 UYJ655429:UYJ655433 VIF655429:VIF655433 VSB655429:VSB655433 WBX655429:WBX655433 WLT655429:WLT655433 WVP655429:WVP655433 H720965:H720969 JD720965:JD720969 SZ720965:SZ720969 ACV720965:ACV720969 AMR720965:AMR720969 AWN720965:AWN720969 BGJ720965:BGJ720969 BQF720965:BQF720969 CAB720965:CAB720969 CJX720965:CJX720969 CTT720965:CTT720969 DDP720965:DDP720969 DNL720965:DNL720969 DXH720965:DXH720969 EHD720965:EHD720969 EQZ720965:EQZ720969 FAV720965:FAV720969 FKR720965:FKR720969 FUN720965:FUN720969 GEJ720965:GEJ720969 GOF720965:GOF720969 GYB720965:GYB720969 HHX720965:HHX720969 HRT720965:HRT720969 IBP720965:IBP720969 ILL720965:ILL720969 IVH720965:IVH720969 JFD720965:JFD720969 JOZ720965:JOZ720969 JYV720965:JYV720969 KIR720965:KIR720969 KSN720965:KSN720969 LCJ720965:LCJ720969 LMF720965:LMF720969 LWB720965:LWB720969 MFX720965:MFX720969 MPT720965:MPT720969 MZP720965:MZP720969 NJL720965:NJL720969 NTH720965:NTH720969 ODD720965:ODD720969 OMZ720965:OMZ720969 OWV720965:OWV720969 PGR720965:PGR720969 PQN720965:PQN720969 QAJ720965:QAJ720969 QKF720965:QKF720969 QUB720965:QUB720969 RDX720965:RDX720969 RNT720965:RNT720969 RXP720965:RXP720969 SHL720965:SHL720969 SRH720965:SRH720969 TBD720965:TBD720969 TKZ720965:TKZ720969 TUV720965:TUV720969 UER720965:UER720969 UON720965:UON720969 UYJ720965:UYJ720969 VIF720965:VIF720969 VSB720965:VSB720969 WBX720965:WBX720969 WLT720965:WLT720969 WVP720965:WVP720969 H786501:H786505 JD786501:JD786505 SZ786501:SZ786505 ACV786501:ACV786505 AMR786501:AMR786505 AWN786501:AWN786505 BGJ786501:BGJ786505 BQF786501:BQF786505 CAB786501:CAB786505 CJX786501:CJX786505 CTT786501:CTT786505 DDP786501:DDP786505 DNL786501:DNL786505 DXH786501:DXH786505 EHD786501:EHD786505 EQZ786501:EQZ786505 FAV786501:FAV786505 FKR786501:FKR786505 FUN786501:FUN786505 GEJ786501:GEJ786505 GOF786501:GOF786505 GYB786501:GYB786505 HHX786501:HHX786505 HRT786501:HRT786505 IBP786501:IBP786505 ILL786501:ILL786505 IVH786501:IVH786505 JFD786501:JFD786505 JOZ786501:JOZ786505 JYV786501:JYV786505 KIR786501:KIR786505 KSN786501:KSN786505 LCJ786501:LCJ786505 LMF786501:LMF786505 LWB786501:LWB786505 MFX786501:MFX786505 MPT786501:MPT786505 MZP786501:MZP786505 NJL786501:NJL786505 NTH786501:NTH786505 ODD786501:ODD786505 OMZ786501:OMZ786505 OWV786501:OWV786505 PGR786501:PGR786505 PQN786501:PQN786505 QAJ786501:QAJ786505 QKF786501:QKF786505 QUB786501:QUB786505 RDX786501:RDX786505 RNT786501:RNT786505 RXP786501:RXP786505 SHL786501:SHL786505 SRH786501:SRH786505 TBD786501:TBD786505 TKZ786501:TKZ786505 TUV786501:TUV786505 UER786501:UER786505 UON786501:UON786505 UYJ786501:UYJ786505 VIF786501:VIF786505 VSB786501:VSB786505 WBX786501:WBX786505 WLT786501:WLT786505 WVP786501:WVP786505 H852037:H852041 JD852037:JD852041 SZ852037:SZ852041 ACV852037:ACV852041 AMR852037:AMR852041 AWN852037:AWN852041 BGJ852037:BGJ852041 BQF852037:BQF852041 CAB852037:CAB852041 CJX852037:CJX852041 CTT852037:CTT852041 DDP852037:DDP852041 DNL852037:DNL852041 DXH852037:DXH852041 EHD852037:EHD852041 EQZ852037:EQZ852041 FAV852037:FAV852041 FKR852037:FKR852041 FUN852037:FUN852041 GEJ852037:GEJ852041 GOF852037:GOF852041 GYB852037:GYB852041 HHX852037:HHX852041 HRT852037:HRT852041 IBP852037:IBP852041 ILL852037:ILL852041 IVH852037:IVH852041 JFD852037:JFD852041 JOZ852037:JOZ852041 JYV852037:JYV852041 KIR852037:KIR852041 KSN852037:KSN852041 LCJ852037:LCJ852041 LMF852037:LMF852041 LWB852037:LWB852041 MFX852037:MFX852041 MPT852037:MPT852041 MZP852037:MZP852041 NJL852037:NJL852041 NTH852037:NTH852041 ODD852037:ODD852041 OMZ852037:OMZ852041 OWV852037:OWV852041 PGR852037:PGR852041 PQN852037:PQN852041 QAJ852037:QAJ852041 QKF852037:QKF852041 QUB852037:QUB852041 RDX852037:RDX852041 RNT852037:RNT852041 RXP852037:RXP852041 SHL852037:SHL852041 SRH852037:SRH852041 TBD852037:TBD852041 TKZ852037:TKZ852041 TUV852037:TUV852041 UER852037:UER852041 UON852037:UON852041 UYJ852037:UYJ852041 VIF852037:VIF852041 VSB852037:VSB852041 WBX852037:WBX852041 WLT852037:WLT852041 WVP852037:WVP852041 H917573:H917577 JD917573:JD917577 SZ917573:SZ917577 ACV917573:ACV917577 AMR917573:AMR917577 AWN917573:AWN917577 BGJ917573:BGJ917577 BQF917573:BQF917577 CAB917573:CAB917577 CJX917573:CJX917577 CTT917573:CTT917577 DDP917573:DDP917577 DNL917573:DNL917577 DXH917573:DXH917577 EHD917573:EHD917577 EQZ917573:EQZ917577 FAV917573:FAV917577 FKR917573:FKR917577 FUN917573:FUN917577 GEJ917573:GEJ917577 GOF917573:GOF917577 GYB917573:GYB917577 HHX917573:HHX917577 HRT917573:HRT917577 IBP917573:IBP917577 ILL917573:ILL917577 IVH917573:IVH917577 JFD917573:JFD917577 JOZ917573:JOZ917577 JYV917573:JYV917577 KIR917573:KIR917577 KSN917573:KSN917577 LCJ917573:LCJ917577 LMF917573:LMF917577 LWB917573:LWB917577 MFX917573:MFX917577 MPT917573:MPT917577 MZP917573:MZP917577 NJL917573:NJL917577 NTH917573:NTH917577 ODD917573:ODD917577 OMZ917573:OMZ917577 OWV917573:OWV917577 PGR917573:PGR917577 PQN917573:PQN917577 QAJ917573:QAJ917577 QKF917573:QKF917577 QUB917573:QUB917577 RDX917573:RDX917577 RNT917573:RNT917577 RXP917573:RXP917577 SHL917573:SHL917577 SRH917573:SRH917577 TBD917573:TBD917577 TKZ917573:TKZ917577 TUV917573:TUV917577 UER917573:UER917577 UON917573:UON917577 UYJ917573:UYJ917577 VIF917573:VIF917577 VSB917573:VSB917577 WBX917573:WBX917577 WLT917573:WLT917577 WVP917573:WVP917577 H983109:H983113 JD983109:JD983113 SZ983109:SZ983113 ACV983109:ACV983113 AMR983109:AMR983113 AWN983109:AWN983113 BGJ983109:BGJ983113 BQF983109:BQF983113 CAB983109:CAB983113 CJX983109:CJX983113 CTT983109:CTT983113 DDP983109:DDP983113 DNL983109:DNL983113 DXH983109:DXH983113 EHD983109:EHD983113 EQZ983109:EQZ983113 FAV983109:FAV983113 FKR983109:FKR983113 FUN983109:FUN983113 GEJ983109:GEJ983113 GOF983109:GOF983113 GYB983109:GYB983113 HHX983109:HHX983113 HRT983109:HRT983113 IBP983109:IBP983113 ILL983109:ILL983113 IVH983109:IVH983113 JFD983109:JFD983113 JOZ983109:JOZ983113 JYV983109:JYV983113 KIR983109:KIR983113 KSN983109:KSN983113 LCJ983109:LCJ983113 LMF983109:LMF983113 LWB983109:LWB983113 MFX983109:MFX983113 MPT983109:MPT983113 MZP983109:MZP983113 NJL983109:NJL983113 NTH983109:NTH983113 ODD983109:ODD983113 OMZ983109:OMZ983113 OWV983109:OWV983113 PGR983109:PGR983113 PQN983109:PQN983113 QAJ983109:QAJ983113 QKF983109:QKF983113 QUB983109:QUB983113 RDX983109:RDX983113 RNT983109:RNT983113 RXP983109:RXP983113 SHL983109:SHL983113 SRH983109:SRH983113 TBD983109:TBD983113 TKZ983109:TKZ983113 TUV983109:TUV983113 UER983109:UER983113 UON983109:UON983113 UYJ983109:UYJ983113 VIF983109:VIF983113 VSB983109:VSB983113 WBX983109:WBX983113 WLT983109:WLT983113 WVP983109:WVP983113 H68:H72 JD68:JD72 SZ68:SZ72 ACV68:ACV72 AMR68:AMR72 AWN68:AWN72 BGJ68:BGJ72 BQF68:BQF72 CAB68:CAB72 CJX68:CJX72 CTT68:CTT72 DDP68:DDP72 DNL68:DNL72 DXH68:DXH72 EHD68:EHD72 EQZ68:EQZ72 FAV68:FAV72 FKR68:FKR72 FUN68:FUN72 GEJ68:GEJ72 GOF68:GOF72 GYB68:GYB72 HHX68:HHX72 HRT68:HRT72 IBP68:IBP72 ILL68:ILL72 IVH68:IVH72 JFD68:JFD72 JOZ68:JOZ72 JYV68:JYV72 KIR68:KIR72 KSN68:KSN72 LCJ68:LCJ72 LMF68:LMF72 LWB68:LWB72 MFX68:MFX72 MPT68:MPT72 MZP68:MZP72 NJL68:NJL72 NTH68:NTH72 ODD68:ODD72 OMZ68:OMZ72 OWV68:OWV72 PGR68:PGR72 PQN68:PQN72 QAJ68:QAJ72 QKF68:QKF72 QUB68:QUB72 RDX68:RDX72 RNT68:RNT72 RXP68:RXP72 SHL68:SHL72 SRH68:SRH72 TBD68:TBD72 TKZ68:TKZ72 TUV68:TUV72 UER68:UER72 UON68:UON72 UYJ68:UYJ72 VIF68:VIF72 VSB68:VSB72 WBX68:WBX72 WLT68:WLT72 WVP68:WVP72 H65611:H65615 JD65611:JD65615 SZ65611:SZ65615 ACV65611:ACV65615 AMR65611:AMR65615 AWN65611:AWN65615 BGJ65611:BGJ65615 BQF65611:BQF65615 CAB65611:CAB65615 CJX65611:CJX65615 CTT65611:CTT65615 DDP65611:DDP65615 DNL65611:DNL65615 DXH65611:DXH65615 EHD65611:EHD65615 EQZ65611:EQZ65615 FAV65611:FAV65615 FKR65611:FKR65615 FUN65611:FUN65615 GEJ65611:GEJ65615 GOF65611:GOF65615 GYB65611:GYB65615 HHX65611:HHX65615 HRT65611:HRT65615 IBP65611:IBP65615 ILL65611:ILL65615 IVH65611:IVH65615 JFD65611:JFD65615 JOZ65611:JOZ65615 JYV65611:JYV65615 KIR65611:KIR65615 KSN65611:KSN65615 LCJ65611:LCJ65615 LMF65611:LMF65615 LWB65611:LWB65615 MFX65611:MFX65615 MPT65611:MPT65615 MZP65611:MZP65615 NJL65611:NJL65615 NTH65611:NTH65615 ODD65611:ODD65615 OMZ65611:OMZ65615 OWV65611:OWV65615 PGR65611:PGR65615 PQN65611:PQN65615 QAJ65611:QAJ65615 QKF65611:QKF65615 QUB65611:QUB65615 RDX65611:RDX65615 RNT65611:RNT65615 RXP65611:RXP65615 SHL65611:SHL65615 SRH65611:SRH65615 TBD65611:TBD65615 TKZ65611:TKZ65615 TUV65611:TUV65615 UER65611:UER65615 UON65611:UON65615 UYJ65611:UYJ65615 VIF65611:VIF65615 VSB65611:VSB65615 WBX65611:WBX65615 WLT65611:WLT65615 WVP65611:WVP65615 H131147:H131151 JD131147:JD131151 SZ131147:SZ131151 ACV131147:ACV131151 AMR131147:AMR131151 AWN131147:AWN131151 BGJ131147:BGJ131151 BQF131147:BQF131151 CAB131147:CAB131151 CJX131147:CJX131151 CTT131147:CTT131151 DDP131147:DDP131151 DNL131147:DNL131151 DXH131147:DXH131151 EHD131147:EHD131151 EQZ131147:EQZ131151 FAV131147:FAV131151 FKR131147:FKR131151 FUN131147:FUN131151 GEJ131147:GEJ131151 GOF131147:GOF131151 GYB131147:GYB131151 HHX131147:HHX131151 HRT131147:HRT131151 IBP131147:IBP131151 ILL131147:ILL131151 IVH131147:IVH131151 JFD131147:JFD131151 JOZ131147:JOZ131151 JYV131147:JYV131151 KIR131147:KIR131151 KSN131147:KSN131151 LCJ131147:LCJ131151 LMF131147:LMF131151 LWB131147:LWB131151 MFX131147:MFX131151 MPT131147:MPT131151 MZP131147:MZP131151 NJL131147:NJL131151 NTH131147:NTH131151 ODD131147:ODD131151 OMZ131147:OMZ131151 OWV131147:OWV131151 PGR131147:PGR131151 PQN131147:PQN131151 QAJ131147:QAJ131151 QKF131147:QKF131151 QUB131147:QUB131151 RDX131147:RDX131151 RNT131147:RNT131151 RXP131147:RXP131151 SHL131147:SHL131151 SRH131147:SRH131151 TBD131147:TBD131151 TKZ131147:TKZ131151 TUV131147:TUV131151 UER131147:UER131151 UON131147:UON131151 UYJ131147:UYJ131151 VIF131147:VIF131151 VSB131147:VSB131151 WBX131147:WBX131151 WLT131147:WLT131151 WVP131147:WVP131151 H196683:H196687 JD196683:JD196687 SZ196683:SZ196687 ACV196683:ACV196687 AMR196683:AMR196687 AWN196683:AWN196687 BGJ196683:BGJ196687 BQF196683:BQF196687 CAB196683:CAB196687 CJX196683:CJX196687 CTT196683:CTT196687 DDP196683:DDP196687 DNL196683:DNL196687 DXH196683:DXH196687 EHD196683:EHD196687 EQZ196683:EQZ196687 FAV196683:FAV196687 FKR196683:FKR196687 FUN196683:FUN196687 GEJ196683:GEJ196687 GOF196683:GOF196687 GYB196683:GYB196687 HHX196683:HHX196687 HRT196683:HRT196687 IBP196683:IBP196687 ILL196683:ILL196687 IVH196683:IVH196687 JFD196683:JFD196687 JOZ196683:JOZ196687 JYV196683:JYV196687 KIR196683:KIR196687 KSN196683:KSN196687 LCJ196683:LCJ196687 LMF196683:LMF196687 LWB196683:LWB196687 MFX196683:MFX196687 MPT196683:MPT196687 MZP196683:MZP196687 NJL196683:NJL196687 NTH196683:NTH196687 ODD196683:ODD196687 OMZ196683:OMZ196687 OWV196683:OWV196687 PGR196683:PGR196687 PQN196683:PQN196687 QAJ196683:QAJ196687 QKF196683:QKF196687 QUB196683:QUB196687 RDX196683:RDX196687 RNT196683:RNT196687 RXP196683:RXP196687 SHL196683:SHL196687 SRH196683:SRH196687 TBD196683:TBD196687 TKZ196683:TKZ196687 TUV196683:TUV196687 UER196683:UER196687 UON196683:UON196687 UYJ196683:UYJ196687 VIF196683:VIF196687 VSB196683:VSB196687 WBX196683:WBX196687 WLT196683:WLT196687 WVP196683:WVP196687 H262219:H262223 JD262219:JD262223 SZ262219:SZ262223 ACV262219:ACV262223 AMR262219:AMR262223 AWN262219:AWN262223 BGJ262219:BGJ262223 BQF262219:BQF262223 CAB262219:CAB262223 CJX262219:CJX262223 CTT262219:CTT262223 DDP262219:DDP262223 DNL262219:DNL262223 DXH262219:DXH262223 EHD262219:EHD262223 EQZ262219:EQZ262223 FAV262219:FAV262223 FKR262219:FKR262223 FUN262219:FUN262223 GEJ262219:GEJ262223 GOF262219:GOF262223 GYB262219:GYB262223 HHX262219:HHX262223 HRT262219:HRT262223 IBP262219:IBP262223 ILL262219:ILL262223 IVH262219:IVH262223 JFD262219:JFD262223 JOZ262219:JOZ262223 JYV262219:JYV262223 KIR262219:KIR262223 KSN262219:KSN262223 LCJ262219:LCJ262223 LMF262219:LMF262223 LWB262219:LWB262223 MFX262219:MFX262223 MPT262219:MPT262223 MZP262219:MZP262223 NJL262219:NJL262223 NTH262219:NTH262223 ODD262219:ODD262223 OMZ262219:OMZ262223 OWV262219:OWV262223 PGR262219:PGR262223 PQN262219:PQN262223 QAJ262219:QAJ262223 QKF262219:QKF262223 QUB262219:QUB262223 RDX262219:RDX262223 RNT262219:RNT262223 RXP262219:RXP262223 SHL262219:SHL262223 SRH262219:SRH262223 TBD262219:TBD262223 TKZ262219:TKZ262223 TUV262219:TUV262223 UER262219:UER262223 UON262219:UON262223 UYJ262219:UYJ262223 VIF262219:VIF262223 VSB262219:VSB262223 WBX262219:WBX262223 WLT262219:WLT262223 WVP262219:WVP262223 H327755:H327759 JD327755:JD327759 SZ327755:SZ327759 ACV327755:ACV327759 AMR327755:AMR327759 AWN327755:AWN327759 BGJ327755:BGJ327759 BQF327755:BQF327759 CAB327755:CAB327759 CJX327755:CJX327759 CTT327755:CTT327759 DDP327755:DDP327759 DNL327755:DNL327759 DXH327755:DXH327759 EHD327755:EHD327759 EQZ327755:EQZ327759 FAV327755:FAV327759 FKR327755:FKR327759 FUN327755:FUN327759 GEJ327755:GEJ327759 GOF327755:GOF327759 GYB327755:GYB327759 HHX327755:HHX327759 HRT327755:HRT327759 IBP327755:IBP327759 ILL327755:ILL327759 IVH327755:IVH327759 JFD327755:JFD327759 JOZ327755:JOZ327759 JYV327755:JYV327759 KIR327755:KIR327759 KSN327755:KSN327759 LCJ327755:LCJ327759 LMF327755:LMF327759 LWB327755:LWB327759 MFX327755:MFX327759 MPT327755:MPT327759 MZP327755:MZP327759 NJL327755:NJL327759 NTH327755:NTH327759 ODD327755:ODD327759 OMZ327755:OMZ327759 OWV327755:OWV327759 PGR327755:PGR327759 PQN327755:PQN327759 QAJ327755:QAJ327759 QKF327755:QKF327759 QUB327755:QUB327759 RDX327755:RDX327759 RNT327755:RNT327759 RXP327755:RXP327759 SHL327755:SHL327759 SRH327755:SRH327759 TBD327755:TBD327759 TKZ327755:TKZ327759 TUV327755:TUV327759 UER327755:UER327759 UON327755:UON327759 UYJ327755:UYJ327759 VIF327755:VIF327759 VSB327755:VSB327759 WBX327755:WBX327759 WLT327755:WLT327759 WVP327755:WVP327759 H393291:H393295 JD393291:JD393295 SZ393291:SZ393295 ACV393291:ACV393295 AMR393291:AMR393295 AWN393291:AWN393295 BGJ393291:BGJ393295 BQF393291:BQF393295 CAB393291:CAB393295 CJX393291:CJX393295 CTT393291:CTT393295 DDP393291:DDP393295 DNL393291:DNL393295 DXH393291:DXH393295 EHD393291:EHD393295 EQZ393291:EQZ393295 FAV393291:FAV393295 FKR393291:FKR393295 FUN393291:FUN393295 GEJ393291:GEJ393295 GOF393291:GOF393295 GYB393291:GYB393295 HHX393291:HHX393295 HRT393291:HRT393295 IBP393291:IBP393295 ILL393291:ILL393295 IVH393291:IVH393295 JFD393291:JFD393295 JOZ393291:JOZ393295 JYV393291:JYV393295 KIR393291:KIR393295 KSN393291:KSN393295 LCJ393291:LCJ393295 LMF393291:LMF393295 LWB393291:LWB393295 MFX393291:MFX393295 MPT393291:MPT393295 MZP393291:MZP393295 NJL393291:NJL393295 NTH393291:NTH393295 ODD393291:ODD393295 OMZ393291:OMZ393295 OWV393291:OWV393295 PGR393291:PGR393295 PQN393291:PQN393295 QAJ393291:QAJ393295 QKF393291:QKF393295 QUB393291:QUB393295 RDX393291:RDX393295 RNT393291:RNT393295 RXP393291:RXP393295 SHL393291:SHL393295 SRH393291:SRH393295 TBD393291:TBD393295 TKZ393291:TKZ393295 TUV393291:TUV393295 UER393291:UER393295 UON393291:UON393295 UYJ393291:UYJ393295 VIF393291:VIF393295 VSB393291:VSB393295 WBX393291:WBX393295 WLT393291:WLT393295 WVP393291:WVP393295 H458827:H458831 JD458827:JD458831 SZ458827:SZ458831 ACV458827:ACV458831 AMR458827:AMR458831 AWN458827:AWN458831 BGJ458827:BGJ458831 BQF458827:BQF458831 CAB458827:CAB458831 CJX458827:CJX458831 CTT458827:CTT458831 DDP458827:DDP458831 DNL458827:DNL458831 DXH458827:DXH458831 EHD458827:EHD458831 EQZ458827:EQZ458831 FAV458827:FAV458831 FKR458827:FKR458831 FUN458827:FUN458831 GEJ458827:GEJ458831 GOF458827:GOF458831 GYB458827:GYB458831 HHX458827:HHX458831 HRT458827:HRT458831 IBP458827:IBP458831 ILL458827:ILL458831 IVH458827:IVH458831 JFD458827:JFD458831 JOZ458827:JOZ458831 JYV458827:JYV458831 KIR458827:KIR458831 KSN458827:KSN458831 LCJ458827:LCJ458831 LMF458827:LMF458831 LWB458827:LWB458831 MFX458827:MFX458831 MPT458827:MPT458831 MZP458827:MZP458831 NJL458827:NJL458831 NTH458827:NTH458831 ODD458827:ODD458831 OMZ458827:OMZ458831 OWV458827:OWV458831 PGR458827:PGR458831 PQN458827:PQN458831 QAJ458827:QAJ458831 QKF458827:QKF458831 QUB458827:QUB458831 RDX458827:RDX458831 RNT458827:RNT458831 RXP458827:RXP458831 SHL458827:SHL458831 SRH458827:SRH458831 TBD458827:TBD458831 TKZ458827:TKZ458831 TUV458827:TUV458831 UER458827:UER458831 UON458827:UON458831 UYJ458827:UYJ458831 VIF458827:VIF458831 VSB458827:VSB458831 WBX458827:WBX458831 WLT458827:WLT458831 WVP458827:WVP458831 H524363:H524367 JD524363:JD524367 SZ524363:SZ524367 ACV524363:ACV524367 AMR524363:AMR524367 AWN524363:AWN524367 BGJ524363:BGJ524367 BQF524363:BQF524367 CAB524363:CAB524367 CJX524363:CJX524367 CTT524363:CTT524367 DDP524363:DDP524367 DNL524363:DNL524367 DXH524363:DXH524367 EHD524363:EHD524367 EQZ524363:EQZ524367 FAV524363:FAV524367 FKR524363:FKR524367 FUN524363:FUN524367 GEJ524363:GEJ524367 GOF524363:GOF524367 GYB524363:GYB524367 HHX524363:HHX524367 HRT524363:HRT524367 IBP524363:IBP524367 ILL524363:ILL524367 IVH524363:IVH524367 JFD524363:JFD524367 JOZ524363:JOZ524367 JYV524363:JYV524367 KIR524363:KIR524367 KSN524363:KSN524367 LCJ524363:LCJ524367 LMF524363:LMF524367 LWB524363:LWB524367 MFX524363:MFX524367 MPT524363:MPT524367 MZP524363:MZP524367 NJL524363:NJL524367 NTH524363:NTH524367 ODD524363:ODD524367 OMZ524363:OMZ524367 OWV524363:OWV524367 PGR524363:PGR524367 PQN524363:PQN524367 QAJ524363:QAJ524367 QKF524363:QKF524367 QUB524363:QUB524367 RDX524363:RDX524367 RNT524363:RNT524367 RXP524363:RXP524367 SHL524363:SHL524367 SRH524363:SRH524367 TBD524363:TBD524367 TKZ524363:TKZ524367 TUV524363:TUV524367 UER524363:UER524367 UON524363:UON524367 UYJ524363:UYJ524367 VIF524363:VIF524367 VSB524363:VSB524367 WBX524363:WBX524367 WLT524363:WLT524367 WVP524363:WVP524367 H589899:H589903 JD589899:JD589903 SZ589899:SZ589903 ACV589899:ACV589903 AMR589899:AMR589903 AWN589899:AWN589903 BGJ589899:BGJ589903 BQF589899:BQF589903 CAB589899:CAB589903 CJX589899:CJX589903 CTT589899:CTT589903 DDP589899:DDP589903 DNL589899:DNL589903 DXH589899:DXH589903 EHD589899:EHD589903 EQZ589899:EQZ589903 FAV589899:FAV589903 FKR589899:FKR589903 FUN589899:FUN589903 GEJ589899:GEJ589903 GOF589899:GOF589903 GYB589899:GYB589903 HHX589899:HHX589903 HRT589899:HRT589903 IBP589899:IBP589903 ILL589899:ILL589903 IVH589899:IVH589903 JFD589899:JFD589903 JOZ589899:JOZ589903 JYV589899:JYV589903 KIR589899:KIR589903 KSN589899:KSN589903 LCJ589899:LCJ589903 LMF589899:LMF589903 LWB589899:LWB589903 MFX589899:MFX589903 MPT589899:MPT589903 MZP589899:MZP589903 NJL589899:NJL589903 NTH589899:NTH589903 ODD589899:ODD589903 OMZ589899:OMZ589903 OWV589899:OWV589903 PGR589899:PGR589903 PQN589899:PQN589903 QAJ589899:QAJ589903 QKF589899:QKF589903 QUB589899:QUB589903 RDX589899:RDX589903 RNT589899:RNT589903 RXP589899:RXP589903 SHL589899:SHL589903 SRH589899:SRH589903 TBD589899:TBD589903 TKZ589899:TKZ589903 TUV589899:TUV589903 UER589899:UER589903 UON589899:UON589903 UYJ589899:UYJ589903 VIF589899:VIF589903 VSB589899:VSB589903 WBX589899:WBX589903 WLT589899:WLT589903 WVP589899:WVP589903 H655435:H655439 JD655435:JD655439 SZ655435:SZ655439 ACV655435:ACV655439 AMR655435:AMR655439 AWN655435:AWN655439 BGJ655435:BGJ655439 BQF655435:BQF655439 CAB655435:CAB655439 CJX655435:CJX655439 CTT655435:CTT655439 DDP655435:DDP655439 DNL655435:DNL655439 DXH655435:DXH655439 EHD655435:EHD655439 EQZ655435:EQZ655439 FAV655435:FAV655439 FKR655435:FKR655439 FUN655435:FUN655439 GEJ655435:GEJ655439 GOF655435:GOF655439 GYB655435:GYB655439 HHX655435:HHX655439 HRT655435:HRT655439 IBP655435:IBP655439 ILL655435:ILL655439 IVH655435:IVH655439 JFD655435:JFD655439 JOZ655435:JOZ655439 JYV655435:JYV655439 KIR655435:KIR655439 KSN655435:KSN655439 LCJ655435:LCJ655439 LMF655435:LMF655439 LWB655435:LWB655439 MFX655435:MFX655439 MPT655435:MPT655439 MZP655435:MZP655439 NJL655435:NJL655439 NTH655435:NTH655439 ODD655435:ODD655439 OMZ655435:OMZ655439 OWV655435:OWV655439 PGR655435:PGR655439 PQN655435:PQN655439 QAJ655435:QAJ655439 QKF655435:QKF655439 QUB655435:QUB655439 RDX655435:RDX655439 RNT655435:RNT655439 RXP655435:RXP655439 SHL655435:SHL655439 SRH655435:SRH655439 TBD655435:TBD655439 TKZ655435:TKZ655439 TUV655435:TUV655439 UER655435:UER655439 UON655435:UON655439 UYJ655435:UYJ655439 VIF655435:VIF655439 VSB655435:VSB655439 WBX655435:WBX655439 WLT655435:WLT655439 WVP655435:WVP655439 H720971:H720975 JD720971:JD720975 SZ720971:SZ720975 ACV720971:ACV720975 AMR720971:AMR720975 AWN720971:AWN720975 BGJ720971:BGJ720975 BQF720971:BQF720975 CAB720971:CAB720975 CJX720971:CJX720975 CTT720971:CTT720975 DDP720971:DDP720975 DNL720971:DNL720975 DXH720971:DXH720975 EHD720971:EHD720975 EQZ720971:EQZ720975 FAV720971:FAV720975 FKR720971:FKR720975 FUN720971:FUN720975 GEJ720971:GEJ720975 GOF720971:GOF720975 GYB720971:GYB720975 HHX720971:HHX720975 HRT720971:HRT720975 IBP720971:IBP720975 ILL720971:ILL720975 IVH720971:IVH720975 JFD720971:JFD720975 JOZ720971:JOZ720975 JYV720971:JYV720975 KIR720971:KIR720975 KSN720971:KSN720975 LCJ720971:LCJ720975 LMF720971:LMF720975 LWB720971:LWB720975 MFX720971:MFX720975 MPT720971:MPT720975 MZP720971:MZP720975 NJL720971:NJL720975 NTH720971:NTH720975 ODD720971:ODD720975 OMZ720971:OMZ720975 OWV720971:OWV720975 PGR720971:PGR720975 PQN720971:PQN720975 QAJ720971:QAJ720975 QKF720971:QKF720975 QUB720971:QUB720975 RDX720971:RDX720975 RNT720971:RNT720975 RXP720971:RXP720975 SHL720971:SHL720975 SRH720971:SRH720975 TBD720971:TBD720975 TKZ720971:TKZ720975 TUV720971:TUV720975 UER720971:UER720975 UON720971:UON720975 UYJ720971:UYJ720975 VIF720971:VIF720975 VSB720971:VSB720975 WBX720971:WBX720975 WLT720971:WLT720975 WVP720971:WVP720975 H786507:H786511 JD786507:JD786511 SZ786507:SZ786511 ACV786507:ACV786511 AMR786507:AMR786511 AWN786507:AWN786511 BGJ786507:BGJ786511 BQF786507:BQF786511 CAB786507:CAB786511 CJX786507:CJX786511 CTT786507:CTT786511 DDP786507:DDP786511 DNL786507:DNL786511 DXH786507:DXH786511 EHD786507:EHD786511 EQZ786507:EQZ786511 FAV786507:FAV786511 FKR786507:FKR786511 FUN786507:FUN786511 GEJ786507:GEJ786511 GOF786507:GOF786511 GYB786507:GYB786511 HHX786507:HHX786511 HRT786507:HRT786511 IBP786507:IBP786511 ILL786507:ILL786511 IVH786507:IVH786511 JFD786507:JFD786511 JOZ786507:JOZ786511 JYV786507:JYV786511 KIR786507:KIR786511 KSN786507:KSN786511 LCJ786507:LCJ786511 LMF786507:LMF786511 LWB786507:LWB786511 MFX786507:MFX786511 MPT786507:MPT786511 MZP786507:MZP786511 NJL786507:NJL786511 NTH786507:NTH786511 ODD786507:ODD786511 OMZ786507:OMZ786511 OWV786507:OWV786511 PGR786507:PGR786511 PQN786507:PQN786511 QAJ786507:QAJ786511 QKF786507:QKF786511 QUB786507:QUB786511 RDX786507:RDX786511 RNT786507:RNT786511 RXP786507:RXP786511 SHL786507:SHL786511 SRH786507:SRH786511 TBD786507:TBD786511 TKZ786507:TKZ786511 TUV786507:TUV786511 UER786507:UER786511 UON786507:UON786511 UYJ786507:UYJ786511 VIF786507:VIF786511 VSB786507:VSB786511 WBX786507:WBX786511 WLT786507:WLT786511 WVP786507:WVP786511 H852043:H852047 JD852043:JD852047 SZ852043:SZ852047 ACV852043:ACV852047 AMR852043:AMR852047 AWN852043:AWN852047 BGJ852043:BGJ852047 BQF852043:BQF852047 CAB852043:CAB852047 CJX852043:CJX852047 CTT852043:CTT852047 DDP852043:DDP852047 DNL852043:DNL852047 DXH852043:DXH852047 EHD852043:EHD852047 EQZ852043:EQZ852047 FAV852043:FAV852047 FKR852043:FKR852047 FUN852043:FUN852047 GEJ852043:GEJ852047 GOF852043:GOF852047 GYB852043:GYB852047 HHX852043:HHX852047 HRT852043:HRT852047 IBP852043:IBP852047 ILL852043:ILL852047 IVH852043:IVH852047 JFD852043:JFD852047 JOZ852043:JOZ852047 JYV852043:JYV852047 KIR852043:KIR852047 KSN852043:KSN852047 LCJ852043:LCJ852047 LMF852043:LMF852047 LWB852043:LWB852047 MFX852043:MFX852047 MPT852043:MPT852047 MZP852043:MZP852047 NJL852043:NJL852047 NTH852043:NTH852047 ODD852043:ODD852047 OMZ852043:OMZ852047 OWV852043:OWV852047 PGR852043:PGR852047 PQN852043:PQN852047 QAJ852043:QAJ852047 QKF852043:QKF852047 QUB852043:QUB852047 RDX852043:RDX852047 RNT852043:RNT852047 RXP852043:RXP852047 SHL852043:SHL852047 SRH852043:SRH852047 TBD852043:TBD852047 TKZ852043:TKZ852047 TUV852043:TUV852047 UER852043:UER852047 UON852043:UON852047 UYJ852043:UYJ852047 VIF852043:VIF852047 VSB852043:VSB852047 WBX852043:WBX852047 WLT852043:WLT852047 WVP852043:WVP852047 H917579:H917583 JD917579:JD917583 SZ917579:SZ917583 ACV917579:ACV917583 AMR917579:AMR917583 AWN917579:AWN917583 BGJ917579:BGJ917583 BQF917579:BQF917583 CAB917579:CAB917583 CJX917579:CJX917583 CTT917579:CTT917583 DDP917579:DDP917583 DNL917579:DNL917583 DXH917579:DXH917583 EHD917579:EHD917583 EQZ917579:EQZ917583 FAV917579:FAV917583 FKR917579:FKR917583 FUN917579:FUN917583 GEJ917579:GEJ917583 GOF917579:GOF917583 GYB917579:GYB917583 HHX917579:HHX917583 HRT917579:HRT917583 IBP917579:IBP917583 ILL917579:ILL917583 IVH917579:IVH917583 JFD917579:JFD917583 JOZ917579:JOZ917583 JYV917579:JYV917583 KIR917579:KIR917583 KSN917579:KSN917583 LCJ917579:LCJ917583 LMF917579:LMF917583 LWB917579:LWB917583 MFX917579:MFX917583 MPT917579:MPT917583 MZP917579:MZP917583 NJL917579:NJL917583 NTH917579:NTH917583 ODD917579:ODD917583 OMZ917579:OMZ917583 OWV917579:OWV917583 PGR917579:PGR917583 PQN917579:PQN917583 QAJ917579:QAJ917583 QKF917579:QKF917583 QUB917579:QUB917583 RDX917579:RDX917583 RNT917579:RNT917583 RXP917579:RXP917583 SHL917579:SHL917583 SRH917579:SRH917583 TBD917579:TBD917583 TKZ917579:TKZ917583 TUV917579:TUV917583 UER917579:UER917583 UON917579:UON917583 UYJ917579:UYJ917583 VIF917579:VIF917583 VSB917579:VSB917583 WBX917579:WBX917583 WLT917579:WLT917583 WVP917579:WVP917583 H983115:H983119 JD983115:JD983119 SZ983115:SZ983119 ACV983115:ACV983119 AMR983115:AMR983119 AWN983115:AWN983119 BGJ983115:BGJ983119 BQF983115:BQF983119 CAB983115:CAB983119 CJX983115:CJX983119 CTT983115:CTT983119 DDP983115:DDP983119 DNL983115:DNL983119 DXH983115:DXH983119 EHD983115:EHD983119 EQZ983115:EQZ983119 FAV983115:FAV983119 FKR983115:FKR983119 FUN983115:FUN983119 GEJ983115:GEJ983119 GOF983115:GOF983119 GYB983115:GYB983119 HHX983115:HHX983119 HRT983115:HRT983119 IBP983115:IBP983119 ILL983115:ILL983119 IVH983115:IVH983119 JFD983115:JFD983119 JOZ983115:JOZ983119 JYV983115:JYV983119 KIR983115:KIR983119 KSN983115:KSN983119 LCJ983115:LCJ983119 LMF983115:LMF983119 LWB983115:LWB983119 MFX983115:MFX983119 MPT983115:MPT983119 MZP983115:MZP983119 NJL983115:NJL983119 NTH983115:NTH983119 ODD983115:ODD983119 OMZ983115:OMZ983119 OWV983115:OWV983119 PGR983115:PGR983119 PQN983115:PQN983119 QAJ983115:QAJ983119 QKF983115:QKF983119 QUB983115:QUB983119 RDX983115:RDX983119 RNT983115:RNT983119 RXP983115:RXP983119 SHL983115:SHL983119 SRH983115:SRH983119 TBD983115:TBD983119 TKZ983115:TKZ983119 TUV983115:TUV983119 UER983115:UER983119 UON983115:UON983119 UYJ983115:UYJ983119 VIF983115:VIF983119 VSB983115:VSB983119 WBX983115:WBX983119 WLT983115:WLT983119 WVP983115:WVP983119 H74 JD74 SZ74 ACV74 AMR74 AWN74 BGJ74 BQF74 CAB74 CJX74 CTT74 DDP74 DNL74 DXH74 EHD74 EQZ74 FAV74 FKR74 FUN74 GEJ74 GOF74 GYB74 HHX74 HRT74 IBP74 ILL74 IVH74 JFD74 JOZ74 JYV74 KIR74 KSN74 LCJ74 LMF74 LWB74 MFX74 MPT74 MZP74 NJL74 NTH74 ODD74 OMZ74 OWV74 PGR74 PQN74 QAJ74 QKF74 QUB74 RDX74 RNT74 RXP74 SHL74 SRH74 TBD74 TKZ74 TUV74 UER74 UON74 UYJ74 VIF74 VSB74 WBX74 WLT74 WVP74 H65617 JD65617 SZ65617 ACV65617 AMR65617 AWN65617 BGJ65617 BQF65617 CAB65617 CJX65617 CTT65617 DDP65617 DNL65617 DXH65617 EHD65617 EQZ65617 FAV65617 FKR65617 FUN65617 GEJ65617 GOF65617 GYB65617 HHX65617 HRT65617 IBP65617 ILL65617 IVH65617 JFD65617 JOZ65617 JYV65617 KIR65617 KSN65617 LCJ65617 LMF65617 LWB65617 MFX65617 MPT65617 MZP65617 NJL65617 NTH65617 ODD65617 OMZ65617 OWV65617 PGR65617 PQN65617 QAJ65617 QKF65617 QUB65617 RDX65617 RNT65617 RXP65617 SHL65617 SRH65617 TBD65617 TKZ65617 TUV65617 UER65617 UON65617 UYJ65617 VIF65617 VSB65617 WBX65617 WLT65617 WVP65617 H131153 JD131153 SZ131153 ACV131153 AMR131153 AWN131153 BGJ131153 BQF131153 CAB131153 CJX131153 CTT131153 DDP131153 DNL131153 DXH131153 EHD131153 EQZ131153 FAV131153 FKR131153 FUN131153 GEJ131153 GOF131153 GYB131153 HHX131153 HRT131153 IBP131153 ILL131153 IVH131153 JFD131153 JOZ131153 JYV131153 KIR131153 KSN131153 LCJ131153 LMF131153 LWB131153 MFX131153 MPT131153 MZP131153 NJL131153 NTH131153 ODD131153 OMZ131153 OWV131153 PGR131153 PQN131153 QAJ131153 QKF131153 QUB131153 RDX131153 RNT131153 RXP131153 SHL131153 SRH131153 TBD131153 TKZ131153 TUV131153 UER131153 UON131153 UYJ131153 VIF131153 VSB131153 WBX131153 WLT131153 WVP131153 H196689 JD196689 SZ196689 ACV196689 AMR196689 AWN196689 BGJ196689 BQF196689 CAB196689 CJX196689 CTT196689 DDP196689 DNL196689 DXH196689 EHD196689 EQZ196689 FAV196689 FKR196689 FUN196689 GEJ196689 GOF196689 GYB196689 HHX196689 HRT196689 IBP196689 ILL196689 IVH196689 JFD196689 JOZ196689 JYV196689 KIR196689 KSN196689 LCJ196689 LMF196689 LWB196689 MFX196689 MPT196689 MZP196689 NJL196689 NTH196689 ODD196689 OMZ196689 OWV196689 PGR196689 PQN196689 QAJ196689 QKF196689 QUB196689 RDX196689 RNT196689 RXP196689 SHL196689 SRH196689 TBD196689 TKZ196689 TUV196689 UER196689 UON196689 UYJ196689 VIF196689 VSB196689 WBX196689 WLT196689 WVP196689 H262225 JD262225 SZ262225 ACV262225 AMR262225 AWN262225 BGJ262225 BQF262225 CAB262225 CJX262225 CTT262225 DDP262225 DNL262225 DXH262225 EHD262225 EQZ262225 FAV262225 FKR262225 FUN262225 GEJ262225 GOF262225 GYB262225 HHX262225 HRT262225 IBP262225 ILL262225 IVH262225 JFD262225 JOZ262225 JYV262225 KIR262225 KSN262225 LCJ262225 LMF262225 LWB262225 MFX262225 MPT262225 MZP262225 NJL262225 NTH262225 ODD262225 OMZ262225 OWV262225 PGR262225 PQN262225 QAJ262225 QKF262225 QUB262225 RDX262225 RNT262225 RXP262225 SHL262225 SRH262225 TBD262225 TKZ262225 TUV262225 UER262225 UON262225 UYJ262225 VIF262225 VSB262225 WBX262225 WLT262225 WVP262225 H327761 JD327761 SZ327761 ACV327761 AMR327761 AWN327761 BGJ327761 BQF327761 CAB327761 CJX327761 CTT327761 DDP327761 DNL327761 DXH327761 EHD327761 EQZ327761 FAV327761 FKR327761 FUN327761 GEJ327761 GOF327761 GYB327761 HHX327761 HRT327761 IBP327761 ILL327761 IVH327761 JFD327761 JOZ327761 JYV327761 KIR327761 KSN327761 LCJ327761 LMF327761 LWB327761 MFX327761 MPT327761 MZP327761 NJL327761 NTH327761 ODD327761 OMZ327761 OWV327761 PGR327761 PQN327761 QAJ327761 QKF327761 QUB327761 RDX327761 RNT327761 RXP327761 SHL327761 SRH327761 TBD327761 TKZ327761 TUV327761 UER327761 UON327761 UYJ327761 VIF327761 VSB327761 WBX327761 WLT327761 WVP327761 H393297 JD393297 SZ393297 ACV393297 AMR393297 AWN393297 BGJ393297 BQF393297 CAB393297 CJX393297 CTT393297 DDP393297 DNL393297 DXH393297 EHD393297 EQZ393297 FAV393297 FKR393297 FUN393297 GEJ393297 GOF393297 GYB393297 HHX393297 HRT393297 IBP393297 ILL393297 IVH393297 JFD393297 JOZ393297 JYV393297 KIR393297 KSN393297 LCJ393297 LMF393297 LWB393297 MFX393297 MPT393297 MZP393297 NJL393297 NTH393297 ODD393297 OMZ393297 OWV393297 PGR393297 PQN393297 QAJ393297 QKF393297 QUB393297 RDX393297 RNT393297 RXP393297 SHL393297 SRH393297 TBD393297 TKZ393297 TUV393297 UER393297 UON393297 UYJ393297 VIF393297 VSB393297 WBX393297 WLT393297 WVP393297 H458833 JD458833 SZ458833 ACV458833 AMR458833 AWN458833 BGJ458833 BQF458833 CAB458833 CJX458833 CTT458833 DDP458833 DNL458833 DXH458833 EHD458833 EQZ458833 FAV458833 FKR458833 FUN458833 GEJ458833 GOF458833 GYB458833 HHX458833 HRT458833 IBP458833 ILL458833 IVH458833 JFD458833 JOZ458833 JYV458833 KIR458833 KSN458833 LCJ458833 LMF458833 LWB458833 MFX458833 MPT458833 MZP458833 NJL458833 NTH458833 ODD458833 OMZ458833 OWV458833 PGR458833 PQN458833 QAJ458833 QKF458833 QUB458833 RDX458833 RNT458833 RXP458833 SHL458833 SRH458833 TBD458833 TKZ458833 TUV458833 UER458833 UON458833 UYJ458833 VIF458833 VSB458833 WBX458833 WLT458833 WVP458833 H524369 JD524369 SZ524369 ACV524369 AMR524369 AWN524369 BGJ524369 BQF524369 CAB524369 CJX524369 CTT524369 DDP524369 DNL524369 DXH524369 EHD524369 EQZ524369 FAV524369 FKR524369 FUN524369 GEJ524369 GOF524369 GYB524369 HHX524369 HRT524369 IBP524369 ILL524369 IVH524369 JFD524369 JOZ524369 JYV524369 KIR524369 KSN524369 LCJ524369 LMF524369 LWB524369 MFX524369 MPT524369 MZP524369 NJL524369 NTH524369 ODD524369 OMZ524369 OWV524369 PGR524369 PQN524369 QAJ524369 QKF524369 QUB524369 RDX524369 RNT524369 RXP524369 SHL524369 SRH524369 TBD524369 TKZ524369 TUV524369 UER524369 UON524369 UYJ524369 VIF524369 VSB524369 WBX524369 WLT524369 WVP524369 H589905 JD589905 SZ589905 ACV589905 AMR589905 AWN589905 BGJ589905 BQF589905 CAB589905 CJX589905 CTT589905 DDP589905 DNL589905 DXH589905 EHD589905 EQZ589905 FAV589905 FKR589905 FUN589905 GEJ589905 GOF589905 GYB589905 HHX589905 HRT589905 IBP589905 ILL589905 IVH589905 JFD589905 JOZ589905 JYV589905 KIR589905 KSN589905 LCJ589905 LMF589905 LWB589905 MFX589905 MPT589905 MZP589905 NJL589905 NTH589905 ODD589905 OMZ589905 OWV589905 PGR589905 PQN589905 QAJ589905 QKF589905 QUB589905 RDX589905 RNT589905 RXP589905 SHL589905 SRH589905 TBD589905 TKZ589905 TUV589905 UER589905 UON589905 UYJ589905 VIF589905 VSB589905 WBX589905 WLT589905 WVP589905 H655441 JD655441 SZ655441 ACV655441 AMR655441 AWN655441 BGJ655441 BQF655441 CAB655441 CJX655441 CTT655441 DDP655441 DNL655441 DXH655441 EHD655441 EQZ655441 FAV655441 FKR655441 FUN655441 GEJ655441 GOF655441 GYB655441 HHX655441 HRT655441 IBP655441 ILL655441 IVH655441 JFD655441 JOZ655441 JYV655441 KIR655441 KSN655441 LCJ655441 LMF655441 LWB655441 MFX655441 MPT655441 MZP655441 NJL655441 NTH655441 ODD655441 OMZ655441 OWV655441 PGR655441 PQN655441 QAJ655441 QKF655441 QUB655441 RDX655441 RNT655441 RXP655441 SHL655441 SRH655441 TBD655441 TKZ655441 TUV655441 UER655441 UON655441 UYJ655441 VIF655441 VSB655441 WBX655441 WLT655441 WVP655441 H720977 JD720977 SZ720977 ACV720977 AMR720977 AWN720977 BGJ720977 BQF720977 CAB720977 CJX720977 CTT720977 DDP720977 DNL720977 DXH720977 EHD720977 EQZ720977 FAV720977 FKR720977 FUN720977 GEJ720977 GOF720977 GYB720977 HHX720977 HRT720977 IBP720977 ILL720977 IVH720977 JFD720977 JOZ720977 JYV720977 KIR720977 KSN720977 LCJ720977 LMF720977 LWB720977 MFX720977 MPT720977 MZP720977 NJL720977 NTH720977 ODD720977 OMZ720977 OWV720977 PGR720977 PQN720977 QAJ720977 QKF720977 QUB720977 RDX720977 RNT720977 RXP720977 SHL720977 SRH720977 TBD720977 TKZ720977 TUV720977 UER720977 UON720977 UYJ720977 VIF720977 VSB720977 WBX720977 WLT720977 WVP720977 H786513 JD786513 SZ786513 ACV786513 AMR786513 AWN786513 BGJ786513 BQF786513 CAB786513 CJX786513 CTT786513 DDP786513 DNL786513 DXH786513 EHD786513 EQZ786513 FAV786513 FKR786513 FUN786513 GEJ786513 GOF786513 GYB786513 HHX786513 HRT786513 IBP786513 ILL786513 IVH786513 JFD786513 JOZ786513 JYV786513 KIR786513 KSN786513 LCJ786513 LMF786513 LWB786513 MFX786513 MPT786513 MZP786513 NJL786513 NTH786513 ODD786513 OMZ786513 OWV786513 PGR786513 PQN786513 QAJ786513 QKF786513 QUB786513 RDX786513 RNT786513 RXP786513 SHL786513 SRH786513 TBD786513 TKZ786513 TUV786513 UER786513 UON786513 UYJ786513 VIF786513 VSB786513 WBX786513 WLT786513 WVP786513 H852049 JD852049 SZ852049 ACV852049 AMR852049 AWN852049 BGJ852049 BQF852049 CAB852049 CJX852049 CTT852049 DDP852049 DNL852049 DXH852049 EHD852049 EQZ852049 FAV852049 FKR852049 FUN852049 GEJ852049 GOF852049 GYB852049 HHX852049 HRT852049 IBP852049 ILL852049 IVH852049 JFD852049 JOZ852049 JYV852049 KIR852049 KSN852049 LCJ852049 LMF852049 LWB852049 MFX852049 MPT852049 MZP852049 NJL852049 NTH852049 ODD852049 OMZ852049 OWV852049 PGR852049 PQN852049 QAJ852049 QKF852049 QUB852049 RDX852049 RNT852049 RXP852049 SHL852049 SRH852049 TBD852049 TKZ852049 TUV852049 UER852049 UON852049 UYJ852049 VIF852049 VSB852049 WBX852049 WLT852049 WVP852049 H917585 JD917585 SZ917585 ACV917585 AMR917585 AWN917585 BGJ917585 BQF917585 CAB917585 CJX917585 CTT917585 DDP917585 DNL917585 DXH917585 EHD917585 EQZ917585 FAV917585 FKR917585 FUN917585 GEJ917585 GOF917585 GYB917585 HHX917585 HRT917585 IBP917585 ILL917585 IVH917585 JFD917585 JOZ917585 JYV917585 KIR917585 KSN917585 LCJ917585 LMF917585 LWB917585 MFX917585 MPT917585 MZP917585 NJL917585 NTH917585 ODD917585 OMZ917585 OWV917585 PGR917585 PQN917585 QAJ917585 QKF917585 QUB917585 RDX917585 RNT917585 RXP917585 SHL917585 SRH917585 TBD917585 TKZ917585 TUV917585 UER917585 UON917585 UYJ917585 VIF917585 VSB917585 WBX917585 WLT917585 WVP917585 H983121 JD983121 SZ983121 ACV983121 AMR983121 AWN983121 BGJ983121 BQF983121 CAB983121 CJX983121 CTT983121 DDP983121 DNL983121 DXH983121 EHD983121 EQZ983121 FAV983121 FKR983121 FUN983121 GEJ983121 GOF983121 GYB983121 HHX983121 HRT983121 IBP983121 ILL983121 IVH983121 JFD983121 JOZ983121 JYV983121 KIR983121 KSN983121 LCJ983121 LMF983121 LWB983121 MFX983121 MPT983121 MZP983121 NJL983121 NTH983121 ODD983121 OMZ983121 OWV983121 PGR983121 PQN983121 QAJ983121 QKF983121 QUB983121 RDX983121 RNT983121 RXP983121 SHL983121 SRH983121 TBD983121 TKZ983121 TUV983121 UER983121 UON983121 UYJ983121 VIF983121 VSB983121 WBX983121 WLT983121 JD15:JD34 SZ15:SZ34 ACV15:ACV34 AMR15:AMR34 AWN15:AWN34 BGJ15:BGJ34 BQF15:BQF34 CAB15:CAB34 CJX15:CJX34 CTT15:CTT34 DDP15:DDP34 DNL15:DNL34 DXH15:DXH34 EHD15:EHD34 EQZ15:EQZ34 FAV15:FAV34 FKR15:FKR34 FUN15:FUN34 GEJ15:GEJ34 GOF15:GOF34 GYB15:GYB34 HHX15:HHX34 HRT15:HRT34 IBP15:IBP34 ILL15:ILL34 IVH15:IVH34 JFD15:JFD34 JOZ15:JOZ34 JYV15:JYV34 KIR15:KIR34 KSN15:KSN34 LCJ15:LCJ34 LMF15:LMF34 LWB15:LWB34 MFX15:MFX34 MPT15:MPT34 MZP15:MZP34 NJL15:NJL34 NTH15:NTH34 ODD15:ODD34 OMZ15:OMZ34 OWV15:OWV34 PGR15:PGR34 PQN15:PQN34 QAJ15:QAJ34 QKF15:QKF34 QUB15:QUB34 RDX15:RDX34 RNT15:RNT34 RXP15:RXP34 SHL15:SHL34 SRH15:SRH34 TBD15:TBD34 TKZ15:TKZ34 TUV15:TUV34 UER15:UER34 UON15:UON34 UYJ15:UYJ34 VIF15:VIF34 VSB15:VSB34 WBX15:WBX34 WLT15:WLT34 WVP15:WVP34 H16:H34"/>
    <dataValidation operator="greaterThan" allowBlank="1" showInputMessage="1" showErrorMessage="1" errorTitle="Data Entry Error" error="Number must be greater than zero." promptTitle="Note:" prompt="Please enter Minimum, Ad Valorem Rate and Base Amount for this rating category/sub-category on the same row." sqref="H36 JA83:JA120 SW83:SW120 ACS83:ACS120 AMO83:AMO120 AWK83:AWK120 BGG83:BGG120 BQC83:BQC120 BZY83:BZY120 CJU83:CJU120 CTQ83:CTQ120 DDM83:DDM120 DNI83:DNI120 DXE83:DXE120 EHA83:EHA120 EQW83:EQW120 FAS83:FAS120 FKO83:FKO120 FUK83:FUK120 GEG83:GEG120 GOC83:GOC120 GXY83:GXY120 HHU83:HHU120 HRQ83:HRQ120 IBM83:IBM120 ILI83:ILI120 IVE83:IVE120 JFA83:JFA120 JOW83:JOW120 JYS83:JYS120 KIO83:KIO120 KSK83:KSK120 LCG83:LCG120 LMC83:LMC120 LVY83:LVY120 MFU83:MFU120 MPQ83:MPQ120 MZM83:MZM120 NJI83:NJI120 NTE83:NTE120 ODA83:ODA120 OMW83:OMW120 OWS83:OWS120 PGO83:PGO120 PQK83:PQK120 QAG83:QAG120 QKC83:QKC120 QTY83:QTY120 RDU83:RDU120 RNQ83:RNQ120 RXM83:RXM120 SHI83:SHI120 SRE83:SRE120 TBA83:TBA120 TKW83:TKW120 TUS83:TUS120 UEO83:UEO120 UOK83:UOK120 UYG83:UYG120 VIC83:VIC120 VRY83:VRY120 WBU83:WBU120 WLQ83:WLQ120 WVM83:WVM120 E65626:E65663 JA65626:JA65663 SW65626:SW65663 ACS65626:ACS65663 AMO65626:AMO65663 AWK65626:AWK65663 BGG65626:BGG65663 BQC65626:BQC65663 BZY65626:BZY65663 CJU65626:CJU65663 CTQ65626:CTQ65663 DDM65626:DDM65663 DNI65626:DNI65663 DXE65626:DXE65663 EHA65626:EHA65663 EQW65626:EQW65663 FAS65626:FAS65663 FKO65626:FKO65663 FUK65626:FUK65663 GEG65626:GEG65663 GOC65626:GOC65663 GXY65626:GXY65663 HHU65626:HHU65663 HRQ65626:HRQ65663 IBM65626:IBM65663 ILI65626:ILI65663 IVE65626:IVE65663 JFA65626:JFA65663 JOW65626:JOW65663 JYS65626:JYS65663 KIO65626:KIO65663 KSK65626:KSK65663 LCG65626:LCG65663 LMC65626:LMC65663 LVY65626:LVY65663 MFU65626:MFU65663 MPQ65626:MPQ65663 MZM65626:MZM65663 NJI65626:NJI65663 NTE65626:NTE65663 ODA65626:ODA65663 OMW65626:OMW65663 OWS65626:OWS65663 PGO65626:PGO65663 PQK65626:PQK65663 QAG65626:QAG65663 QKC65626:QKC65663 QTY65626:QTY65663 RDU65626:RDU65663 RNQ65626:RNQ65663 RXM65626:RXM65663 SHI65626:SHI65663 SRE65626:SRE65663 TBA65626:TBA65663 TKW65626:TKW65663 TUS65626:TUS65663 UEO65626:UEO65663 UOK65626:UOK65663 UYG65626:UYG65663 VIC65626:VIC65663 VRY65626:VRY65663 WBU65626:WBU65663 WLQ65626:WLQ65663 WVM65626:WVM65663 E131162:E131199 JA131162:JA131199 SW131162:SW131199 ACS131162:ACS131199 AMO131162:AMO131199 AWK131162:AWK131199 BGG131162:BGG131199 BQC131162:BQC131199 BZY131162:BZY131199 CJU131162:CJU131199 CTQ131162:CTQ131199 DDM131162:DDM131199 DNI131162:DNI131199 DXE131162:DXE131199 EHA131162:EHA131199 EQW131162:EQW131199 FAS131162:FAS131199 FKO131162:FKO131199 FUK131162:FUK131199 GEG131162:GEG131199 GOC131162:GOC131199 GXY131162:GXY131199 HHU131162:HHU131199 HRQ131162:HRQ131199 IBM131162:IBM131199 ILI131162:ILI131199 IVE131162:IVE131199 JFA131162:JFA131199 JOW131162:JOW131199 JYS131162:JYS131199 KIO131162:KIO131199 KSK131162:KSK131199 LCG131162:LCG131199 LMC131162:LMC131199 LVY131162:LVY131199 MFU131162:MFU131199 MPQ131162:MPQ131199 MZM131162:MZM131199 NJI131162:NJI131199 NTE131162:NTE131199 ODA131162:ODA131199 OMW131162:OMW131199 OWS131162:OWS131199 PGO131162:PGO131199 PQK131162:PQK131199 QAG131162:QAG131199 QKC131162:QKC131199 QTY131162:QTY131199 RDU131162:RDU131199 RNQ131162:RNQ131199 RXM131162:RXM131199 SHI131162:SHI131199 SRE131162:SRE131199 TBA131162:TBA131199 TKW131162:TKW131199 TUS131162:TUS131199 UEO131162:UEO131199 UOK131162:UOK131199 UYG131162:UYG131199 VIC131162:VIC131199 VRY131162:VRY131199 WBU131162:WBU131199 WLQ131162:WLQ131199 WVM131162:WVM131199 E196698:E196735 JA196698:JA196735 SW196698:SW196735 ACS196698:ACS196735 AMO196698:AMO196735 AWK196698:AWK196735 BGG196698:BGG196735 BQC196698:BQC196735 BZY196698:BZY196735 CJU196698:CJU196735 CTQ196698:CTQ196735 DDM196698:DDM196735 DNI196698:DNI196735 DXE196698:DXE196735 EHA196698:EHA196735 EQW196698:EQW196735 FAS196698:FAS196735 FKO196698:FKO196735 FUK196698:FUK196735 GEG196698:GEG196735 GOC196698:GOC196735 GXY196698:GXY196735 HHU196698:HHU196735 HRQ196698:HRQ196735 IBM196698:IBM196735 ILI196698:ILI196735 IVE196698:IVE196735 JFA196698:JFA196735 JOW196698:JOW196735 JYS196698:JYS196735 KIO196698:KIO196735 KSK196698:KSK196735 LCG196698:LCG196735 LMC196698:LMC196735 LVY196698:LVY196735 MFU196698:MFU196735 MPQ196698:MPQ196735 MZM196698:MZM196735 NJI196698:NJI196735 NTE196698:NTE196735 ODA196698:ODA196735 OMW196698:OMW196735 OWS196698:OWS196735 PGO196698:PGO196735 PQK196698:PQK196735 QAG196698:QAG196735 QKC196698:QKC196735 QTY196698:QTY196735 RDU196698:RDU196735 RNQ196698:RNQ196735 RXM196698:RXM196735 SHI196698:SHI196735 SRE196698:SRE196735 TBA196698:TBA196735 TKW196698:TKW196735 TUS196698:TUS196735 UEO196698:UEO196735 UOK196698:UOK196735 UYG196698:UYG196735 VIC196698:VIC196735 VRY196698:VRY196735 WBU196698:WBU196735 WLQ196698:WLQ196735 WVM196698:WVM196735 E262234:E262271 JA262234:JA262271 SW262234:SW262271 ACS262234:ACS262271 AMO262234:AMO262271 AWK262234:AWK262271 BGG262234:BGG262271 BQC262234:BQC262271 BZY262234:BZY262271 CJU262234:CJU262271 CTQ262234:CTQ262271 DDM262234:DDM262271 DNI262234:DNI262271 DXE262234:DXE262271 EHA262234:EHA262271 EQW262234:EQW262271 FAS262234:FAS262271 FKO262234:FKO262271 FUK262234:FUK262271 GEG262234:GEG262271 GOC262234:GOC262271 GXY262234:GXY262271 HHU262234:HHU262271 HRQ262234:HRQ262271 IBM262234:IBM262271 ILI262234:ILI262271 IVE262234:IVE262271 JFA262234:JFA262271 JOW262234:JOW262271 JYS262234:JYS262271 KIO262234:KIO262271 KSK262234:KSK262271 LCG262234:LCG262271 LMC262234:LMC262271 LVY262234:LVY262271 MFU262234:MFU262271 MPQ262234:MPQ262271 MZM262234:MZM262271 NJI262234:NJI262271 NTE262234:NTE262271 ODA262234:ODA262271 OMW262234:OMW262271 OWS262234:OWS262271 PGO262234:PGO262271 PQK262234:PQK262271 QAG262234:QAG262271 QKC262234:QKC262271 QTY262234:QTY262271 RDU262234:RDU262271 RNQ262234:RNQ262271 RXM262234:RXM262271 SHI262234:SHI262271 SRE262234:SRE262271 TBA262234:TBA262271 TKW262234:TKW262271 TUS262234:TUS262271 UEO262234:UEO262271 UOK262234:UOK262271 UYG262234:UYG262271 VIC262234:VIC262271 VRY262234:VRY262271 WBU262234:WBU262271 WLQ262234:WLQ262271 WVM262234:WVM262271 E327770:E327807 JA327770:JA327807 SW327770:SW327807 ACS327770:ACS327807 AMO327770:AMO327807 AWK327770:AWK327807 BGG327770:BGG327807 BQC327770:BQC327807 BZY327770:BZY327807 CJU327770:CJU327807 CTQ327770:CTQ327807 DDM327770:DDM327807 DNI327770:DNI327807 DXE327770:DXE327807 EHA327770:EHA327807 EQW327770:EQW327807 FAS327770:FAS327807 FKO327770:FKO327807 FUK327770:FUK327807 GEG327770:GEG327807 GOC327770:GOC327807 GXY327770:GXY327807 HHU327770:HHU327807 HRQ327770:HRQ327807 IBM327770:IBM327807 ILI327770:ILI327807 IVE327770:IVE327807 JFA327770:JFA327807 JOW327770:JOW327807 JYS327770:JYS327807 KIO327770:KIO327807 KSK327770:KSK327807 LCG327770:LCG327807 LMC327770:LMC327807 LVY327770:LVY327807 MFU327770:MFU327807 MPQ327770:MPQ327807 MZM327770:MZM327807 NJI327770:NJI327807 NTE327770:NTE327807 ODA327770:ODA327807 OMW327770:OMW327807 OWS327770:OWS327807 PGO327770:PGO327807 PQK327770:PQK327807 QAG327770:QAG327807 QKC327770:QKC327807 QTY327770:QTY327807 RDU327770:RDU327807 RNQ327770:RNQ327807 RXM327770:RXM327807 SHI327770:SHI327807 SRE327770:SRE327807 TBA327770:TBA327807 TKW327770:TKW327807 TUS327770:TUS327807 UEO327770:UEO327807 UOK327770:UOK327807 UYG327770:UYG327807 VIC327770:VIC327807 VRY327770:VRY327807 WBU327770:WBU327807 WLQ327770:WLQ327807 WVM327770:WVM327807 E393306:E393343 JA393306:JA393343 SW393306:SW393343 ACS393306:ACS393343 AMO393306:AMO393343 AWK393306:AWK393343 BGG393306:BGG393343 BQC393306:BQC393343 BZY393306:BZY393343 CJU393306:CJU393343 CTQ393306:CTQ393343 DDM393306:DDM393343 DNI393306:DNI393343 DXE393306:DXE393343 EHA393306:EHA393343 EQW393306:EQW393343 FAS393306:FAS393343 FKO393306:FKO393343 FUK393306:FUK393343 GEG393306:GEG393343 GOC393306:GOC393343 GXY393306:GXY393343 HHU393306:HHU393343 HRQ393306:HRQ393343 IBM393306:IBM393343 ILI393306:ILI393343 IVE393306:IVE393343 JFA393306:JFA393343 JOW393306:JOW393343 JYS393306:JYS393343 KIO393306:KIO393343 KSK393306:KSK393343 LCG393306:LCG393343 LMC393306:LMC393343 LVY393306:LVY393343 MFU393306:MFU393343 MPQ393306:MPQ393343 MZM393306:MZM393343 NJI393306:NJI393343 NTE393306:NTE393343 ODA393306:ODA393343 OMW393306:OMW393343 OWS393306:OWS393343 PGO393306:PGO393343 PQK393306:PQK393343 QAG393306:QAG393343 QKC393306:QKC393343 QTY393306:QTY393343 RDU393306:RDU393343 RNQ393306:RNQ393343 RXM393306:RXM393343 SHI393306:SHI393343 SRE393306:SRE393343 TBA393306:TBA393343 TKW393306:TKW393343 TUS393306:TUS393343 UEO393306:UEO393343 UOK393306:UOK393343 UYG393306:UYG393343 VIC393306:VIC393343 VRY393306:VRY393343 WBU393306:WBU393343 WLQ393306:WLQ393343 WVM393306:WVM393343 E458842:E458879 JA458842:JA458879 SW458842:SW458879 ACS458842:ACS458879 AMO458842:AMO458879 AWK458842:AWK458879 BGG458842:BGG458879 BQC458842:BQC458879 BZY458842:BZY458879 CJU458842:CJU458879 CTQ458842:CTQ458879 DDM458842:DDM458879 DNI458842:DNI458879 DXE458842:DXE458879 EHA458842:EHA458879 EQW458842:EQW458879 FAS458842:FAS458879 FKO458842:FKO458879 FUK458842:FUK458879 GEG458842:GEG458879 GOC458842:GOC458879 GXY458842:GXY458879 HHU458842:HHU458879 HRQ458842:HRQ458879 IBM458842:IBM458879 ILI458842:ILI458879 IVE458842:IVE458879 JFA458842:JFA458879 JOW458842:JOW458879 JYS458842:JYS458879 KIO458842:KIO458879 KSK458842:KSK458879 LCG458842:LCG458879 LMC458842:LMC458879 LVY458842:LVY458879 MFU458842:MFU458879 MPQ458842:MPQ458879 MZM458842:MZM458879 NJI458842:NJI458879 NTE458842:NTE458879 ODA458842:ODA458879 OMW458842:OMW458879 OWS458842:OWS458879 PGO458842:PGO458879 PQK458842:PQK458879 QAG458842:QAG458879 QKC458842:QKC458879 QTY458842:QTY458879 RDU458842:RDU458879 RNQ458842:RNQ458879 RXM458842:RXM458879 SHI458842:SHI458879 SRE458842:SRE458879 TBA458842:TBA458879 TKW458842:TKW458879 TUS458842:TUS458879 UEO458842:UEO458879 UOK458842:UOK458879 UYG458842:UYG458879 VIC458842:VIC458879 VRY458842:VRY458879 WBU458842:WBU458879 WLQ458842:WLQ458879 WVM458842:WVM458879 E524378:E524415 JA524378:JA524415 SW524378:SW524415 ACS524378:ACS524415 AMO524378:AMO524415 AWK524378:AWK524415 BGG524378:BGG524415 BQC524378:BQC524415 BZY524378:BZY524415 CJU524378:CJU524415 CTQ524378:CTQ524415 DDM524378:DDM524415 DNI524378:DNI524415 DXE524378:DXE524415 EHA524378:EHA524415 EQW524378:EQW524415 FAS524378:FAS524415 FKO524378:FKO524415 FUK524378:FUK524415 GEG524378:GEG524415 GOC524378:GOC524415 GXY524378:GXY524415 HHU524378:HHU524415 HRQ524378:HRQ524415 IBM524378:IBM524415 ILI524378:ILI524415 IVE524378:IVE524415 JFA524378:JFA524415 JOW524378:JOW524415 JYS524378:JYS524415 KIO524378:KIO524415 KSK524378:KSK524415 LCG524378:LCG524415 LMC524378:LMC524415 LVY524378:LVY524415 MFU524378:MFU524415 MPQ524378:MPQ524415 MZM524378:MZM524415 NJI524378:NJI524415 NTE524378:NTE524415 ODA524378:ODA524415 OMW524378:OMW524415 OWS524378:OWS524415 PGO524378:PGO524415 PQK524378:PQK524415 QAG524378:QAG524415 QKC524378:QKC524415 QTY524378:QTY524415 RDU524378:RDU524415 RNQ524378:RNQ524415 RXM524378:RXM524415 SHI524378:SHI524415 SRE524378:SRE524415 TBA524378:TBA524415 TKW524378:TKW524415 TUS524378:TUS524415 UEO524378:UEO524415 UOK524378:UOK524415 UYG524378:UYG524415 VIC524378:VIC524415 VRY524378:VRY524415 WBU524378:WBU524415 WLQ524378:WLQ524415 WVM524378:WVM524415 E589914:E589951 JA589914:JA589951 SW589914:SW589951 ACS589914:ACS589951 AMO589914:AMO589951 AWK589914:AWK589951 BGG589914:BGG589951 BQC589914:BQC589951 BZY589914:BZY589951 CJU589914:CJU589951 CTQ589914:CTQ589951 DDM589914:DDM589951 DNI589914:DNI589951 DXE589914:DXE589951 EHA589914:EHA589951 EQW589914:EQW589951 FAS589914:FAS589951 FKO589914:FKO589951 FUK589914:FUK589951 GEG589914:GEG589951 GOC589914:GOC589951 GXY589914:GXY589951 HHU589914:HHU589951 HRQ589914:HRQ589951 IBM589914:IBM589951 ILI589914:ILI589951 IVE589914:IVE589951 JFA589914:JFA589951 JOW589914:JOW589951 JYS589914:JYS589951 KIO589914:KIO589951 KSK589914:KSK589951 LCG589914:LCG589951 LMC589914:LMC589951 LVY589914:LVY589951 MFU589914:MFU589951 MPQ589914:MPQ589951 MZM589914:MZM589951 NJI589914:NJI589951 NTE589914:NTE589951 ODA589914:ODA589951 OMW589914:OMW589951 OWS589914:OWS589951 PGO589914:PGO589951 PQK589914:PQK589951 QAG589914:QAG589951 QKC589914:QKC589951 QTY589914:QTY589951 RDU589914:RDU589951 RNQ589914:RNQ589951 RXM589914:RXM589951 SHI589914:SHI589951 SRE589914:SRE589951 TBA589914:TBA589951 TKW589914:TKW589951 TUS589914:TUS589951 UEO589914:UEO589951 UOK589914:UOK589951 UYG589914:UYG589951 VIC589914:VIC589951 VRY589914:VRY589951 WBU589914:WBU589951 WLQ589914:WLQ589951 WVM589914:WVM589951 E655450:E655487 JA655450:JA655487 SW655450:SW655487 ACS655450:ACS655487 AMO655450:AMO655487 AWK655450:AWK655487 BGG655450:BGG655487 BQC655450:BQC655487 BZY655450:BZY655487 CJU655450:CJU655487 CTQ655450:CTQ655487 DDM655450:DDM655487 DNI655450:DNI655487 DXE655450:DXE655487 EHA655450:EHA655487 EQW655450:EQW655487 FAS655450:FAS655487 FKO655450:FKO655487 FUK655450:FUK655487 GEG655450:GEG655487 GOC655450:GOC655487 GXY655450:GXY655487 HHU655450:HHU655487 HRQ655450:HRQ655487 IBM655450:IBM655487 ILI655450:ILI655487 IVE655450:IVE655487 JFA655450:JFA655487 JOW655450:JOW655487 JYS655450:JYS655487 KIO655450:KIO655487 KSK655450:KSK655487 LCG655450:LCG655487 LMC655450:LMC655487 LVY655450:LVY655487 MFU655450:MFU655487 MPQ655450:MPQ655487 MZM655450:MZM655487 NJI655450:NJI655487 NTE655450:NTE655487 ODA655450:ODA655487 OMW655450:OMW655487 OWS655450:OWS655487 PGO655450:PGO655487 PQK655450:PQK655487 QAG655450:QAG655487 QKC655450:QKC655487 QTY655450:QTY655487 RDU655450:RDU655487 RNQ655450:RNQ655487 RXM655450:RXM655487 SHI655450:SHI655487 SRE655450:SRE655487 TBA655450:TBA655487 TKW655450:TKW655487 TUS655450:TUS655487 UEO655450:UEO655487 UOK655450:UOK655487 UYG655450:UYG655487 VIC655450:VIC655487 VRY655450:VRY655487 WBU655450:WBU655487 WLQ655450:WLQ655487 WVM655450:WVM655487 E720986:E721023 JA720986:JA721023 SW720986:SW721023 ACS720986:ACS721023 AMO720986:AMO721023 AWK720986:AWK721023 BGG720986:BGG721023 BQC720986:BQC721023 BZY720986:BZY721023 CJU720986:CJU721023 CTQ720986:CTQ721023 DDM720986:DDM721023 DNI720986:DNI721023 DXE720986:DXE721023 EHA720986:EHA721023 EQW720986:EQW721023 FAS720986:FAS721023 FKO720986:FKO721023 FUK720986:FUK721023 GEG720986:GEG721023 GOC720986:GOC721023 GXY720986:GXY721023 HHU720986:HHU721023 HRQ720986:HRQ721023 IBM720986:IBM721023 ILI720986:ILI721023 IVE720986:IVE721023 JFA720986:JFA721023 JOW720986:JOW721023 JYS720986:JYS721023 KIO720986:KIO721023 KSK720986:KSK721023 LCG720986:LCG721023 LMC720986:LMC721023 LVY720986:LVY721023 MFU720986:MFU721023 MPQ720986:MPQ721023 MZM720986:MZM721023 NJI720986:NJI721023 NTE720986:NTE721023 ODA720986:ODA721023 OMW720986:OMW721023 OWS720986:OWS721023 PGO720986:PGO721023 PQK720986:PQK721023 QAG720986:QAG721023 QKC720986:QKC721023 QTY720986:QTY721023 RDU720986:RDU721023 RNQ720986:RNQ721023 RXM720986:RXM721023 SHI720986:SHI721023 SRE720986:SRE721023 TBA720986:TBA721023 TKW720986:TKW721023 TUS720986:TUS721023 UEO720986:UEO721023 UOK720986:UOK721023 UYG720986:UYG721023 VIC720986:VIC721023 VRY720986:VRY721023 WBU720986:WBU721023 WLQ720986:WLQ721023 WVM720986:WVM721023 E786522:E786559 JA786522:JA786559 SW786522:SW786559 ACS786522:ACS786559 AMO786522:AMO786559 AWK786522:AWK786559 BGG786522:BGG786559 BQC786522:BQC786559 BZY786522:BZY786559 CJU786522:CJU786559 CTQ786522:CTQ786559 DDM786522:DDM786559 DNI786522:DNI786559 DXE786522:DXE786559 EHA786522:EHA786559 EQW786522:EQW786559 FAS786522:FAS786559 FKO786522:FKO786559 FUK786522:FUK786559 GEG786522:GEG786559 GOC786522:GOC786559 GXY786522:GXY786559 HHU786522:HHU786559 HRQ786522:HRQ786559 IBM786522:IBM786559 ILI786522:ILI786559 IVE786522:IVE786559 JFA786522:JFA786559 JOW786522:JOW786559 JYS786522:JYS786559 KIO786522:KIO786559 KSK786522:KSK786559 LCG786522:LCG786559 LMC786522:LMC786559 LVY786522:LVY786559 MFU786522:MFU786559 MPQ786522:MPQ786559 MZM786522:MZM786559 NJI786522:NJI786559 NTE786522:NTE786559 ODA786522:ODA786559 OMW786522:OMW786559 OWS786522:OWS786559 PGO786522:PGO786559 PQK786522:PQK786559 QAG786522:QAG786559 QKC786522:QKC786559 QTY786522:QTY786559 RDU786522:RDU786559 RNQ786522:RNQ786559 RXM786522:RXM786559 SHI786522:SHI786559 SRE786522:SRE786559 TBA786522:TBA786559 TKW786522:TKW786559 TUS786522:TUS786559 UEO786522:UEO786559 UOK786522:UOK786559 UYG786522:UYG786559 VIC786522:VIC786559 VRY786522:VRY786559 WBU786522:WBU786559 WLQ786522:WLQ786559 WVM786522:WVM786559 E852058:E852095 JA852058:JA852095 SW852058:SW852095 ACS852058:ACS852095 AMO852058:AMO852095 AWK852058:AWK852095 BGG852058:BGG852095 BQC852058:BQC852095 BZY852058:BZY852095 CJU852058:CJU852095 CTQ852058:CTQ852095 DDM852058:DDM852095 DNI852058:DNI852095 DXE852058:DXE852095 EHA852058:EHA852095 EQW852058:EQW852095 FAS852058:FAS852095 FKO852058:FKO852095 FUK852058:FUK852095 GEG852058:GEG852095 GOC852058:GOC852095 GXY852058:GXY852095 HHU852058:HHU852095 HRQ852058:HRQ852095 IBM852058:IBM852095 ILI852058:ILI852095 IVE852058:IVE852095 JFA852058:JFA852095 JOW852058:JOW852095 JYS852058:JYS852095 KIO852058:KIO852095 KSK852058:KSK852095 LCG852058:LCG852095 LMC852058:LMC852095 LVY852058:LVY852095 MFU852058:MFU852095 MPQ852058:MPQ852095 MZM852058:MZM852095 NJI852058:NJI852095 NTE852058:NTE852095 ODA852058:ODA852095 OMW852058:OMW852095 OWS852058:OWS852095 PGO852058:PGO852095 PQK852058:PQK852095 QAG852058:QAG852095 QKC852058:QKC852095 QTY852058:QTY852095 RDU852058:RDU852095 RNQ852058:RNQ852095 RXM852058:RXM852095 SHI852058:SHI852095 SRE852058:SRE852095 TBA852058:TBA852095 TKW852058:TKW852095 TUS852058:TUS852095 UEO852058:UEO852095 UOK852058:UOK852095 UYG852058:UYG852095 VIC852058:VIC852095 VRY852058:VRY852095 WBU852058:WBU852095 WLQ852058:WLQ852095 WVM852058:WVM852095 E917594:E917631 JA917594:JA917631 SW917594:SW917631 ACS917594:ACS917631 AMO917594:AMO917631 AWK917594:AWK917631 BGG917594:BGG917631 BQC917594:BQC917631 BZY917594:BZY917631 CJU917594:CJU917631 CTQ917594:CTQ917631 DDM917594:DDM917631 DNI917594:DNI917631 DXE917594:DXE917631 EHA917594:EHA917631 EQW917594:EQW917631 FAS917594:FAS917631 FKO917594:FKO917631 FUK917594:FUK917631 GEG917594:GEG917631 GOC917594:GOC917631 GXY917594:GXY917631 HHU917594:HHU917631 HRQ917594:HRQ917631 IBM917594:IBM917631 ILI917594:ILI917631 IVE917594:IVE917631 JFA917594:JFA917631 JOW917594:JOW917631 JYS917594:JYS917631 KIO917594:KIO917631 KSK917594:KSK917631 LCG917594:LCG917631 LMC917594:LMC917631 LVY917594:LVY917631 MFU917594:MFU917631 MPQ917594:MPQ917631 MZM917594:MZM917631 NJI917594:NJI917631 NTE917594:NTE917631 ODA917594:ODA917631 OMW917594:OMW917631 OWS917594:OWS917631 PGO917594:PGO917631 PQK917594:PQK917631 QAG917594:QAG917631 QKC917594:QKC917631 QTY917594:QTY917631 RDU917594:RDU917631 RNQ917594:RNQ917631 RXM917594:RXM917631 SHI917594:SHI917631 SRE917594:SRE917631 TBA917594:TBA917631 TKW917594:TKW917631 TUS917594:TUS917631 UEO917594:UEO917631 UOK917594:UOK917631 UYG917594:UYG917631 VIC917594:VIC917631 VRY917594:VRY917631 WBU917594:WBU917631 WLQ917594:WLQ917631 WVM917594:WVM917631 E983130:E983167 JA983130:JA983167 SW983130:SW983167 ACS983130:ACS983167 AMO983130:AMO983167 AWK983130:AWK983167 BGG983130:BGG983167 BQC983130:BQC983167 BZY983130:BZY983167 CJU983130:CJU983167 CTQ983130:CTQ983167 DDM983130:DDM983167 DNI983130:DNI983167 DXE983130:DXE983167 EHA983130:EHA983167 EQW983130:EQW983167 FAS983130:FAS983167 FKO983130:FKO983167 FUK983130:FUK983167 GEG983130:GEG983167 GOC983130:GOC983167 GXY983130:GXY983167 HHU983130:HHU983167 HRQ983130:HRQ983167 IBM983130:IBM983167 ILI983130:ILI983167 IVE983130:IVE983167 JFA983130:JFA983167 JOW983130:JOW983167 JYS983130:JYS983167 KIO983130:KIO983167 KSK983130:KSK983167 LCG983130:LCG983167 LMC983130:LMC983167 LVY983130:LVY983167 MFU983130:MFU983167 MPQ983130:MPQ983167 MZM983130:MZM983167 NJI983130:NJI983167 NTE983130:NTE983167 ODA983130:ODA983167 OMW983130:OMW983167 OWS983130:OWS983167 PGO983130:PGO983167 PQK983130:PQK983167 QAG983130:QAG983167 QKC983130:QKC983167 QTY983130:QTY983167 RDU983130:RDU983167 RNQ983130:RNQ983167 RXM983130:RXM983167 SHI983130:SHI983167 SRE983130:SRE983167 TBA983130:TBA983167 TKW983130:TKW983167 TUS983130:TUS983167 UEO983130:UEO983167 UOK983130:UOK983167 UYG983130:UYG983167 VIC983130:VIC983167 VRY983130:VRY983167 WBU983130:WBU983167 WLQ983130:WLQ983167 WVM983130:WVM983167 WVM983121 E65558:E65577 JA65558:JA65577 SW65558:SW65577 ACS65558:ACS65577 AMO65558:AMO65577 AWK65558:AWK65577 BGG65558:BGG65577 BQC65558:BQC65577 BZY65558:BZY65577 CJU65558:CJU65577 CTQ65558:CTQ65577 DDM65558:DDM65577 DNI65558:DNI65577 DXE65558:DXE65577 EHA65558:EHA65577 EQW65558:EQW65577 FAS65558:FAS65577 FKO65558:FKO65577 FUK65558:FUK65577 GEG65558:GEG65577 GOC65558:GOC65577 GXY65558:GXY65577 HHU65558:HHU65577 HRQ65558:HRQ65577 IBM65558:IBM65577 ILI65558:ILI65577 IVE65558:IVE65577 JFA65558:JFA65577 JOW65558:JOW65577 JYS65558:JYS65577 KIO65558:KIO65577 KSK65558:KSK65577 LCG65558:LCG65577 LMC65558:LMC65577 LVY65558:LVY65577 MFU65558:MFU65577 MPQ65558:MPQ65577 MZM65558:MZM65577 NJI65558:NJI65577 NTE65558:NTE65577 ODA65558:ODA65577 OMW65558:OMW65577 OWS65558:OWS65577 PGO65558:PGO65577 PQK65558:PQK65577 QAG65558:QAG65577 QKC65558:QKC65577 QTY65558:QTY65577 RDU65558:RDU65577 RNQ65558:RNQ65577 RXM65558:RXM65577 SHI65558:SHI65577 SRE65558:SRE65577 TBA65558:TBA65577 TKW65558:TKW65577 TUS65558:TUS65577 UEO65558:UEO65577 UOK65558:UOK65577 UYG65558:UYG65577 VIC65558:VIC65577 VRY65558:VRY65577 WBU65558:WBU65577 WLQ65558:WLQ65577 WVM65558:WVM65577 E131094:E131113 JA131094:JA131113 SW131094:SW131113 ACS131094:ACS131113 AMO131094:AMO131113 AWK131094:AWK131113 BGG131094:BGG131113 BQC131094:BQC131113 BZY131094:BZY131113 CJU131094:CJU131113 CTQ131094:CTQ131113 DDM131094:DDM131113 DNI131094:DNI131113 DXE131094:DXE131113 EHA131094:EHA131113 EQW131094:EQW131113 FAS131094:FAS131113 FKO131094:FKO131113 FUK131094:FUK131113 GEG131094:GEG131113 GOC131094:GOC131113 GXY131094:GXY131113 HHU131094:HHU131113 HRQ131094:HRQ131113 IBM131094:IBM131113 ILI131094:ILI131113 IVE131094:IVE131113 JFA131094:JFA131113 JOW131094:JOW131113 JYS131094:JYS131113 KIO131094:KIO131113 KSK131094:KSK131113 LCG131094:LCG131113 LMC131094:LMC131113 LVY131094:LVY131113 MFU131094:MFU131113 MPQ131094:MPQ131113 MZM131094:MZM131113 NJI131094:NJI131113 NTE131094:NTE131113 ODA131094:ODA131113 OMW131094:OMW131113 OWS131094:OWS131113 PGO131094:PGO131113 PQK131094:PQK131113 QAG131094:QAG131113 QKC131094:QKC131113 QTY131094:QTY131113 RDU131094:RDU131113 RNQ131094:RNQ131113 RXM131094:RXM131113 SHI131094:SHI131113 SRE131094:SRE131113 TBA131094:TBA131113 TKW131094:TKW131113 TUS131094:TUS131113 UEO131094:UEO131113 UOK131094:UOK131113 UYG131094:UYG131113 VIC131094:VIC131113 VRY131094:VRY131113 WBU131094:WBU131113 WLQ131094:WLQ131113 WVM131094:WVM131113 E196630:E196649 JA196630:JA196649 SW196630:SW196649 ACS196630:ACS196649 AMO196630:AMO196649 AWK196630:AWK196649 BGG196630:BGG196649 BQC196630:BQC196649 BZY196630:BZY196649 CJU196630:CJU196649 CTQ196630:CTQ196649 DDM196630:DDM196649 DNI196630:DNI196649 DXE196630:DXE196649 EHA196630:EHA196649 EQW196630:EQW196649 FAS196630:FAS196649 FKO196630:FKO196649 FUK196630:FUK196649 GEG196630:GEG196649 GOC196630:GOC196649 GXY196630:GXY196649 HHU196630:HHU196649 HRQ196630:HRQ196649 IBM196630:IBM196649 ILI196630:ILI196649 IVE196630:IVE196649 JFA196630:JFA196649 JOW196630:JOW196649 JYS196630:JYS196649 KIO196630:KIO196649 KSK196630:KSK196649 LCG196630:LCG196649 LMC196630:LMC196649 LVY196630:LVY196649 MFU196630:MFU196649 MPQ196630:MPQ196649 MZM196630:MZM196649 NJI196630:NJI196649 NTE196630:NTE196649 ODA196630:ODA196649 OMW196630:OMW196649 OWS196630:OWS196649 PGO196630:PGO196649 PQK196630:PQK196649 QAG196630:QAG196649 QKC196630:QKC196649 QTY196630:QTY196649 RDU196630:RDU196649 RNQ196630:RNQ196649 RXM196630:RXM196649 SHI196630:SHI196649 SRE196630:SRE196649 TBA196630:TBA196649 TKW196630:TKW196649 TUS196630:TUS196649 UEO196630:UEO196649 UOK196630:UOK196649 UYG196630:UYG196649 VIC196630:VIC196649 VRY196630:VRY196649 WBU196630:WBU196649 WLQ196630:WLQ196649 WVM196630:WVM196649 E262166:E262185 JA262166:JA262185 SW262166:SW262185 ACS262166:ACS262185 AMO262166:AMO262185 AWK262166:AWK262185 BGG262166:BGG262185 BQC262166:BQC262185 BZY262166:BZY262185 CJU262166:CJU262185 CTQ262166:CTQ262185 DDM262166:DDM262185 DNI262166:DNI262185 DXE262166:DXE262185 EHA262166:EHA262185 EQW262166:EQW262185 FAS262166:FAS262185 FKO262166:FKO262185 FUK262166:FUK262185 GEG262166:GEG262185 GOC262166:GOC262185 GXY262166:GXY262185 HHU262166:HHU262185 HRQ262166:HRQ262185 IBM262166:IBM262185 ILI262166:ILI262185 IVE262166:IVE262185 JFA262166:JFA262185 JOW262166:JOW262185 JYS262166:JYS262185 KIO262166:KIO262185 KSK262166:KSK262185 LCG262166:LCG262185 LMC262166:LMC262185 LVY262166:LVY262185 MFU262166:MFU262185 MPQ262166:MPQ262185 MZM262166:MZM262185 NJI262166:NJI262185 NTE262166:NTE262185 ODA262166:ODA262185 OMW262166:OMW262185 OWS262166:OWS262185 PGO262166:PGO262185 PQK262166:PQK262185 QAG262166:QAG262185 QKC262166:QKC262185 QTY262166:QTY262185 RDU262166:RDU262185 RNQ262166:RNQ262185 RXM262166:RXM262185 SHI262166:SHI262185 SRE262166:SRE262185 TBA262166:TBA262185 TKW262166:TKW262185 TUS262166:TUS262185 UEO262166:UEO262185 UOK262166:UOK262185 UYG262166:UYG262185 VIC262166:VIC262185 VRY262166:VRY262185 WBU262166:WBU262185 WLQ262166:WLQ262185 WVM262166:WVM262185 E327702:E327721 JA327702:JA327721 SW327702:SW327721 ACS327702:ACS327721 AMO327702:AMO327721 AWK327702:AWK327721 BGG327702:BGG327721 BQC327702:BQC327721 BZY327702:BZY327721 CJU327702:CJU327721 CTQ327702:CTQ327721 DDM327702:DDM327721 DNI327702:DNI327721 DXE327702:DXE327721 EHA327702:EHA327721 EQW327702:EQW327721 FAS327702:FAS327721 FKO327702:FKO327721 FUK327702:FUK327721 GEG327702:GEG327721 GOC327702:GOC327721 GXY327702:GXY327721 HHU327702:HHU327721 HRQ327702:HRQ327721 IBM327702:IBM327721 ILI327702:ILI327721 IVE327702:IVE327721 JFA327702:JFA327721 JOW327702:JOW327721 JYS327702:JYS327721 KIO327702:KIO327721 KSK327702:KSK327721 LCG327702:LCG327721 LMC327702:LMC327721 LVY327702:LVY327721 MFU327702:MFU327721 MPQ327702:MPQ327721 MZM327702:MZM327721 NJI327702:NJI327721 NTE327702:NTE327721 ODA327702:ODA327721 OMW327702:OMW327721 OWS327702:OWS327721 PGO327702:PGO327721 PQK327702:PQK327721 QAG327702:QAG327721 QKC327702:QKC327721 QTY327702:QTY327721 RDU327702:RDU327721 RNQ327702:RNQ327721 RXM327702:RXM327721 SHI327702:SHI327721 SRE327702:SRE327721 TBA327702:TBA327721 TKW327702:TKW327721 TUS327702:TUS327721 UEO327702:UEO327721 UOK327702:UOK327721 UYG327702:UYG327721 VIC327702:VIC327721 VRY327702:VRY327721 WBU327702:WBU327721 WLQ327702:WLQ327721 WVM327702:WVM327721 E393238:E393257 JA393238:JA393257 SW393238:SW393257 ACS393238:ACS393257 AMO393238:AMO393257 AWK393238:AWK393257 BGG393238:BGG393257 BQC393238:BQC393257 BZY393238:BZY393257 CJU393238:CJU393257 CTQ393238:CTQ393257 DDM393238:DDM393257 DNI393238:DNI393257 DXE393238:DXE393257 EHA393238:EHA393257 EQW393238:EQW393257 FAS393238:FAS393257 FKO393238:FKO393257 FUK393238:FUK393257 GEG393238:GEG393257 GOC393238:GOC393257 GXY393238:GXY393257 HHU393238:HHU393257 HRQ393238:HRQ393257 IBM393238:IBM393257 ILI393238:ILI393257 IVE393238:IVE393257 JFA393238:JFA393257 JOW393238:JOW393257 JYS393238:JYS393257 KIO393238:KIO393257 KSK393238:KSK393257 LCG393238:LCG393257 LMC393238:LMC393257 LVY393238:LVY393257 MFU393238:MFU393257 MPQ393238:MPQ393257 MZM393238:MZM393257 NJI393238:NJI393257 NTE393238:NTE393257 ODA393238:ODA393257 OMW393238:OMW393257 OWS393238:OWS393257 PGO393238:PGO393257 PQK393238:PQK393257 QAG393238:QAG393257 QKC393238:QKC393257 QTY393238:QTY393257 RDU393238:RDU393257 RNQ393238:RNQ393257 RXM393238:RXM393257 SHI393238:SHI393257 SRE393238:SRE393257 TBA393238:TBA393257 TKW393238:TKW393257 TUS393238:TUS393257 UEO393238:UEO393257 UOK393238:UOK393257 UYG393238:UYG393257 VIC393238:VIC393257 VRY393238:VRY393257 WBU393238:WBU393257 WLQ393238:WLQ393257 WVM393238:WVM393257 E458774:E458793 JA458774:JA458793 SW458774:SW458793 ACS458774:ACS458793 AMO458774:AMO458793 AWK458774:AWK458793 BGG458774:BGG458793 BQC458774:BQC458793 BZY458774:BZY458793 CJU458774:CJU458793 CTQ458774:CTQ458793 DDM458774:DDM458793 DNI458774:DNI458793 DXE458774:DXE458793 EHA458774:EHA458793 EQW458774:EQW458793 FAS458774:FAS458793 FKO458774:FKO458793 FUK458774:FUK458793 GEG458774:GEG458793 GOC458774:GOC458793 GXY458774:GXY458793 HHU458774:HHU458793 HRQ458774:HRQ458793 IBM458774:IBM458793 ILI458774:ILI458793 IVE458774:IVE458793 JFA458774:JFA458793 JOW458774:JOW458793 JYS458774:JYS458793 KIO458774:KIO458793 KSK458774:KSK458793 LCG458774:LCG458793 LMC458774:LMC458793 LVY458774:LVY458793 MFU458774:MFU458793 MPQ458774:MPQ458793 MZM458774:MZM458793 NJI458774:NJI458793 NTE458774:NTE458793 ODA458774:ODA458793 OMW458774:OMW458793 OWS458774:OWS458793 PGO458774:PGO458793 PQK458774:PQK458793 QAG458774:QAG458793 QKC458774:QKC458793 QTY458774:QTY458793 RDU458774:RDU458793 RNQ458774:RNQ458793 RXM458774:RXM458793 SHI458774:SHI458793 SRE458774:SRE458793 TBA458774:TBA458793 TKW458774:TKW458793 TUS458774:TUS458793 UEO458774:UEO458793 UOK458774:UOK458793 UYG458774:UYG458793 VIC458774:VIC458793 VRY458774:VRY458793 WBU458774:WBU458793 WLQ458774:WLQ458793 WVM458774:WVM458793 E524310:E524329 JA524310:JA524329 SW524310:SW524329 ACS524310:ACS524329 AMO524310:AMO524329 AWK524310:AWK524329 BGG524310:BGG524329 BQC524310:BQC524329 BZY524310:BZY524329 CJU524310:CJU524329 CTQ524310:CTQ524329 DDM524310:DDM524329 DNI524310:DNI524329 DXE524310:DXE524329 EHA524310:EHA524329 EQW524310:EQW524329 FAS524310:FAS524329 FKO524310:FKO524329 FUK524310:FUK524329 GEG524310:GEG524329 GOC524310:GOC524329 GXY524310:GXY524329 HHU524310:HHU524329 HRQ524310:HRQ524329 IBM524310:IBM524329 ILI524310:ILI524329 IVE524310:IVE524329 JFA524310:JFA524329 JOW524310:JOW524329 JYS524310:JYS524329 KIO524310:KIO524329 KSK524310:KSK524329 LCG524310:LCG524329 LMC524310:LMC524329 LVY524310:LVY524329 MFU524310:MFU524329 MPQ524310:MPQ524329 MZM524310:MZM524329 NJI524310:NJI524329 NTE524310:NTE524329 ODA524310:ODA524329 OMW524310:OMW524329 OWS524310:OWS524329 PGO524310:PGO524329 PQK524310:PQK524329 QAG524310:QAG524329 QKC524310:QKC524329 QTY524310:QTY524329 RDU524310:RDU524329 RNQ524310:RNQ524329 RXM524310:RXM524329 SHI524310:SHI524329 SRE524310:SRE524329 TBA524310:TBA524329 TKW524310:TKW524329 TUS524310:TUS524329 UEO524310:UEO524329 UOK524310:UOK524329 UYG524310:UYG524329 VIC524310:VIC524329 VRY524310:VRY524329 WBU524310:WBU524329 WLQ524310:WLQ524329 WVM524310:WVM524329 E589846:E589865 JA589846:JA589865 SW589846:SW589865 ACS589846:ACS589865 AMO589846:AMO589865 AWK589846:AWK589865 BGG589846:BGG589865 BQC589846:BQC589865 BZY589846:BZY589865 CJU589846:CJU589865 CTQ589846:CTQ589865 DDM589846:DDM589865 DNI589846:DNI589865 DXE589846:DXE589865 EHA589846:EHA589865 EQW589846:EQW589865 FAS589846:FAS589865 FKO589846:FKO589865 FUK589846:FUK589865 GEG589846:GEG589865 GOC589846:GOC589865 GXY589846:GXY589865 HHU589846:HHU589865 HRQ589846:HRQ589865 IBM589846:IBM589865 ILI589846:ILI589865 IVE589846:IVE589865 JFA589846:JFA589865 JOW589846:JOW589865 JYS589846:JYS589865 KIO589846:KIO589865 KSK589846:KSK589865 LCG589846:LCG589865 LMC589846:LMC589865 LVY589846:LVY589865 MFU589846:MFU589865 MPQ589846:MPQ589865 MZM589846:MZM589865 NJI589846:NJI589865 NTE589846:NTE589865 ODA589846:ODA589865 OMW589846:OMW589865 OWS589846:OWS589865 PGO589846:PGO589865 PQK589846:PQK589865 QAG589846:QAG589865 QKC589846:QKC589865 QTY589846:QTY589865 RDU589846:RDU589865 RNQ589846:RNQ589865 RXM589846:RXM589865 SHI589846:SHI589865 SRE589846:SRE589865 TBA589846:TBA589865 TKW589846:TKW589865 TUS589846:TUS589865 UEO589846:UEO589865 UOK589846:UOK589865 UYG589846:UYG589865 VIC589846:VIC589865 VRY589846:VRY589865 WBU589846:WBU589865 WLQ589846:WLQ589865 WVM589846:WVM589865 E655382:E655401 JA655382:JA655401 SW655382:SW655401 ACS655382:ACS655401 AMO655382:AMO655401 AWK655382:AWK655401 BGG655382:BGG655401 BQC655382:BQC655401 BZY655382:BZY655401 CJU655382:CJU655401 CTQ655382:CTQ655401 DDM655382:DDM655401 DNI655382:DNI655401 DXE655382:DXE655401 EHA655382:EHA655401 EQW655382:EQW655401 FAS655382:FAS655401 FKO655382:FKO655401 FUK655382:FUK655401 GEG655382:GEG655401 GOC655382:GOC655401 GXY655382:GXY655401 HHU655382:HHU655401 HRQ655382:HRQ655401 IBM655382:IBM655401 ILI655382:ILI655401 IVE655382:IVE655401 JFA655382:JFA655401 JOW655382:JOW655401 JYS655382:JYS655401 KIO655382:KIO655401 KSK655382:KSK655401 LCG655382:LCG655401 LMC655382:LMC655401 LVY655382:LVY655401 MFU655382:MFU655401 MPQ655382:MPQ655401 MZM655382:MZM655401 NJI655382:NJI655401 NTE655382:NTE655401 ODA655382:ODA655401 OMW655382:OMW655401 OWS655382:OWS655401 PGO655382:PGO655401 PQK655382:PQK655401 QAG655382:QAG655401 QKC655382:QKC655401 QTY655382:QTY655401 RDU655382:RDU655401 RNQ655382:RNQ655401 RXM655382:RXM655401 SHI655382:SHI655401 SRE655382:SRE655401 TBA655382:TBA655401 TKW655382:TKW655401 TUS655382:TUS655401 UEO655382:UEO655401 UOK655382:UOK655401 UYG655382:UYG655401 VIC655382:VIC655401 VRY655382:VRY655401 WBU655382:WBU655401 WLQ655382:WLQ655401 WVM655382:WVM655401 E720918:E720937 JA720918:JA720937 SW720918:SW720937 ACS720918:ACS720937 AMO720918:AMO720937 AWK720918:AWK720937 BGG720918:BGG720937 BQC720918:BQC720937 BZY720918:BZY720937 CJU720918:CJU720937 CTQ720918:CTQ720937 DDM720918:DDM720937 DNI720918:DNI720937 DXE720918:DXE720937 EHA720918:EHA720937 EQW720918:EQW720937 FAS720918:FAS720937 FKO720918:FKO720937 FUK720918:FUK720937 GEG720918:GEG720937 GOC720918:GOC720937 GXY720918:GXY720937 HHU720918:HHU720937 HRQ720918:HRQ720937 IBM720918:IBM720937 ILI720918:ILI720937 IVE720918:IVE720937 JFA720918:JFA720937 JOW720918:JOW720937 JYS720918:JYS720937 KIO720918:KIO720937 KSK720918:KSK720937 LCG720918:LCG720937 LMC720918:LMC720937 LVY720918:LVY720937 MFU720918:MFU720937 MPQ720918:MPQ720937 MZM720918:MZM720937 NJI720918:NJI720937 NTE720918:NTE720937 ODA720918:ODA720937 OMW720918:OMW720937 OWS720918:OWS720937 PGO720918:PGO720937 PQK720918:PQK720937 QAG720918:QAG720937 QKC720918:QKC720937 QTY720918:QTY720937 RDU720918:RDU720937 RNQ720918:RNQ720937 RXM720918:RXM720937 SHI720918:SHI720937 SRE720918:SRE720937 TBA720918:TBA720937 TKW720918:TKW720937 TUS720918:TUS720937 UEO720918:UEO720937 UOK720918:UOK720937 UYG720918:UYG720937 VIC720918:VIC720937 VRY720918:VRY720937 WBU720918:WBU720937 WLQ720918:WLQ720937 WVM720918:WVM720937 E786454:E786473 JA786454:JA786473 SW786454:SW786473 ACS786454:ACS786473 AMO786454:AMO786473 AWK786454:AWK786473 BGG786454:BGG786473 BQC786454:BQC786473 BZY786454:BZY786473 CJU786454:CJU786473 CTQ786454:CTQ786473 DDM786454:DDM786473 DNI786454:DNI786473 DXE786454:DXE786473 EHA786454:EHA786473 EQW786454:EQW786473 FAS786454:FAS786473 FKO786454:FKO786473 FUK786454:FUK786473 GEG786454:GEG786473 GOC786454:GOC786473 GXY786454:GXY786473 HHU786454:HHU786473 HRQ786454:HRQ786473 IBM786454:IBM786473 ILI786454:ILI786473 IVE786454:IVE786473 JFA786454:JFA786473 JOW786454:JOW786473 JYS786454:JYS786473 KIO786454:KIO786473 KSK786454:KSK786473 LCG786454:LCG786473 LMC786454:LMC786473 LVY786454:LVY786473 MFU786454:MFU786473 MPQ786454:MPQ786473 MZM786454:MZM786473 NJI786454:NJI786473 NTE786454:NTE786473 ODA786454:ODA786473 OMW786454:OMW786473 OWS786454:OWS786473 PGO786454:PGO786473 PQK786454:PQK786473 QAG786454:QAG786473 QKC786454:QKC786473 QTY786454:QTY786473 RDU786454:RDU786473 RNQ786454:RNQ786473 RXM786454:RXM786473 SHI786454:SHI786473 SRE786454:SRE786473 TBA786454:TBA786473 TKW786454:TKW786473 TUS786454:TUS786473 UEO786454:UEO786473 UOK786454:UOK786473 UYG786454:UYG786473 VIC786454:VIC786473 VRY786454:VRY786473 WBU786454:WBU786473 WLQ786454:WLQ786473 WVM786454:WVM786473 E851990:E852009 JA851990:JA852009 SW851990:SW852009 ACS851990:ACS852009 AMO851990:AMO852009 AWK851990:AWK852009 BGG851990:BGG852009 BQC851990:BQC852009 BZY851990:BZY852009 CJU851990:CJU852009 CTQ851990:CTQ852009 DDM851990:DDM852009 DNI851990:DNI852009 DXE851990:DXE852009 EHA851990:EHA852009 EQW851990:EQW852009 FAS851990:FAS852009 FKO851990:FKO852009 FUK851990:FUK852009 GEG851990:GEG852009 GOC851990:GOC852009 GXY851990:GXY852009 HHU851990:HHU852009 HRQ851990:HRQ852009 IBM851990:IBM852009 ILI851990:ILI852009 IVE851990:IVE852009 JFA851990:JFA852009 JOW851990:JOW852009 JYS851990:JYS852009 KIO851990:KIO852009 KSK851990:KSK852009 LCG851990:LCG852009 LMC851990:LMC852009 LVY851990:LVY852009 MFU851990:MFU852009 MPQ851990:MPQ852009 MZM851990:MZM852009 NJI851990:NJI852009 NTE851990:NTE852009 ODA851990:ODA852009 OMW851990:OMW852009 OWS851990:OWS852009 PGO851990:PGO852009 PQK851990:PQK852009 QAG851990:QAG852009 QKC851990:QKC852009 QTY851990:QTY852009 RDU851990:RDU852009 RNQ851990:RNQ852009 RXM851990:RXM852009 SHI851990:SHI852009 SRE851990:SRE852009 TBA851990:TBA852009 TKW851990:TKW852009 TUS851990:TUS852009 UEO851990:UEO852009 UOK851990:UOK852009 UYG851990:UYG852009 VIC851990:VIC852009 VRY851990:VRY852009 WBU851990:WBU852009 WLQ851990:WLQ852009 WVM851990:WVM852009 E917526:E917545 JA917526:JA917545 SW917526:SW917545 ACS917526:ACS917545 AMO917526:AMO917545 AWK917526:AWK917545 BGG917526:BGG917545 BQC917526:BQC917545 BZY917526:BZY917545 CJU917526:CJU917545 CTQ917526:CTQ917545 DDM917526:DDM917545 DNI917526:DNI917545 DXE917526:DXE917545 EHA917526:EHA917545 EQW917526:EQW917545 FAS917526:FAS917545 FKO917526:FKO917545 FUK917526:FUK917545 GEG917526:GEG917545 GOC917526:GOC917545 GXY917526:GXY917545 HHU917526:HHU917545 HRQ917526:HRQ917545 IBM917526:IBM917545 ILI917526:ILI917545 IVE917526:IVE917545 JFA917526:JFA917545 JOW917526:JOW917545 JYS917526:JYS917545 KIO917526:KIO917545 KSK917526:KSK917545 LCG917526:LCG917545 LMC917526:LMC917545 LVY917526:LVY917545 MFU917526:MFU917545 MPQ917526:MPQ917545 MZM917526:MZM917545 NJI917526:NJI917545 NTE917526:NTE917545 ODA917526:ODA917545 OMW917526:OMW917545 OWS917526:OWS917545 PGO917526:PGO917545 PQK917526:PQK917545 QAG917526:QAG917545 QKC917526:QKC917545 QTY917526:QTY917545 RDU917526:RDU917545 RNQ917526:RNQ917545 RXM917526:RXM917545 SHI917526:SHI917545 SRE917526:SRE917545 TBA917526:TBA917545 TKW917526:TKW917545 TUS917526:TUS917545 UEO917526:UEO917545 UOK917526:UOK917545 UYG917526:UYG917545 VIC917526:VIC917545 VRY917526:VRY917545 WBU917526:WBU917545 WLQ917526:WLQ917545 WVM917526:WVM917545 E983062:E983081 JA983062:JA983081 SW983062:SW983081 ACS983062:ACS983081 AMO983062:AMO983081 AWK983062:AWK983081 BGG983062:BGG983081 BQC983062:BQC983081 BZY983062:BZY983081 CJU983062:CJU983081 CTQ983062:CTQ983081 DDM983062:DDM983081 DNI983062:DNI983081 DXE983062:DXE983081 EHA983062:EHA983081 EQW983062:EQW983081 FAS983062:FAS983081 FKO983062:FKO983081 FUK983062:FUK983081 GEG983062:GEG983081 GOC983062:GOC983081 GXY983062:GXY983081 HHU983062:HHU983081 HRQ983062:HRQ983081 IBM983062:IBM983081 ILI983062:ILI983081 IVE983062:IVE983081 JFA983062:JFA983081 JOW983062:JOW983081 JYS983062:JYS983081 KIO983062:KIO983081 KSK983062:KSK983081 LCG983062:LCG983081 LMC983062:LMC983081 LVY983062:LVY983081 MFU983062:MFU983081 MPQ983062:MPQ983081 MZM983062:MZM983081 NJI983062:NJI983081 NTE983062:NTE983081 ODA983062:ODA983081 OMW983062:OMW983081 OWS983062:OWS983081 PGO983062:PGO983081 PQK983062:PQK983081 QAG983062:QAG983081 QKC983062:QKC983081 QTY983062:QTY983081 RDU983062:RDU983081 RNQ983062:RNQ983081 RXM983062:RXM983081 SHI983062:SHI983081 SRE983062:SRE983081 TBA983062:TBA983081 TKW983062:TKW983081 TUS983062:TUS983081 UEO983062:UEO983081 UOK983062:UOK983081 UYG983062:UYG983081 VIC983062:VIC983081 VRY983062:VRY983081 WBU983062:WBU983081 WLQ983062:WLQ983081 WVM983062:WVM983081 E36:E60 JA36:JA60 SW36:SW60 ACS36:ACS60 AMO36:AMO60 AWK36:AWK60 BGG36:BGG60 BQC36:BQC60 BZY36:BZY60 CJU36:CJU60 CTQ36:CTQ60 DDM36:DDM60 DNI36:DNI60 DXE36:DXE60 EHA36:EHA60 EQW36:EQW60 FAS36:FAS60 FKO36:FKO60 FUK36:FUK60 GEG36:GEG60 GOC36:GOC60 GXY36:GXY60 HHU36:HHU60 HRQ36:HRQ60 IBM36:IBM60 ILI36:ILI60 IVE36:IVE60 JFA36:JFA60 JOW36:JOW60 JYS36:JYS60 KIO36:KIO60 KSK36:KSK60 LCG36:LCG60 LMC36:LMC60 LVY36:LVY60 MFU36:MFU60 MPQ36:MPQ60 MZM36:MZM60 NJI36:NJI60 NTE36:NTE60 ODA36:ODA60 OMW36:OMW60 OWS36:OWS60 PGO36:PGO60 PQK36:PQK60 QAG36:QAG60 QKC36:QKC60 QTY36:QTY60 RDU36:RDU60 RNQ36:RNQ60 RXM36:RXM60 SHI36:SHI60 SRE36:SRE60 TBA36:TBA60 TKW36:TKW60 TUS36:TUS60 UEO36:UEO60 UOK36:UOK60 UYG36:UYG60 VIC36:VIC60 VRY36:VRY60 WBU36:WBU60 WLQ36:WLQ60 WVM36:WVM60 E65579:E65603 JA65579:JA65603 SW65579:SW65603 ACS65579:ACS65603 AMO65579:AMO65603 AWK65579:AWK65603 BGG65579:BGG65603 BQC65579:BQC65603 BZY65579:BZY65603 CJU65579:CJU65603 CTQ65579:CTQ65603 DDM65579:DDM65603 DNI65579:DNI65603 DXE65579:DXE65603 EHA65579:EHA65603 EQW65579:EQW65603 FAS65579:FAS65603 FKO65579:FKO65603 FUK65579:FUK65603 GEG65579:GEG65603 GOC65579:GOC65603 GXY65579:GXY65603 HHU65579:HHU65603 HRQ65579:HRQ65603 IBM65579:IBM65603 ILI65579:ILI65603 IVE65579:IVE65603 JFA65579:JFA65603 JOW65579:JOW65603 JYS65579:JYS65603 KIO65579:KIO65603 KSK65579:KSK65603 LCG65579:LCG65603 LMC65579:LMC65603 LVY65579:LVY65603 MFU65579:MFU65603 MPQ65579:MPQ65603 MZM65579:MZM65603 NJI65579:NJI65603 NTE65579:NTE65603 ODA65579:ODA65603 OMW65579:OMW65603 OWS65579:OWS65603 PGO65579:PGO65603 PQK65579:PQK65603 QAG65579:QAG65603 QKC65579:QKC65603 QTY65579:QTY65603 RDU65579:RDU65603 RNQ65579:RNQ65603 RXM65579:RXM65603 SHI65579:SHI65603 SRE65579:SRE65603 TBA65579:TBA65603 TKW65579:TKW65603 TUS65579:TUS65603 UEO65579:UEO65603 UOK65579:UOK65603 UYG65579:UYG65603 VIC65579:VIC65603 VRY65579:VRY65603 WBU65579:WBU65603 WLQ65579:WLQ65603 WVM65579:WVM65603 E131115:E131139 JA131115:JA131139 SW131115:SW131139 ACS131115:ACS131139 AMO131115:AMO131139 AWK131115:AWK131139 BGG131115:BGG131139 BQC131115:BQC131139 BZY131115:BZY131139 CJU131115:CJU131139 CTQ131115:CTQ131139 DDM131115:DDM131139 DNI131115:DNI131139 DXE131115:DXE131139 EHA131115:EHA131139 EQW131115:EQW131139 FAS131115:FAS131139 FKO131115:FKO131139 FUK131115:FUK131139 GEG131115:GEG131139 GOC131115:GOC131139 GXY131115:GXY131139 HHU131115:HHU131139 HRQ131115:HRQ131139 IBM131115:IBM131139 ILI131115:ILI131139 IVE131115:IVE131139 JFA131115:JFA131139 JOW131115:JOW131139 JYS131115:JYS131139 KIO131115:KIO131139 KSK131115:KSK131139 LCG131115:LCG131139 LMC131115:LMC131139 LVY131115:LVY131139 MFU131115:MFU131139 MPQ131115:MPQ131139 MZM131115:MZM131139 NJI131115:NJI131139 NTE131115:NTE131139 ODA131115:ODA131139 OMW131115:OMW131139 OWS131115:OWS131139 PGO131115:PGO131139 PQK131115:PQK131139 QAG131115:QAG131139 QKC131115:QKC131139 QTY131115:QTY131139 RDU131115:RDU131139 RNQ131115:RNQ131139 RXM131115:RXM131139 SHI131115:SHI131139 SRE131115:SRE131139 TBA131115:TBA131139 TKW131115:TKW131139 TUS131115:TUS131139 UEO131115:UEO131139 UOK131115:UOK131139 UYG131115:UYG131139 VIC131115:VIC131139 VRY131115:VRY131139 WBU131115:WBU131139 WLQ131115:WLQ131139 WVM131115:WVM131139 E196651:E196675 JA196651:JA196675 SW196651:SW196675 ACS196651:ACS196675 AMO196651:AMO196675 AWK196651:AWK196675 BGG196651:BGG196675 BQC196651:BQC196675 BZY196651:BZY196675 CJU196651:CJU196675 CTQ196651:CTQ196675 DDM196651:DDM196675 DNI196651:DNI196675 DXE196651:DXE196675 EHA196651:EHA196675 EQW196651:EQW196675 FAS196651:FAS196675 FKO196651:FKO196675 FUK196651:FUK196675 GEG196651:GEG196675 GOC196651:GOC196675 GXY196651:GXY196675 HHU196651:HHU196675 HRQ196651:HRQ196675 IBM196651:IBM196675 ILI196651:ILI196675 IVE196651:IVE196675 JFA196651:JFA196675 JOW196651:JOW196675 JYS196651:JYS196675 KIO196651:KIO196675 KSK196651:KSK196675 LCG196651:LCG196675 LMC196651:LMC196675 LVY196651:LVY196675 MFU196651:MFU196675 MPQ196651:MPQ196675 MZM196651:MZM196675 NJI196651:NJI196675 NTE196651:NTE196675 ODA196651:ODA196675 OMW196651:OMW196675 OWS196651:OWS196675 PGO196651:PGO196675 PQK196651:PQK196675 QAG196651:QAG196675 QKC196651:QKC196675 QTY196651:QTY196675 RDU196651:RDU196675 RNQ196651:RNQ196675 RXM196651:RXM196675 SHI196651:SHI196675 SRE196651:SRE196675 TBA196651:TBA196675 TKW196651:TKW196675 TUS196651:TUS196675 UEO196651:UEO196675 UOK196651:UOK196675 UYG196651:UYG196675 VIC196651:VIC196675 VRY196651:VRY196675 WBU196651:WBU196675 WLQ196651:WLQ196675 WVM196651:WVM196675 E262187:E262211 JA262187:JA262211 SW262187:SW262211 ACS262187:ACS262211 AMO262187:AMO262211 AWK262187:AWK262211 BGG262187:BGG262211 BQC262187:BQC262211 BZY262187:BZY262211 CJU262187:CJU262211 CTQ262187:CTQ262211 DDM262187:DDM262211 DNI262187:DNI262211 DXE262187:DXE262211 EHA262187:EHA262211 EQW262187:EQW262211 FAS262187:FAS262211 FKO262187:FKO262211 FUK262187:FUK262211 GEG262187:GEG262211 GOC262187:GOC262211 GXY262187:GXY262211 HHU262187:HHU262211 HRQ262187:HRQ262211 IBM262187:IBM262211 ILI262187:ILI262211 IVE262187:IVE262211 JFA262187:JFA262211 JOW262187:JOW262211 JYS262187:JYS262211 KIO262187:KIO262211 KSK262187:KSK262211 LCG262187:LCG262211 LMC262187:LMC262211 LVY262187:LVY262211 MFU262187:MFU262211 MPQ262187:MPQ262211 MZM262187:MZM262211 NJI262187:NJI262211 NTE262187:NTE262211 ODA262187:ODA262211 OMW262187:OMW262211 OWS262187:OWS262211 PGO262187:PGO262211 PQK262187:PQK262211 QAG262187:QAG262211 QKC262187:QKC262211 QTY262187:QTY262211 RDU262187:RDU262211 RNQ262187:RNQ262211 RXM262187:RXM262211 SHI262187:SHI262211 SRE262187:SRE262211 TBA262187:TBA262211 TKW262187:TKW262211 TUS262187:TUS262211 UEO262187:UEO262211 UOK262187:UOK262211 UYG262187:UYG262211 VIC262187:VIC262211 VRY262187:VRY262211 WBU262187:WBU262211 WLQ262187:WLQ262211 WVM262187:WVM262211 E327723:E327747 JA327723:JA327747 SW327723:SW327747 ACS327723:ACS327747 AMO327723:AMO327747 AWK327723:AWK327747 BGG327723:BGG327747 BQC327723:BQC327747 BZY327723:BZY327747 CJU327723:CJU327747 CTQ327723:CTQ327747 DDM327723:DDM327747 DNI327723:DNI327747 DXE327723:DXE327747 EHA327723:EHA327747 EQW327723:EQW327747 FAS327723:FAS327747 FKO327723:FKO327747 FUK327723:FUK327747 GEG327723:GEG327747 GOC327723:GOC327747 GXY327723:GXY327747 HHU327723:HHU327747 HRQ327723:HRQ327747 IBM327723:IBM327747 ILI327723:ILI327747 IVE327723:IVE327747 JFA327723:JFA327747 JOW327723:JOW327747 JYS327723:JYS327747 KIO327723:KIO327747 KSK327723:KSK327747 LCG327723:LCG327747 LMC327723:LMC327747 LVY327723:LVY327747 MFU327723:MFU327747 MPQ327723:MPQ327747 MZM327723:MZM327747 NJI327723:NJI327747 NTE327723:NTE327747 ODA327723:ODA327747 OMW327723:OMW327747 OWS327723:OWS327747 PGO327723:PGO327747 PQK327723:PQK327747 QAG327723:QAG327747 QKC327723:QKC327747 QTY327723:QTY327747 RDU327723:RDU327747 RNQ327723:RNQ327747 RXM327723:RXM327747 SHI327723:SHI327747 SRE327723:SRE327747 TBA327723:TBA327747 TKW327723:TKW327747 TUS327723:TUS327747 UEO327723:UEO327747 UOK327723:UOK327747 UYG327723:UYG327747 VIC327723:VIC327747 VRY327723:VRY327747 WBU327723:WBU327747 WLQ327723:WLQ327747 WVM327723:WVM327747 E393259:E393283 JA393259:JA393283 SW393259:SW393283 ACS393259:ACS393283 AMO393259:AMO393283 AWK393259:AWK393283 BGG393259:BGG393283 BQC393259:BQC393283 BZY393259:BZY393283 CJU393259:CJU393283 CTQ393259:CTQ393283 DDM393259:DDM393283 DNI393259:DNI393283 DXE393259:DXE393283 EHA393259:EHA393283 EQW393259:EQW393283 FAS393259:FAS393283 FKO393259:FKO393283 FUK393259:FUK393283 GEG393259:GEG393283 GOC393259:GOC393283 GXY393259:GXY393283 HHU393259:HHU393283 HRQ393259:HRQ393283 IBM393259:IBM393283 ILI393259:ILI393283 IVE393259:IVE393283 JFA393259:JFA393283 JOW393259:JOW393283 JYS393259:JYS393283 KIO393259:KIO393283 KSK393259:KSK393283 LCG393259:LCG393283 LMC393259:LMC393283 LVY393259:LVY393283 MFU393259:MFU393283 MPQ393259:MPQ393283 MZM393259:MZM393283 NJI393259:NJI393283 NTE393259:NTE393283 ODA393259:ODA393283 OMW393259:OMW393283 OWS393259:OWS393283 PGO393259:PGO393283 PQK393259:PQK393283 QAG393259:QAG393283 QKC393259:QKC393283 QTY393259:QTY393283 RDU393259:RDU393283 RNQ393259:RNQ393283 RXM393259:RXM393283 SHI393259:SHI393283 SRE393259:SRE393283 TBA393259:TBA393283 TKW393259:TKW393283 TUS393259:TUS393283 UEO393259:UEO393283 UOK393259:UOK393283 UYG393259:UYG393283 VIC393259:VIC393283 VRY393259:VRY393283 WBU393259:WBU393283 WLQ393259:WLQ393283 WVM393259:WVM393283 E458795:E458819 JA458795:JA458819 SW458795:SW458819 ACS458795:ACS458819 AMO458795:AMO458819 AWK458795:AWK458819 BGG458795:BGG458819 BQC458795:BQC458819 BZY458795:BZY458819 CJU458795:CJU458819 CTQ458795:CTQ458819 DDM458795:DDM458819 DNI458795:DNI458819 DXE458795:DXE458819 EHA458795:EHA458819 EQW458795:EQW458819 FAS458795:FAS458819 FKO458795:FKO458819 FUK458795:FUK458819 GEG458795:GEG458819 GOC458795:GOC458819 GXY458795:GXY458819 HHU458795:HHU458819 HRQ458795:HRQ458819 IBM458795:IBM458819 ILI458795:ILI458819 IVE458795:IVE458819 JFA458795:JFA458819 JOW458795:JOW458819 JYS458795:JYS458819 KIO458795:KIO458819 KSK458795:KSK458819 LCG458795:LCG458819 LMC458795:LMC458819 LVY458795:LVY458819 MFU458795:MFU458819 MPQ458795:MPQ458819 MZM458795:MZM458819 NJI458795:NJI458819 NTE458795:NTE458819 ODA458795:ODA458819 OMW458795:OMW458819 OWS458795:OWS458819 PGO458795:PGO458819 PQK458795:PQK458819 QAG458795:QAG458819 QKC458795:QKC458819 QTY458795:QTY458819 RDU458795:RDU458819 RNQ458795:RNQ458819 RXM458795:RXM458819 SHI458795:SHI458819 SRE458795:SRE458819 TBA458795:TBA458819 TKW458795:TKW458819 TUS458795:TUS458819 UEO458795:UEO458819 UOK458795:UOK458819 UYG458795:UYG458819 VIC458795:VIC458819 VRY458795:VRY458819 WBU458795:WBU458819 WLQ458795:WLQ458819 WVM458795:WVM458819 E524331:E524355 JA524331:JA524355 SW524331:SW524355 ACS524331:ACS524355 AMO524331:AMO524355 AWK524331:AWK524355 BGG524331:BGG524355 BQC524331:BQC524355 BZY524331:BZY524355 CJU524331:CJU524355 CTQ524331:CTQ524355 DDM524331:DDM524355 DNI524331:DNI524355 DXE524331:DXE524355 EHA524331:EHA524355 EQW524331:EQW524355 FAS524331:FAS524355 FKO524331:FKO524355 FUK524331:FUK524355 GEG524331:GEG524355 GOC524331:GOC524355 GXY524331:GXY524355 HHU524331:HHU524355 HRQ524331:HRQ524355 IBM524331:IBM524355 ILI524331:ILI524355 IVE524331:IVE524355 JFA524331:JFA524355 JOW524331:JOW524355 JYS524331:JYS524355 KIO524331:KIO524355 KSK524331:KSK524355 LCG524331:LCG524355 LMC524331:LMC524355 LVY524331:LVY524355 MFU524331:MFU524355 MPQ524331:MPQ524355 MZM524331:MZM524355 NJI524331:NJI524355 NTE524331:NTE524355 ODA524331:ODA524355 OMW524331:OMW524355 OWS524331:OWS524355 PGO524331:PGO524355 PQK524331:PQK524355 QAG524331:QAG524355 QKC524331:QKC524355 QTY524331:QTY524355 RDU524331:RDU524355 RNQ524331:RNQ524355 RXM524331:RXM524355 SHI524331:SHI524355 SRE524331:SRE524355 TBA524331:TBA524355 TKW524331:TKW524355 TUS524331:TUS524355 UEO524331:UEO524355 UOK524331:UOK524355 UYG524331:UYG524355 VIC524331:VIC524355 VRY524331:VRY524355 WBU524331:WBU524355 WLQ524331:WLQ524355 WVM524331:WVM524355 E589867:E589891 JA589867:JA589891 SW589867:SW589891 ACS589867:ACS589891 AMO589867:AMO589891 AWK589867:AWK589891 BGG589867:BGG589891 BQC589867:BQC589891 BZY589867:BZY589891 CJU589867:CJU589891 CTQ589867:CTQ589891 DDM589867:DDM589891 DNI589867:DNI589891 DXE589867:DXE589891 EHA589867:EHA589891 EQW589867:EQW589891 FAS589867:FAS589891 FKO589867:FKO589891 FUK589867:FUK589891 GEG589867:GEG589891 GOC589867:GOC589891 GXY589867:GXY589891 HHU589867:HHU589891 HRQ589867:HRQ589891 IBM589867:IBM589891 ILI589867:ILI589891 IVE589867:IVE589891 JFA589867:JFA589891 JOW589867:JOW589891 JYS589867:JYS589891 KIO589867:KIO589891 KSK589867:KSK589891 LCG589867:LCG589891 LMC589867:LMC589891 LVY589867:LVY589891 MFU589867:MFU589891 MPQ589867:MPQ589891 MZM589867:MZM589891 NJI589867:NJI589891 NTE589867:NTE589891 ODA589867:ODA589891 OMW589867:OMW589891 OWS589867:OWS589891 PGO589867:PGO589891 PQK589867:PQK589891 QAG589867:QAG589891 QKC589867:QKC589891 QTY589867:QTY589891 RDU589867:RDU589891 RNQ589867:RNQ589891 RXM589867:RXM589891 SHI589867:SHI589891 SRE589867:SRE589891 TBA589867:TBA589891 TKW589867:TKW589891 TUS589867:TUS589891 UEO589867:UEO589891 UOK589867:UOK589891 UYG589867:UYG589891 VIC589867:VIC589891 VRY589867:VRY589891 WBU589867:WBU589891 WLQ589867:WLQ589891 WVM589867:WVM589891 E655403:E655427 JA655403:JA655427 SW655403:SW655427 ACS655403:ACS655427 AMO655403:AMO655427 AWK655403:AWK655427 BGG655403:BGG655427 BQC655403:BQC655427 BZY655403:BZY655427 CJU655403:CJU655427 CTQ655403:CTQ655427 DDM655403:DDM655427 DNI655403:DNI655427 DXE655403:DXE655427 EHA655403:EHA655427 EQW655403:EQW655427 FAS655403:FAS655427 FKO655403:FKO655427 FUK655403:FUK655427 GEG655403:GEG655427 GOC655403:GOC655427 GXY655403:GXY655427 HHU655403:HHU655427 HRQ655403:HRQ655427 IBM655403:IBM655427 ILI655403:ILI655427 IVE655403:IVE655427 JFA655403:JFA655427 JOW655403:JOW655427 JYS655403:JYS655427 KIO655403:KIO655427 KSK655403:KSK655427 LCG655403:LCG655427 LMC655403:LMC655427 LVY655403:LVY655427 MFU655403:MFU655427 MPQ655403:MPQ655427 MZM655403:MZM655427 NJI655403:NJI655427 NTE655403:NTE655427 ODA655403:ODA655427 OMW655403:OMW655427 OWS655403:OWS655427 PGO655403:PGO655427 PQK655403:PQK655427 QAG655403:QAG655427 QKC655403:QKC655427 QTY655403:QTY655427 RDU655403:RDU655427 RNQ655403:RNQ655427 RXM655403:RXM655427 SHI655403:SHI655427 SRE655403:SRE655427 TBA655403:TBA655427 TKW655403:TKW655427 TUS655403:TUS655427 UEO655403:UEO655427 UOK655403:UOK655427 UYG655403:UYG655427 VIC655403:VIC655427 VRY655403:VRY655427 WBU655403:WBU655427 WLQ655403:WLQ655427 WVM655403:WVM655427 E720939:E720963 JA720939:JA720963 SW720939:SW720963 ACS720939:ACS720963 AMO720939:AMO720963 AWK720939:AWK720963 BGG720939:BGG720963 BQC720939:BQC720963 BZY720939:BZY720963 CJU720939:CJU720963 CTQ720939:CTQ720963 DDM720939:DDM720963 DNI720939:DNI720963 DXE720939:DXE720963 EHA720939:EHA720963 EQW720939:EQW720963 FAS720939:FAS720963 FKO720939:FKO720963 FUK720939:FUK720963 GEG720939:GEG720963 GOC720939:GOC720963 GXY720939:GXY720963 HHU720939:HHU720963 HRQ720939:HRQ720963 IBM720939:IBM720963 ILI720939:ILI720963 IVE720939:IVE720963 JFA720939:JFA720963 JOW720939:JOW720963 JYS720939:JYS720963 KIO720939:KIO720963 KSK720939:KSK720963 LCG720939:LCG720963 LMC720939:LMC720963 LVY720939:LVY720963 MFU720939:MFU720963 MPQ720939:MPQ720963 MZM720939:MZM720963 NJI720939:NJI720963 NTE720939:NTE720963 ODA720939:ODA720963 OMW720939:OMW720963 OWS720939:OWS720963 PGO720939:PGO720963 PQK720939:PQK720963 QAG720939:QAG720963 QKC720939:QKC720963 QTY720939:QTY720963 RDU720939:RDU720963 RNQ720939:RNQ720963 RXM720939:RXM720963 SHI720939:SHI720963 SRE720939:SRE720963 TBA720939:TBA720963 TKW720939:TKW720963 TUS720939:TUS720963 UEO720939:UEO720963 UOK720939:UOK720963 UYG720939:UYG720963 VIC720939:VIC720963 VRY720939:VRY720963 WBU720939:WBU720963 WLQ720939:WLQ720963 WVM720939:WVM720963 E786475:E786499 JA786475:JA786499 SW786475:SW786499 ACS786475:ACS786499 AMO786475:AMO786499 AWK786475:AWK786499 BGG786475:BGG786499 BQC786475:BQC786499 BZY786475:BZY786499 CJU786475:CJU786499 CTQ786475:CTQ786499 DDM786475:DDM786499 DNI786475:DNI786499 DXE786475:DXE786499 EHA786475:EHA786499 EQW786475:EQW786499 FAS786475:FAS786499 FKO786475:FKO786499 FUK786475:FUK786499 GEG786475:GEG786499 GOC786475:GOC786499 GXY786475:GXY786499 HHU786475:HHU786499 HRQ786475:HRQ786499 IBM786475:IBM786499 ILI786475:ILI786499 IVE786475:IVE786499 JFA786475:JFA786499 JOW786475:JOW786499 JYS786475:JYS786499 KIO786475:KIO786499 KSK786475:KSK786499 LCG786475:LCG786499 LMC786475:LMC786499 LVY786475:LVY786499 MFU786475:MFU786499 MPQ786475:MPQ786499 MZM786475:MZM786499 NJI786475:NJI786499 NTE786475:NTE786499 ODA786475:ODA786499 OMW786475:OMW786499 OWS786475:OWS786499 PGO786475:PGO786499 PQK786475:PQK786499 QAG786475:QAG786499 QKC786475:QKC786499 QTY786475:QTY786499 RDU786475:RDU786499 RNQ786475:RNQ786499 RXM786475:RXM786499 SHI786475:SHI786499 SRE786475:SRE786499 TBA786475:TBA786499 TKW786475:TKW786499 TUS786475:TUS786499 UEO786475:UEO786499 UOK786475:UOK786499 UYG786475:UYG786499 VIC786475:VIC786499 VRY786475:VRY786499 WBU786475:WBU786499 WLQ786475:WLQ786499 WVM786475:WVM786499 E852011:E852035 JA852011:JA852035 SW852011:SW852035 ACS852011:ACS852035 AMO852011:AMO852035 AWK852011:AWK852035 BGG852011:BGG852035 BQC852011:BQC852035 BZY852011:BZY852035 CJU852011:CJU852035 CTQ852011:CTQ852035 DDM852011:DDM852035 DNI852011:DNI852035 DXE852011:DXE852035 EHA852011:EHA852035 EQW852011:EQW852035 FAS852011:FAS852035 FKO852011:FKO852035 FUK852011:FUK852035 GEG852011:GEG852035 GOC852011:GOC852035 GXY852011:GXY852035 HHU852011:HHU852035 HRQ852011:HRQ852035 IBM852011:IBM852035 ILI852011:ILI852035 IVE852011:IVE852035 JFA852011:JFA852035 JOW852011:JOW852035 JYS852011:JYS852035 KIO852011:KIO852035 KSK852011:KSK852035 LCG852011:LCG852035 LMC852011:LMC852035 LVY852011:LVY852035 MFU852011:MFU852035 MPQ852011:MPQ852035 MZM852011:MZM852035 NJI852011:NJI852035 NTE852011:NTE852035 ODA852011:ODA852035 OMW852011:OMW852035 OWS852011:OWS852035 PGO852011:PGO852035 PQK852011:PQK852035 QAG852011:QAG852035 QKC852011:QKC852035 QTY852011:QTY852035 RDU852011:RDU852035 RNQ852011:RNQ852035 RXM852011:RXM852035 SHI852011:SHI852035 SRE852011:SRE852035 TBA852011:TBA852035 TKW852011:TKW852035 TUS852011:TUS852035 UEO852011:UEO852035 UOK852011:UOK852035 UYG852011:UYG852035 VIC852011:VIC852035 VRY852011:VRY852035 WBU852011:WBU852035 WLQ852011:WLQ852035 WVM852011:WVM852035 E917547:E917571 JA917547:JA917571 SW917547:SW917571 ACS917547:ACS917571 AMO917547:AMO917571 AWK917547:AWK917571 BGG917547:BGG917571 BQC917547:BQC917571 BZY917547:BZY917571 CJU917547:CJU917571 CTQ917547:CTQ917571 DDM917547:DDM917571 DNI917547:DNI917571 DXE917547:DXE917571 EHA917547:EHA917571 EQW917547:EQW917571 FAS917547:FAS917571 FKO917547:FKO917571 FUK917547:FUK917571 GEG917547:GEG917571 GOC917547:GOC917571 GXY917547:GXY917571 HHU917547:HHU917571 HRQ917547:HRQ917571 IBM917547:IBM917571 ILI917547:ILI917571 IVE917547:IVE917571 JFA917547:JFA917571 JOW917547:JOW917571 JYS917547:JYS917571 KIO917547:KIO917571 KSK917547:KSK917571 LCG917547:LCG917571 LMC917547:LMC917571 LVY917547:LVY917571 MFU917547:MFU917571 MPQ917547:MPQ917571 MZM917547:MZM917571 NJI917547:NJI917571 NTE917547:NTE917571 ODA917547:ODA917571 OMW917547:OMW917571 OWS917547:OWS917571 PGO917547:PGO917571 PQK917547:PQK917571 QAG917547:QAG917571 QKC917547:QKC917571 QTY917547:QTY917571 RDU917547:RDU917571 RNQ917547:RNQ917571 RXM917547:RXM917571 SHI917547:SHI917571 SRE917547:SRE917571 TBA917547:TBA917571 TKW917547:TKW917571 TUS917547:TUS917571 UEO917547:UEO917571 UOK917547:UOK917571 UYG917547:UYG917571 VIC917547:VIC917571 VRY917547:VRY917571 WBU917547:WBU917571 WLQ917547:WLQ917571 WVM917547:WVM917571 E983083:E983107 JA983083:JA983107 SW983083:SW983107 ACS983083:ACS983107 AMO983083:AMO983107 AWK983083:AWK983107 BGG983083:BGG983107 BQC983083:BQC983107 BZY983083:BZY983107 CJU983083:CJU983107 CTQ983083:CTQ983107 DDM983083:DDM983107 DNI983083:DNI983107 DXE983083:DXE983107 EHA983083:EHA983107 EQW983083:EQW983107 FAS983083:FAS983107 FKO983083:FKO983107 FUK983083:FUK983107 GEG983083:GEG983107 GOC983083:GOC983107 GXY983083:GXY983107 HHU983083:HHU983107 HRQ983083:HRQ983107 IBM983083:IBM983107 ILI983083:ILI983107 IVE983083:IVE983107 JFA983083:JFA983107 JOW983083:JOW983107 JYS983083:JYS983107 KIO983083:KIO983107 KSK983083:KSK983107 LCG983083:LCG983107 LMC983083:LMC983107 LVY983083:LVY983107 MFU983083:MFU983107 MPQ983083:MPQ983107 MZM983083:MZM983107 NJI983083:NJI983107 NTE983083:NTE983107 ODA983083:ODA983107 OMW983083:OMW983107 OWS983083:OWS983107 PGO983083:PGO983107 PQK983083:PQK983107 QAG983083:QAG983107 QKC983083:QKC983107 QTY983083:QTY983107 RDU983083:RDU983107 RNQ983083:RNQ983107 RXM983083:RXM983107 SHI983083:SHI983107 SRE983083:SRE983107 TBA983083:TBA983107 TKW983083:TKW983107 TUS983083:TUS983107 UEO983083:UEO983107 UOK983083:UOK983107 UYG983083:UYG983107 VIC983083:VIC983107 VRY983083:VRY983107 WBU983083:WBU983107 WLQ983083:WLQ983107 WVM983083:WVM983107 E62:E66 JA62:JA66 SW62:SW66 ACS62:ACS66 AMO62:AMO66 AWK62:AWK66 BGG62:BGG66 BQC62:BQC66 BZY62:BZY66 CJU62:CJU66 CTQ62:CTQ66 DDM62:DDM66 DNI62:DNI66 DXE62:DXE66 EHA62:EHA66 EQW62:EQW66 FAS62:FAS66 FKO62:FKO66 FUK62:FUK66 GEG62:GEG66 GOC62:GOC66 GXY62:GXY66 HHU62:HHU66 HRQ62:HRQ66 IBM62:IBM66 ILI62:ILI66 IVE62:IVE66 JFA62:JFA66 JOW62:JOW66 JYS62:JYS66 KIO62:KIO66 KSK62:KSK66 LCG62:LCG66 LMC62:LMC66 LVY62:LVY66 MFU62:MFU66 MPQ62:MPQ66 MZM62:MZM66 NJI62:NJI66 NTE62:NTE66 ODA62:ODA66 OMW62:OMW66 OWS62:OWS66 PGO62:PGO66 PQK62:PQK66 QAG62:QAG66 QKC62:QKC66 QTY62:QTY66 RDU62:RDU66 RNQ62:RNQ66 RXM62:RXM66 SHI62:SHI66 SRE62:SRE66 TBA62:TBA66 TKW62:TKW66 TUS62:TUS66 UEO62:UEO66 UOK62:UOK66 UYG62:UYG66 VIC62:VIC66 VRY62:VRY66 WBU62:WBU66 WLQ62:WLQ66 WVM62:WVM66 E65605:E65609 JA65605:JA65609 SW65605:SW65609 ACS65605:ACS65609 AMO65605:AMO65609 AWK65605:AWK65609 BGG65605:BGG65609 BQC65605:BQC65609 BZY65605:BZY65609 CJU65605:CJU65609 CTQ65605:CTQ65609 DDM65605:DDM65609 DNI65605:DNI65609 DXE65605:DXE65609 EHA65605:EHA65609 EQW65605:EQW65609 FAS65605:FAS65609 FKO65605:FKO65609 FUK65605:FUK65609 GEG65605:GEG65609 GOC65605:GOC65609 GXY65605:GXY65609 HHU65605:HHU65609 HRQ65605:HRQ65609 IBM65605:IBM65609 ILI65605:ILI65609 IVE65605:IVE65609 JFA65605:JFA65609 JOW65605:JOW65609 JYS65605:JYS65609 KIO65605:KIO65609 KSK65605:KSK65609 LCG65605:LCG65609 LMC65605:LMC65609 LVY65605:LVY65609 MFU65605:MFU65609 MPQ65605:MPQ65609 MZM65605:MZM65609 NJI65605:NJI65609 NTE65605:NTE65609 ODA65605:ODA65609 OMW65605:OMW65609 OWS65605:OWS65609 PGO65605:PGO65609 PQK65605:PQK65609 QAG65605:QAG65609 QKC65605:QKC65609 QTY65605:QTY65609 RDU65605:RDU65609 RNQ65605:RNQ65609 RXM65605:RXM65609 SHI65605:SHI65609 SRE65605:SRE65609 TBA65605:TBA65609 TKW65605:TKW65609 TUS65605:TUS65609 UEO65605:UEO65609 UOK65605:UOK65609 UYG65605:UYG65609 VIC65605:VIC65609 VRY65605:VRY65609 WBU65605:WBU65609 WLQ65605:WLQ65609 WVM65605:WVM65609 E131141:E131145 JA131141:JA131145 SW131141:SW131145 ACS131141:ACS131145 AMO131141:AMO131145 AWK131141:AWK131145 BGG131141:BGG131145 BQC131141:BQC131145 BZY131141:BZY131145 CJU131141:CJU131145 CTQ131141:CTQ131145 DDM131141:DDM131145 DNI131141:DNI131145 DXE131141:DXE131145 EHA131141:EHA131145 EQW131141:EQW131145 FAS131141:FAS131145 FKO131141:FKO131145 FUK131141:FUK131145 GEG131141:GEG131145 GOC131141:GOC131145 GXY131141:GXY131145 HHU131141:HHU131145 HRQ131141:HRQ131145 IBM131141:IBM131145 ILI131141:ILI131145 IVE131141:IVE131145 JFA131141:JFA131145 JOW131141:JOW131145 JYS131141:JYS131145 KIO131141:KIO131145 KSK131141:KSK131145 LCG131141:LCG131145 LMC131141:LMC131145 LVY131141:LVY131145 MFU131141:MFU131145 MPQ131141:MPQ131145 MZM131141:MZM131145 NJI131141:NJI131145 NTE131141:NTE131145 ODA131141:ODA131145 OMW131141:OMW131145 OWS131141:OWS131145 PGO131141:PGO131145 PQK131141:PQK131145 QAG131141:QAG131145 QKC131141:QKC131145 QTY131141:QTY131145 RDU131141:RDU131145 RNQ131141:RNQ131145 RXM131141:RXM131145 SHI131141:SHI131145 SRE131141:SRE131145 TBA131141:TBA131145 TKW131141:TKW131145 TUS131141:TUS131145 UEO131141:UEO131145 UOK131141:UOK131145 UYG131141:UYG131145 VIC131141:VIC131145 VRY131141:VRY131145 WBU131141:WBU131145 WLQ131141:WLQ131145 WVM131141:WVM131145 E196677:E196681 JA196677:JA196681 SW196677:SW196681 ACS196677:ACS196681 AMO196677:AMO196681 AWK196677:AWK196681 BGG196677:BGG196681 BQC196677:BQC196681 BZY196677:BZY196681 CJU196677:CJU196681 CTQ196677:CTQ196681 DDM196677:DDM196681 DNI196677:DNI196681 DXE196677:DXE196681 EHA196677:EHA196681 EQW196677:EQW196681 FAS196677:FAS196681 FKO196677:FKO196681 FUK196677:FUK196681 GEG196677:GEG196681 GOC196677:GOC196681 GXY196677:GXY196681 HHU196677:HHU196681 HRQ196677:HRQ196681 IBM196677:IBM196681 ILI196677:ILI196681 IVE196677:IVE196681 JFA196677:JFA196681 JOW196677:JOW196681 JYS196677:JYS196681 KIO196677:KIO196681 KSK196677:KSK196681 LCG196677:LCG196681 LMC196677:LMC196681 LVY196677:LVY196681 MFU196677:MFU196681 MPQ196677:MPQ196681 MZM196677:MZM196681 NJI196677:NJI196681 NTE196677:NTE196681 ODA196677:ODA196681 OMW196677:OMW196681 OWS196677:OWS196681 PGO196677:PGO196681 PQK196677:PQK196681 QAG196677:QAG196681 QKC196677:QKC196681 QTY196677:QTY196681 RDU196677:RDU196681 RNQ196677:RNQ196681 RXM196677:RXM196681 SHI196677:SHI196681 SRE196677:SRE196681 TBA196677:TBA196681 TKW196677:TKW196681 TUS196677:TUS196681 UEO196677:UEO196681 UOK196677:UOK196681 UYG196677:UYG196681 VIC196677:VIC196681 VRY196677:VRY196681 WBU196677:WBU196681 WLQ196677:WLQ196681 WVM196677:WVM196681 E262213:E262217 JA262213:JA262217 SW262213:SW262217 ACS262213:ACS262217 AMO262213:AMO262217 AWK262213:AWK262217 BGG262213:BGG262217 BQC262213:BQC262217 BZY262213:BZY262217 CJU262213:CJU262217 CTQ262213:CTQ262217 DDM262213:DDM262217 DNI262213:DNI262217 DXE262213:DXE262217 EHA262213:EHA262217 EQW262213:EQW262217 FAS262213:FAS262217 FKO262213:FKO262217 FUK262213:FUK262217 GEG262213:GEG262217 GOC262213:GOC262217 GXY262213:GXY262217 HHU262213:HHU262217 HRQ262213:HRQ262217 IBM262213:IBM262217 ILI262213:ILI262217 IVE262213:IVE262217 JFA262213:JFA262217 JOW262213:JOW262217 JYS262213:JYS262217 KIO262213:KIO262217 KSK262213:KSK262217 LCG262213:LCG262217 LMC262213:LMC262217 LVY262213:LVY262217 MFU262213:MFU262217 MPQ262213:MPQ262217 MZM262213:MZM262217 NJI262213:NJI262217 NTE262213:NTE262217 ODA262213:ODA262217 OMW262213:OMW262217 OWS262213:OWS262217 PGO262213:PGO262217 PQK262213:PQK262217 QAG262213:QAG262217 QKC262213:QKC262217 QTY262213:QTY262217 RDU262213:RDU262217 RNQ262213:RNQ262217 RXM262213:RXM262217 SHI262213:SHI262217 SRE262213:SRE262217 TBA262213:TBA262217 TKW262213:TKW262217 TUS262213:TUS262217 UEO262213:UEO262217 UOK262213:UOK262217 UYG262213:UYG262217 VIC262213:VIC262217 VRY262213:VRY262217 WBU262213:WBU262217 WLQ262213:WLQ262217 WVM262213:WVM262217 E327749:E327753 JA327749:JA327753 SW327749:SW327753 ACS327749:ACS327753 AMO327749:AMO327753 AWK327749:AWK327753 BGG327749:BGG327753 BQC327749:BQC327753 BZY327749:BZY327753 CJU327749:CJU327753 CTQ327749:CTQ327753 DDM327749:DDM327753 DNI327749:DNI327753 DXE327749:DXE327753 EHA327749:EHA327753 EQW327749:EQW327753 FAS327749:FAS327753 FKO327749:FKO327753 FUK327749:FUK327753 GEG327749:GEG327753 GOC327749:GOC327753 GXY327749:GXY327753 HHU327749:HHU327753 HRQ327749:HRQ327753 IBM327749:IBM327753 ILI327749:ILI327753 IVE327749:IVE327753 JFA327749:JFA327753 JOW327749:JOW327753 JYS327749:JYS327753 KIO327749:KIO327753 KSK327749:KSK327753 LCG327749:LCG327753 LMC327749:LMC327753 LVY327749:LVY327753 MFU327749:MFU327753 MPQ327749:MPQ327753 MZM327749:MZM327753 NJI327749:NJI327753 NTE327749:NTE327753 ODA327749:ODA327753 OMW327749:OMW327753 OWS327749:OWS327753 PGO327749:PGO327753 PQK327749:PQK327753 QAG327749:QAG327753 QKC327749:QKC327753 QTY327749:QTY327753 RDU327749:RDU327753 RNQ327749:RNQ327753 RXM327749:RXM327753 SHI327749:SHI327753 SRE327749:SRE327753 TBA327749:TBA327753 TKW327749:TKW327753 TUS327749:TUS327753 UEO327749:UEO327753 UOK327749:UOK327753 UYG327749:UYG327753 VIC327749:VIC327753 VRY327749:VRY327753 WBU327749:WBU327753 WLQ327749:WLQ327753 WVM327749:WVM327753 E393285:E393289 JA393285:JA393289 SW393285:SW393289 ACS393285:ACS393289 AMO393285:AMO393289 AWK393285:AWK393289 BGG393285:BGG393289 BQC393285:BQC393289 BZY393285:BZY393289 CJU393285:CJU393289 CTQ393285:CTQ393289 DDM393285:DDM393289 DNI393285:DNI393289 DXE393285:DXE393289 EHA393285:EHA393289 EQW393285:EQW393289 FAS393285:FAS393289 FKO393285:FKO393289 FUK393285:FUK393289 GEG393285:GEG393289 GOC393285:GOC393289 GXY393285:GXY393289 HHU393285:HHU393289 HRQ393285:HRQ393289 IBM393285:IBM393289 ILI393285:ILI393289 IVE393285:IVE393289 JFA393285:JFA393289 JOW393285:JOW393289 JYS393285:JYS393289 KIO393285:KIO393289 KSK393285:KSK393289 LCG393285:LCG393289 LMC393285:LMC393289 LVY393285:LVY393289 MFU393285:MFU393289 MPQ393285:MPQ393289 MZM393285:MZM393289 NJI393285:NJI393289 NTE393285:NTE393289 ODA393285:ODA393289 OMW393285:OMW393289 OWS393285:OWS393289 PGO393285:PGO393289 PQK393285:PQK393289 QAG393285:QAG393289 QKC393285:QKC393289 QTY393285:QTY393289 RDU393285:RDU393289 RNQ393285:RNQ393289 RXM393285:RXM393289 SHI393285:SHI393289 SRE393285:SRE393289 TBA393285:TBA393289 TKW393285:TKW393289 TUS393285:TUS393289 UEO393285:UEO393289 UOK393285:UOK393289 UYG393285:UYG393289 VIC393285:VIC393289 VRY393285:VRY393289 WBU393285:WBU393289 WLQ393285:WLQ393289 WVM393285:WVM393289 E458821:E458825 JA458821:JA458825 SW458821:SW458825 ACS458821:ACS458825 AMO458821:AMO458825 AWK458821:AWK458825 BGG458821:BGG458825 BQC458821:BQC458825 BZY458821:BZY458825 CJU458821:CJU458825 CTQ458821:CTQ458825 DDM458821:DDM458825 DNI458821:DNI458825 DXE458821:DXE458825 EHA458821:EHA458825 EQW458821:EQW458825 FAS458821:FAS458825 FKO458821:FKO458825 FUK458821:FUK458825 GEG458821:GEG458825 GOC458821:GOC458825 GXY458821:GXY458825 HHU458821:HHU458825 HRQ458821:HRQ458825 IBM458821:IBM458825 ILI458821:ILI458825 IVE458821:IVE458825 JFA458821:JFA458825 JOW458821:JOW458825 JYS458821:JYS458825 KIO458821:KIO458825 KSK458821:KSK458825 LCG458821:LCG458825 LMC458821:LMC458825 LVY458821:LVY458825 MFU458821:MFU458825 MPQ458821:MPQ458825 MZM458821:MZM458825 NJI458821:NJI458825 NTE458821:NTE458825 ODA458821:ODA458825 OMW458821:OMW458825 OWS458821:OWS458825 PGO458821:PGO458825 PQK458821:PQK458825 QAG458821:QAG458825 QKC458821:QKC458825 QTY458821:QTY458825 RDU458821:RDU458825 RNQ458821:RNQ458825 RXM458821:RXM458825 SHI458821:SHI458825 SRE458821:SRE458825 TBA458821:TBA458825 TKW458821:TKW458825 TUS458821:TUS458825 UEO458821:UEO458825 UOK458821:UOK458825 UYG458821:UYG458825 VIC458821:VIC458825 VRY458821:VRY458825 WBU458821:WBU458825 WLQ458821:WLQ458825 WVM458821:WVM458825 E524357:E524361 JA524357:JA524361 SW524357:SW524361 ACS524357:ACS524361 AMO524357:AMO524361 AWK524357:AWK524361 BGG524357:BGG524361 BQC524357:BQC524361 BZY524357:BZY524361 CJU524357:CJU524361 CTQ524357:CTQ524361 DDM524357:DDM524361 DNI524357:DNI524361 DXE524357:DXE524361 EHA524357:EHA524361 EQW524357:EQW524361 FAS524357:FAS524361 FKO524357:FKO524361 FUK524357:FUK524361 GEG524357:GEG524361 GOC524357:GOC524361 GXY524357:GXY524361 HHU524357:HHU524361 HRQ524357:HRQ524361 IBM524357:IBM524361 ILI524357:ILI524361 IVE524357:IVE524361 JFA524357:JFA524361 JOW524357:JOW524361 JYS524357:JYS524361 KIO524357:KIO524361 KSK524357:KSK524361 LCG524357:LCG524361 LMC524357:LMC524361 LVY524357:LVY524361 MFU524357:MFU524361 MPQ524357:MPQ524361 MZM524357:MZM524361 NJI524357:NJI524361 NTE524357:NTE524361 ODA524357:ODA524361 OMW524357:OMW524361 OWS524357:OWS524361 PGO524357:PGO524361 PQK524357:PQK524361 QAG524357:QAG524361 QKC524357:QKC524361 QTY524357:QTY524361 RDU524357:RDU524361 RNQ524357:RNQ524361 RXM524357:RXM524361 SHI524357:SHI524361 SRE524357:SRE524361 TBA524357:TBA524361 TKW524357:TKW524361 TUS524357:TUS524361 UEO524357:UEO524361 UOK524357:UOK524361 UYG524357:UYG524361 VIC524357:VIC524361 VRY524357:VRY524361 WBU524357:WBU524361 WLQ524357:WLQ524361 WVM524357:WVM524361 E589893:E589897 JA589893:JA589897 SW589893:SW589897 ACS589893:ACS589897 AMO589893:AMO589897 AWK589893:AWK589897 BGG589893:BGG589897 BQC589893:BQC589897 BZY589893:BZY589897 CJU589893:CJU589897 CTQ589893:CTQ589897 DDM589893:DDM589897 DNI589893:DNI589897 DXE589893:DXE589897 EHA589893:EHA589897 EQW589893:EQW589897 FAS589893:FAS589897 FKO589893:FKO589897 FUK589893:FUK589897 GEG589893:GEG589897 GOC589893:GOC589897 GXY589893:GXY589897 HHU589893:HHU589897 HRQ589893:HRQ589897 IBM589893:IBM589897 ILI589893:ILI589897 IVE589893:IVE589897 JFA589893:JFA589897 JOW589893:JOW589897 JYS589893:JYS589897 KIO589893:KIO589897 KSK589893:KSK589897 LCG589893:LCG589897 LMC589893:LMC589897 LVY589893:LVY589897 MFU589893:MFU589897 MPQ589893:MPQ589897 MZM589893:MZM589897 NJI589893:NJI589897 NTE589893:NTE589897 ODA589893:ODA589897 OMW589893:OMW589897 OWS589893:OWS589897 PGO589893:PGO589897 PQK589893:PQK589897 QAG589893:QAG589897 QKC589893:QKC589897 QTY589893:QTY589897 RDU589893:RDU589897 RNQ589893:RNQ589897 RXM589893:RXM589897 SHI589893:SHI589897 SRE589893:SRE589897 TBA589893:TBA589897 TKW589893:TKW589897 TUS589893:TUS589897 UEO589893:UEO589897 UOK589893:UOK589897 UYG589893:UYG589897 VIC589893:VIC589897 VRY589893:VRY589897 WBU589893:WBU589897 WLQ589893:WLQ589897 WVM589893:WVM589897 E655429:E655433 JA655429:JA655433 SW655429:SW655433 ACS655429:ACS655433 AMO655429:AMO655433 AWK655429:AWK655433 BGG655429:BGG655433 BQC655429:BQC655433 BZY655429:BZY655433 CJU655429:CJU655433 CTQ655429:CTQ655433 DDM655429:DDM655433 DNI655429:DNI655433 DXE655429:DXE655433 EHA655429:EHA655433 EQW655429:EQW655433 FAS655429:FAS655433 FKO655429:FKO655433 FUK655429:FUK655433 GEG655429:GEG655433 GOC655429:GOC655433 GXY655429:GXY655433 HHU655429:HHU655433 HRQ655429:HRQ655433 IBM655429:IBM655433 ILI655429:ILI655433 IVE655429:IVE655433 JFA655429:JFA655433 JOW655429:JOW655433 JYS655429:JYS655433 KIO655429:KIO655433 KSK655429:KSK655433 LCG655429:LCG655433 LMC655429:LMC655433 LVY655429:LVY655433 MFU655429:MFU655433 MPQ655429:MPQ655433 MZM655429:MZM655433 NJI655429:NJI655433 NTE655429:NTE655433 ODA655429:ODA655433 OMW655429:OMW655433 OWS655429:OWS655433 PGO655429:PGO655433 PQK655429:PQK655433 QAG655429:QAG655433 QKC655429:QKC655433 QTY655429:QTY655433 RDU655429:RDU655433 RNQ655429:RNQ655433 RXM655429:RXM655433 SHI655429:SHI655433 SRE655429:SRE655433 TBA655429:TBA655433 TKW655429:TKW655433 TUS655429:TUS655433 UEO655429:UEO655433 UOK655429:UOK655433 UYG655429:UYG655433 VIC655429:VIC655433 VRY655429:VRY655433 WBU655429:WBU655433 WLQ655429:WLQ655433 WVM655429:WVM655433 E720965:E720969 JA720965:JA720969 SW720965:SW720969 ACS720965:ACS720969 AMO720965:AMO720969 AWK720965:AWK720969 BGG720965:BGG720969 BQC720965:BQC720969 BZY720965:BZY720969 CJU720965:CJU720969 CTQ720965:CTQ720969 DDM720965:DDM720969 DNI720965:DNI720969 DXE720965:DXE720969 EHA720965:EHA720969 EQW720965:EQW720969 FAS720965:FAS720969 FKO720965:FKO720969 FUK720965:FUK720969 GEG720965:GEG720969 GOC720965:GOC720969 GXY720965:GXY720969 HHU720965:HHU720969 HRQ720965:HRQ720969 IBM720965:IBM720969 ILI720965:ILI720969 IVE720965:IVE720969 JFA720965:JFA720969 JOW720965:JOW720969 JYS720965:JYS720969 KIO720965:KIO720969 KSK720965:KSK720969 LCG720965:LCG720969 LMC720965:LMC720969 LVY720965:LVY720969 MFU720965:MFU720969 MPQ720965:MPQ720969 MZM720965:MZM720969 NJI720965:NJI720969 NTE720965:NTE720969 ODA720965:ODA720969 OMW720965:OMW720969 OWS720965:OWS720969 PGO720965:PGO720969 PQK720965:PQK720969 QAG720965:QAG720969 QKC720965:QKC720969 QTY720965:QTY720969 RDU720965:RDU720969 RNQ720965:RNQ720969 RXM720965:RXM720969 SHI720965:SHI720969 SRE720965:SRE720969 TBA720965:TBA720969 TKW720965:TKW720969 TUS720965:TUS720969 UEO720965:UEO720969 UOK720965:UOK720969 UYG720965:UYG720969 VIC720965:VIC720969 VRY720965:VRY720969 WBU720965:WBU720969 WLQ720965:WLQ720969 WVM720965:WVM720969 E786501:E786505 JA786501:JA786505 SW786501:SW786505 ACS786501:ACS786505 AMO786501:AMO786505 AWK786501:AWK786505 BGG786501:BGG786505 BQC786501:BQC786505 BZY786501:BZY786505 CJU786501:CJU786505 CTQ786501:CTQ786505 DDM786501:DDM786505 DNI786501:DNI786505 DXE786501:DXE786505 EHA786501:EHA786505 EQW786501:EQW786505 FAS786501:FAS786505 FKO786501:FKO786505 FUK786501:FUK786505 GEG786501:GEG786505 GOC786501:GOC786505 GXY786501:GXY786505 HHU786501:HHU786505 HRQ786501:HRQ786505 IBM786501:IBM786505 ILI786501:ILI786505 IVE786501:IVE786505 JFA786501:JFA786505 JOW786501:JOW786505 JYS786501:JYS786505 KIO786501:KIO786505 KSK786501:KSK786505 LCG786501:LCG786505 LMC786501:LMC786505 LVY786501:LVY786505 MFU786501:MFU786505 MPQ786501:MPQ786505 MZM786501:MZM786505 NJI786501:NJI786505 NTE786501:NTE786505 ODA786501:ODA786505 OMW786501:OMW786505 OWS786501:OWS786505 PGO786501:PGO786505 PQK786501:PQK786505 QAG786501:QAG786505 QKC786501:QKC786505 QTY786501:QTY786505 RDU786501:RDU786505 RNQ786501:RNQ786505 RXM786501:RXM786505 SHI786501:SHI786505 SRE786501:SRE786505 TBA786501:TBA786505 TKW786501:TKW786505 TUS786501:TUS786505 UEO786501:UEO786505 UOK786501:UOK786505 UYG786501:UYG786505 VIC786501:VIC786505 VRY786501:VRY786505 WBU786501:WBU786505 WLQ786501:WLQ786505 WVM786501:WVM786505 E852037:E852041 JA852037:JA852041 SW852037:SW852041 ACS852037:ACS852041 AMO852037:AMO852041 AWK852037:AWK852041 BGG852037:BGG852041 BQC852037:BQC852041 BZY852037:BZY852041 CJU852037:CJU852041 CTQ852037:CTQ852041 DDM852037:DDM852041 DNI852037:DNI852041 DXE852037:DXE852041 EHA852037:EHA852041 EQW852037:EQW852041 FAS852037:FAS852041 FKO852037:FKO852041 FUK852037:FUK852041 GEG852037:GEG852041 GOC852037:GOC852041 GXY852037:GXY852041 HHU852037:HHU852041 HRQ852037:HRQ852041 IBM852037:IBM852041 ILI852037:ILI852041 IVE852037:IVE852041 JFA852037:JFA852041 JOW852037:JOW852041 JYS852037:JYS852041 KIO852037:KIO852041 KSK852037:KSK852041 LCG852037:LCG852041 LMC852037:LMC852041 LVY852037:LVY852041 MFU852037:MFU852041 MPQ852037:MPQ852041 MZM852037:MZM852041 NJI852037:NJI852041 NTE852037:NTE852041 ODA852037:ODA852041 OMW852037:OMW852041 OWS852037:OWS852041 PGO852037:PGO852041 PQK852037:PQK852041 QAG852037:QAG852041 QKC852037:QKC852041 QTY852037:QTY852041 RDU852037:RDU852041 RNQ852037:RNQ852041 RXM852037:RXM852041 SHI852037:SHI852041 SRE852037:SRE852041 TBA852037:TBA852041 TKW852037:TKW852041 TUS852037:TUS852041 UEO852037:UEO852041 UOK852037:UOK852041 UYG852037:UYG852041 VIC852037:VIC852041 VRY852037:VRY852041 WBU852037:WBU852041 WLQ852037:WLQ852041 WVM852037:WVM852041 E917573:E917577 JA917573:JA917577 SW917573:SW917577 ACS917573:ACS917577 AMO917573:AMO917577 AWK917573:AWK917577 BGG917573:BGG917577 BQC917573:BQC917577 BZY917573:BZY917577 CJU917573:CJU917577 CTQ917573:CTQ917577 DDM917573:DDM917577 DNI917573:DNI917577 DXE917573:DXE917577 EHA917573:EHA917577 EQW917573:EQW917577 FAS917573:FAS917577 FKO917573:FKO917577 FUK917573:FUK917577 GEG917573:GEG917577 GOC917573:GOC917577 GXY917573:GXY917577 HHU917573:HHU917577 HRQ917573:HRQ917577 IBM917573:IBM917577 ILI917573:ILI917577 IVE917573:IVE917577 JFA917573:JFA917577 JOW917573:JOW917577 JYS917573:JYS917577 KIO917573:KIO917577 KSK917573:KSK917577 LCG917573:LCG917577 LMC917573:LMC917577 LVY917573:LVY917577 MFU917573:MFU917577 MPQ917573:MPQ917577 MZM917573:MZM917577 NJI917573:NJI917577 NTE917573:NTE917577 ODA917573:ODA917577 OMW917573:OMW917577 OWS917573:OWS917577 PGO917573:PGO917577 PQK917573:PQK917577 QAG917573:QAG917577 QKC917573:QKC917577 QTY917573:QTY917577 RDU917573:RDU917577 RNQ917573:RNQ917577 RXM917573:RXM917577 SHI917573:SHI917577 SRE917573:SRE917577 TBA917573:TBA917577 TKW917573:TKW917577 TUS917573:TUS917577 UEO917573:UEO917577 UOK917573:UOK917577 UYG917573:UYG917577 VIC917573:VIC917577 VRY917573:VRY917577 WBU917573:WBU917577 WLQ917573:WLQ917577 WVM917573:WVM917577 E983109:E983113 JA983109:JA983113 SW983109:SW983113 ACS983109:ACS983113 AMO983109:AMO983113 AWK983109:AWK983113 BGG983109:BGG983113 BQC983109:BQC983113 BZY983109:BZY983113 CJU983109:CJU983113 CTQ983109:CTQ983113 DDM983109:DDM983113 DNI983109:DNI983113 DXE983109:DXE983113 EHA983109:EHA983113 EQW983109:EQW983113 FAS983109:FAS983113 FKO983109:FKO983113 FUK983109:FUK983113 GEG983109:GEG983113 GOC983109:GOC983113 GXY983109:GXY983113 HHU983109:HHU983113 HRQ983109:HRQ983113 IBM983109:IBM983113 ILI983109:ILI983113 IVE983109:IVE983113 JFA983109:JFA983113 JOW983109:JOW983113 JYS983109:JYS983113 KIO983109:KIO983113 KSK983109:KSK983113 LCG983109:LCG983113 LMC983109:LMC983113 LVY983109:LVY983113 MFU983109:MFU983113 MPQ983109:MPQ983113 MZM983109:MZM983113 NJI983109:NJI983113 NTE983109:NTE983113 ODA983109:ODA983113 OMW983109:OMW983113 OWS983109:OWS983113 PGO983109:PGO983113 PQK983109:PQK983113 QAG983109:QAG983113 QKC983109:QKC983113 QTY983109:QTY983113 RDU983109:RDU983113 RNQ983109:RNQ983113 RXM983109:RXM983113 SHI983109:SHI983113 SRE983109:SRE983113 TBA983109:TBA983113 TKW983109:TKW983113 TUS983109:TUS983113 UEO983109:UEO983113 UOK983109:UOK983113 UYG983109:UYG983113 VIC983109:VIC983113 VRY983109:VRY983113 WBU983109:WBU983113 WLQ983109:WLQ983113 WVM983109:WVM983113 E68:E72 JA68:JA72 SW68:SW72 ACS68:ACS72 AMO68:AMO72 AWK68:AWK72 BGG68:BGG72 BQC68:BQC72 BZY68:BZY72 CJU68:CJU72 CTQ68:CTQ72 DDM68:DDM72 DNI68:DNI72 DXE68:DXE72 EHA68:EHA72 EQW68:EQW72 FAS68:FAS72 FKO68:FKO72 FUK68:FUK72 GEG68:GEG72 GOC68:GOC72 GXY68:GXY72 HHU68:HHU72 HRQ68:HRQ72 IBM68:IBM72 ILI68:ILI72 IVE68:IVE72 JFA68:JFA72 JOW68:JOW72 JYS68:JYS72 KIO68:KIO72 KSK68:KSK72 LCG68:LCG72 LMC68:LMC72 LVY68:LVY72 MFU68:MFU72 MPQ68:MPQ72 MZM68:MZM72 NJI68:NJI72 NTE68:NTE72 ODA68:ODA72 OMW68:OMW72 OWS68:OWS72 PGO68:PGO72 PQK68:PQK72 QAG68:QAG72 QKC68:QKC72 QTY68:QTY72 RDU68:RDU72 RNQ68:RNQ72 RXM68:RXM72 SHI68:SHI72 SRE68:SRE72 TBA68:TBA72 TKW68:TKW72 TUS68:TUS72 UEO68:UEO72 UOK68:UOK72 UYG68:UYG72 VIC68:VIC72 VRY68:VRY72 WBU68:WBU72 WLQ68:WLQ72 WVM68:WVM72 E65611:E65615 JA65611:JA65615 SW65611:SW65615 ACS65611:ACS65615 AMO65611:AMO65615 AWK65611:AWK65615 BGG65611:BGG65615 BQC65611:BQC65615 BZY65611:BZY65615 CJU65611:CJU65615 CTQ65611:CTQ65615 DDM65611:DDM65615 DNI65611:DNI65615 DXE65611:DXE65615 EHA65611:EHA65615 EQW65611:EQW65615 FAS65611:FAS65615 FKO65611:FKO65615 FUK65611:FUK65615 GEG65611:GEG65615 GOC65611:GOC65615 GXY65611:GXY65615 HHU65611:HHU65615 HRQ65611:HRQ65615 IBM65611:IBM65615 ILI65611:ILI65615 IVE65611:IVE65615 JFA65611:JFA65615 JOW65611:JOW65615 JYS65611:JYS65615 KIO65611:KIO65615 KSK65611:KSK65615 LCG65611:LCG65615 LMC65611:LMC65615 LVY65611:LVY65615 MFU65611:MFU65615 MPQ65611:MPQ65615 MZM65611:MZM65615 NJI65611:NJI65615 NTE65611:NTE65615 ODA65611:ODA65615 OMW65611:OMW65615 OWS65611:OWS65615 PGO65611:PGO65615 PQK65611:PQK65615 QAG65611:QAG65615 QKC65611:QKC65615 QTY65611:QTY65615 RDU65611:RDU65615 RNQ65611:RNQ65615 RXM65611:RXM65615 SHI65611:SHI65615 SRE65611:SRE65615 TBA65611:TBA65615 TKW65611:TKW65615 TUS65611:TUS65615 UEO65611:UEO65615 UOK65611:UOK65615 UYG65611:UYG65615 VIC65611:VIC65615 VRY65611:VRY65615 WBU65611:WBU65615 WLQ65611:WLQ65615 WVM65611:WVM65615 E131147:E131151 JA131147:JA131151 SW131147:SW131151 ACS131147:ACS131151 AMO131147:AMO131151 AWK131147:AWK131151 BGG131147:BGG131151 BQC131147:BQC131151 BZY131147:BZY131151 CJU131147:CJU131151 CTQ131147:CTQ131151 DDM131147:DDM131151 DNI131147:DNI131151 DXE131147:DXE131151 EHA131147:EHA131151 EQW131147:EQW131151 FAS131147:FAS131151 FKO131147:FKO131151 FUK131147:FUK131151 GEG131147:GEG131151 GOC131147:GOC131151 GXY131147:GXY131151 HHU131147:HHU131151 HRQ131147:HRQ131151 IBM131147:IBM131151 ILI131147:ILI131151 IVE131147:IVE131151 JFA131147:JFA131151 JOW131147:JOW131151 JYS131147:JYS131151 KIO131147:KIO131151 KSK131147:KSK131151 LCG131147:LCG131151 LMC131147:LMC131151 LVY131147:LVY131151 MFU131147:MFU131151 MPQ131147:MPQ131151 MZM131147:MZM131151 NJI131147:NJI131151 NTE131147:NTE131151 ODA131147:ODA131151 OMW131147:OMW131151 OWS131147:OWS131151 PGO131147:PGO131151 PQK131147:PQK131151 QAG131147:QAG131151 QKC131147:QKC131151 QTY131147:QTY131151 RDU131147:RDU131151 RNQ131147:RNQ131151 RXM131147:RXM131151 SHI131147:SHI131151 SRE131147:SRE131151 TBA131147:TBA131151 TKW131147:TKW131151 TUS131147:TUS131151 UEO131147:UEO131151 UOK131147:UOK131151 UYG131147:UYG131151 VIC131147:VIC131151 VRY131147:VRY131151 WBU131147:WBU131151 WLQ131147:WLQ131151 WVM131147:WVM131151 E196683:E196687 JA196683:JA196687 SW196683:SW196687 ACS196683:ACS196687 AMO196683:AMO196687 AWK196683:AWK196687 BGG196683:BGG196687 BQC196683:BQC196687 BZY196683:BZY196687 CJU196683:CJU196687 CTQ196683:CTQ196687 DDM196683:DDM196687 DNI196683:DNI196687 DXE196683:DXE196687 EHA196683:EHA196687 EQW196683:EQW196687 FAS196683:FAS196687 FKO196683:FKO196687 FUK196683:FUK196687 GEG196683:GEG196687 GOC196683:GOC196687 GXY196683:GXY196687 HHU196683:HHU196687 HRQ196683:HRQ196687 IBM196683:IBM196687 ILI196683:ILI196687 IVE196683:IVE196687 JFA196683:JFA196687 JOW196683:JOW196687 JYS196683:JYS196687 KIO196683:KIO196687 KSK196683:KSK196687 LCG196683:LCG196687 LMC196683:LMC196687 LVY196683:LVY196687 MFU196683:MFU196687 MPQ196683:MPQ196687 MZM196683:MZM196687 NJI196683:NJI196687 NTE196683:NTE196687 ODA196683:ODA196687 OMW196683:OMW196687 OWS196683:OWS196687 PGO196683:PGO196687 PQK196683:PQK196687 QAG196683:QAG196687 QKC196683:QKC196687 QTY196683:QTY196687 RDU196683:RDU196687 RNQ196683:RNQ196687 RXM196683:RXM196687 SHI196683:SHI196687 SRE196683:SRE196687 TBA196683:TBA196687 TKW196683:TKW196687 TUS196683:TUS196687 UEO196683:UEO196687 UOK196683:UOK196687 UYG196683:UYG196687 VIC196683:VIC196687 VRY196683:VRY196687 WBU196683:WBU196687 WLQ196683:WLQ196687 WVM196683:WVM196687 E262219:E262223 JA262219:JA262223 SW262219:SW262223 ACS262219:ACS262223 AMO262219:AMO262223 AWK262219:AWK262223 BGG262219:BGG262223 BQC262219:BQC262223 BZY262219:BZY262223 CJU262219:CJU262223 CTQ262219:CTQ262223 DDM262219:DDM262223 DNI262219:DNI262223 DXE262219:DXE262223 EHA262219:EHA262223 EQW262219:EQW262223 FAS262219:FAS262223 FKO262219:FKO262223 FUK262219:FUK262223 GEG262219:GEG262223 GOC262219:GOC262223 GXY262219:GXY262223 HHU262219:HHU262223 HRQ262219:HRQ262223 IBM262219:IBM262223 ILI262219:ILI262223 IVE262219:IVE262223 JFA262219:JFA262223 JOW262219:JOW262223 JYS262219:JYS262223 KIO262219:KIO262223 KSK262219:KSK262223 LCG262219:LCG262223 LMC262219:LMC262223 LVY262219:LVY262223 MFU262219:MFU262223 MPQ262219:MPQ262223 MZM262219:MZM262223 NJI262219:NJI262223 NTE262219:NTE262223 ODA262219:ODA262223 OMW262219:OMW262223 OWS262219:OWS262223 PGO262219:PGO262223 PQK262219:PQK262223 QAG262219:QAG262223 QKC262219:QKC262223 QTY262219:QTY262223 RDU262219:RDU262223 RNQ262219:RNQ262223 RXM262219:RXM262223 SHI262219:SHI262223 SRE262219:SRE262223 TBA262219:TBA262223 TKW262219:TKW262223 TUS262219:TUS262223 UEO262219:UEO262223 UOK262219:UOK262223 UYG262219:UYG262223 VIC262219:VIC262223 VRY262219:VRY262223 WBU262219:WBU262223 WLQ262219:WLQ262223 WVM262219:WVM262223 E327755:E327759 JA327755:JA327759 SW327755:SW327759 ACS327755:ACS327759 AMO327755:AMO327759 AWK327755:AWK327759 BGG327755:BGG327759 BQC327755:BQC327759 BZY327755:BZY327759 CJU327755:CJU327759 CTQ327755:CTQ327759 DDM327755:DDM327759 DNI327755:DNI327759 DXE327755:DXE327759 EHA327755:EHA327759 EQW327755:EQW327759 FAS327755:FAS327759 FKO327755:FKO327759 FUK327755:FUK327759 GEG327755:GEG327759 GOC327755:GOC327759 GXY327755:GXY327759 HHU327755:HHU327759 HRQ327755:HRQ327759 IBM327755:IBM327759 ILI327755:ILI327759 IVE327755:IVE327759 JFA327755:JFA327759 JOW327755:JOW327759 JYS327755:JYS327759 KIO327755:KIO327759 KSK327755:KSK327759 LCG327755:LCG327759 LMC327755:LMC327759 LVY327755:LVY327759 MFU327755:MFU327759 MPQ327755:MPQ327759 MZM327755:MZM327759 NJI327755:NJI327759 NTE327755:NTE327759 ODA327755:ODA327759 OMW327755:OMW327759 OWS327755:OWS327759 PGO327755:PGO327759 PQK327755:PQK327759 QAG327755:QAG327759 QKC327755:QKC327759 QTY327755:QTY327759 RDU327755:RDU327759 RNQ327755:RNQ327759 RXM327755:RXM327759 SHI327755:SHI327759 SRE327755:SRE327759 TBA327755:TBA327759 TKW327755:TKW327759 TUS327755:TUS327759 UEO327755:UEO327759 UOK327755:UOK327759 UYG327755:UYG327759 VIC327755:VIC327759 VRY327755:VRY327759 WBU327755:WBU327759 WLQ327755:WLQ327759 WVM327755:WVM327759 E393291:E393295 JA393291:JA393295 SW393291:SW393295 ACS393291:ACS393295 AMO393291:AMO393295 AWK393291:AWK393295 BGG393291:BGG393295 BQC393291:BQC393295 BZY393291:BZY393295 CJU393291:CJU393295 CTQ393291:CTQ393295 DDM393291:DDM393295 DNI393291:DNI393295 DXE393291:DXE393295 EHA393291:EHA393295 EQW393291:EQW393295 FAS393291:FAS393295 FKO393291:FKO393295 FUK393291:FUK393295 GEG393291:GEG393295 GOC393291:GOC393295 GXY393291:GXY393295 HHU393291:HHU393295 HRQ393291:HRQ393295 IBM393291:IBM393295 ILI393291:ILI393295 IVE393291:IVE393295 JFA393291:JFA393295 JOW393291:JOW393295 JYS393291:JYS393295 KIO393291:KIO393295 KSK393291:KSK393295 LCG393291:LCG393295 LMC393291:LMC393295 LVY393291:LVY393295 MFU393291:MFU393295 MPQ393291:MPQ393295 MZM393291:MZM393295 NJI393291:NJI393295 NTE393291:NTE393295 ODA393291:ODA393295 OMW393291:OMW393295 OWS393291:OWS393295 PGO393291:PGO393295 PQK393291:PQK393295 QAG393291:QAG393295 QKC393291:QKC393295 QTY393291:QTY393295 RDU393291:RDU393295 RNQ393291:RNQ393295 RXM393291:RXM393295 SHI393291:SHI393295 SRE393291:SRE393295 TBA393291:TBA393295 TKW393291:TKW393295 TUS393291:TUS393295 UEO393291:UEO393295 UOK393291:UOK393295 UYG393291:UYG393295 VIC393291:VIC393295 VRY393291:VRY393295 WBU393291:WBU393295 WLQ393291:WLQ393295 WVM393291:WVM393295 E458827:E458831 JA458827:JA458831 SW458827:SW458831 ACS458827:ACS458831 AMO458827:AMO458831 AWK458827:AWK458831 BGG458827:BGG458831 BQC458827:BQC458831 BZY458827:BZY458831 CJU458827:CJU458831 CTQ458827:CTQ458831 DDM458827:DDM458831 DNI458827:DNI458831 DXE458827:DXE458831 EHA458827:EHA458831 EQW458827:EQW458831 FAS458827:FAS458831 FKO458827:FKO458831 FUK458827:FUK458831 GEG458827:GEG458831 GOC458827:GOC458831 GXY458827:GXY458831 HHU458827:HHU458831 HRQ458827:HRQ458831 IBM458827:IBM458831 ILI458827:ILI458831 IVE458827:IVE458831 JFA458827:JFA458831 JOW458827:JOW458831 JYS458827:JYS458831 KIO458827:KIO458831 KSK458827:KSK458831 LCG458827:LCG458831 LMC458827:LMC458831 LVY458827:LVY458831 MFU458827:MFU458831 MPQ458827:MPQ458831 MZM458827:MZM458831 NJI458827:NJI458831 NTE458827:NTE458831 ODA458827:ODA458831 OMW458827:OMW458831 OWS458827:OWS458831 PGO458827:PGO458831 PQK458827:PQK458831 QAG458827:QAG458831 QKC458827:QKC458831 QTY458827:QTY458831 RDU458827:RDU458831 RNQ458827:RNQ458831 RXM458827:RXM458831 SHI458827:SHI458831 SRE458827:SRE458831 TBA458827:TBA458831 TKW458827:TKW458831 TUS458827:TUS458831 UEO458827:UEO458831 UOK458827:UOK458831 UYG458827:UYG458831 VIC458827:VIC458831 VRY458827:VRY458831 WBU458827:WBU458831 WLQ458827:WLQ458831 WVM458827:WVM458831 E524363:E524367 JA524363:JA524367 SW524363:SW524367 ACS524363:ACS524367 AMO524363:AMO524367 AWK524363:AWK524367 BGG524363:BGG524367 BQC524363:BQC524367 BZY524363:BZY524367 CJU524363:CJU524367 CTQ524363:CTQ524367 DDM524363:DDM524367 DNI524363:DNI524367 DXE524363:DXE524367 EHA524363:EHA524367 EQW524363:EQW524367 FAS524363:FAS524367 FKO524363:FKO524367 FUK524363:FUK524367 GEG524363:GEG524367 GOC524363:GOC524367 GXY524363:GXY524367 HHU524363:HHU524367 HRQ524363:HRQ524367 IBM524363:IBM524367 ILI524363:ILI524367 IVE524363:IVE524367 JFA524363:JFA524367 JOW524363:JOW524367 JYS524363:JYS524367 KIO524363:KIO524367 KSK524363:KSK524367 LCG524363:LCG524367 LMC524363:LMC524367 LVY524363:LVY524367 MFU524363:MFU524367 MPQ524363:MPQ524367 MZM524363:MZM524367 NJI524363:NJI524367 NTE524363:NTE524367 ODA524363:ODA524367 OMW524363:OMW524367 OWS524363:OWS524367 PGO524363:PGO524367 PQK524363:PQK524367 QAG524363:QAG524367 QKC524363:QKC524367 QTY524363:QTY524367 RDU524363:RDU524367 RNQ524363:RNQ524367 RXM524363:RXM524367 SHI524363:SHI524367 SRE524363:SRE524367 TBA524363:TBA524367 TKW524363:TKW524367 TUS524363:TUS524367 UEO524363:UEO524367 UOK524363:UOK524367 UYG524363:UYG524367 VIC524363:VIC524367 VRY524363:VRY524367 WBU524363:WBU524367 WLQ524363:WLQ524367 WVM524363:WVM524367 E589899:E589903 JA589899:JA589903 SW589899:SW589903 ACS589899:ACS589903 AMO589899:AMO589903 AWK589899:AWK589903 BGG589899:BGG589903 BQC589899:BQC589903 BZY589899:BZY589903 CJU589899:CJU589903 CTQ589899:CTQ589903 DDM589899:DDM589903 DNI589899:DNI589903 DXE589899:DXE589903 EHA589899:EHA589903 EQW589899:EQW589903 FAS589899:FAS589903 FKO589899:FKO589903 FUK589899:FUK589903 GEG589899:GEG589903 GOC589899:GOC589903 GXY589899:GXY589903 HHU589899:HHU589903 HRQ589899:HRQ589903 IBM589899:IBM589903 ILI589899:ILI589903 IVE589899:IVE589903 JFA589899:JFA589903 JOW589899:JOW589903 JYS589899:JYS589903 KIO589899:KIO589903 KSK589899:KSK589903 LCG589899:LCG589903 LMC589899:LMC589903 LVY589899:LVY589903 MFU589899:MFU589903 MPQ589899:MPQ589903 MZM589899:MZM589903 NJI589899:NJI589903 NTE589899:NTE589903 ODA589899:ODA589903 OMW589899:OMW589903 OWS589899:OWS589903 PGO589899:PGO589903 PQK589899:PQK589903 QAG589899:QAG589903 QKC589899:QKC589903 QTY589899:QTY589903 RDU589899:RDU589903 RNQ589899:RNQ589903 RXM589899:RXM589903 SHI589899:SHI589903 SRE589899:SRE589903 TBA589899:TBA589903 TKW589899:TKW589903 TUS589899:TUS589903 UEO589899:UEO589903 UOK589899:UOK589903 UYG589899:UYG589903 VIC589899:VIC589903 VRY589899:VRY589903 WBU589899:WBU589903 WLQ589899:WLQ589903 WVM589899:WVM589903 E655435:E655439 JA655435:JA655439 SW655435:SW655439 ACS655435:ACS655439 AMO655435:AMO655439 AWK655435:AWK655439 BGG655435:BGG655439 BQC655435:BQC655439 BZY655435:BZY655439 CJU655435:CJU655439 CTQ655435:CTQ655439 DDM655435:DDM655439 DNI655435:DNI655439 DXE655435:DXE655439 EHA655435:EHA655439 EQW655435:EQW655439 FAS655435:FAS655439 FKO655435:FKO655439 FUK655435:FUK655439 GEG655435:GEG655439 GOC655435:GOC655439 GXY655435:GXY655439 HHU655435:HHU655439 HRQ655435:HRQ655439 IBM655435:IBM655439 ILI655435:ILI655439 IVE655435:IVE655439 JFA655435:JFA655439 JOW655435:JOW655439 JYS655435:JYS655439 KIO655435:KIO655439 KSK655435:KSK655439 LCG655435:LCG655439 LMC655435:LMC655439 LVY655435:LVY655439 MFU655435:MFU655439 MPQ655435:MPQ655439 MZM655435:MZM655439 NJI655435:NJI655439 NTE655435:NTE655439 ODA655435:ODA655439 OMW655435:OMW655439 OWS655435:OWS655439 PGO655435:PGO655439 PQK655435:PQK655439 QAG655435:QAG655439 QKC655435:QKC655439 QTY655435:QTY655439 RDU655435:RDU655439 RNQ655435:RNQ655439 RXM655435:RXM655439 SHI655435:SHI655439 SRE655435:SRE655439 TBA655435:TBA655439 TKW655435:TKW655439 TUS655435:TUS655439 UEO655435:UEO655439 UOK655435:UOK655439 UYG655435:UYG655439 VIC655435:VIC655439 VRY655435:VRY655439 WBU655435:WBU655439 WLQ655435:WLQ655439 WVM655435:WVM655439 E720971:E720975 JA720971:JA720975 SW720971:SW720975 ACS720971:ACS720975 AMO720971:AMO720975 AWK720971:AWK720975 BGG720971:BGG720975 BQC720971:BQC720975 BZY720971:BZY720975 CJU720971:CJU720975 CTQ720971:CTQ720975 DDM720971:DDM720975 DNI720971:DNI720975 DXE720971:DXE720975 EHA720971:EHA720975 EQW720971:EQW720975 FAS720971:FAS720975 FKO720971:FKO720975 FUK720971:FUK720975 GEG720971:GEG720975 GOC720971:GOC720975 GXY720971:GXY720975 HHU720971:HHU720975 HRQ720971:HRQ720975 IBM720971:IBM720975 ILI720971:ILI720975 IVE720971:IVE720975 JFA720971:JFA720975 JOW720971:JOW720975 JYS720971:JYS720975 KIO720971:KIO720975 KSK720971:KSK720975 LCG720971:LCG720975 LMC720971:LMC720975 LVY720971:LVY720975 MFU720971:MFU720975 MPQ720971:MPQ720975 MZM720971:MZM720975 NJI720971:NJI720975 NTE720971:NTE720975 ODA720971:ODA720975 OMW720971:OMW720975 OWS720971:OWS720975 PGO720971:PGO720975 PQK720971:PQK720975 QAG720971:QAG720975 QKC720971:QKC720975 QTY720971:QTY720975 RDU720971:RDU720975 RNQ720971:RNQ720975 RXM720971:RXM720975 SHI720971:SHI720975 SRE720971:SRE720975 TBA720971:TBA720975 TKW720971:TKW720975 TUS720971:TUS720975 UEO720971:UEO720975 UOK720971:UOK720975 UYG720971:UYG720975 VIC720971:VIC720975 VRY720971:VRY720975 WBU720971:WBU720975 WLQ720971:WLQ720975 WVM720971:WVM720975 E786507:E786511 JA786507:JA786511 SW786507:SW786511 ACS786507:ACS786511 AMO786507:AMO786511 AWK786507:AWK786511 BGG786507:BGG786511 BQC786507:BQC786511 BZY786507:BZY786511 CJU786507:CJU786511 CTQ786507:CTQ786511 DDM786507:DDM786511 DNI786507:DNI786511 DXE786507:DXE786511 EHA786507:EHA786511 EQW786507:EQW786511 FAS786507:FAS786511 FKO786507:FKO786511 FUK786507:FUK786511 GEG786507:GEG786511 GOC786507:GOC786511 GXY786507:GXY786511 HHU786507:HHU786511 HRQ786507:HRQ786511 IBM786507:IBM786511 ILI786507:ILI786511 IVE786507:IVE786511 JFA786507:JFA786511 JOW786507:JOW786511 JYS786507:JYS786511 KIO786507:KIO786511 KSK786507:KSK786511 LCG786507:LCG786511 LMC786507:LMC786511 LVY786507:LVY786511 MFU786507:MFU786511 MPQ786507:MPQ786511 MZM786507:MZM786511 NJI786507:NJI786511 NTE786507:NTE786511 ODA786507:ODA786511 OMW786507:OMW786511 OWS786507:OWS786511 PGO786507:PGO786511 PQK786507:PQK786511 QAG786507:QAG786511 QKC786507:QKC786511 QTY786507:QTY786511 RDU786507:RDU786511 RNQ786507:RNQ786511 RXM786507:RXM786511 SHI786507:SHI786511 SRE786507:SRE786511 TBA786507:TBA786511 TKW786507:TKW786511 TUS786507:TUS786511 UEO786507:UEO786511 UOK786507:UOK786511 UYG786507:UYG786511 VIC786507:VIC786511 VRY786507:VRY786511 WBU786507:WBU786511 WLQ786507:WLQ786511 WVM786507:WVM786511 E852043:E852047 JA852043:JA852047 SW852043:SW852047 ACS852043:ACS852047 AMO852043:AMO852047 AWK852043:AWK852047 BGG852043:BGG852047 BQC852043:BQC852047 BZY852043:BZY852047 CJU852043:CJU852047 CTQ852043:CTQ852047 DDM852043:DDM852047 DNI852043:DNI852047 DXE852043:DXE852047 EHA852043:EHA852047 EQW852043:EQW852047 FAS852043:FAS852047 FKO852043:FKO852047 FUK852043:FUK852047 GEG852043:GEG852047 GOC852043:GOC852047 GXY852043:GXY852047 HHU852043:HHU852047 HRQ852043:HRQ852047 IBM852043:IBM852047 ILI852043:ILI852047 IVE852043:IVE852047 JFA852043:JFA852047 JOW852043:JOW852047 JYS852043:JYS852047 KIO852043:KIO852047 KSK852043:KSK852047 LCG852043:LCG852047 LMC852043:LMC852047 LVY852043:LVY852047 MFU852043:MFU852047 MPQ852043:MPQ852047 MZM852043:MZM852047 NJI852043:NJI852047 NTE852043:NTE852047 ODA852043:ODA852047 OMW852043:OMW852047 OWS852043:OWS852047 PGO852043:PGO852047 PQK852043:PQK852047 QAG852043:QAG852047 QKC852043:QKC852047 QTY852043:QTY852047 RDU852043:RDU852047 RNQ852043:RNQ852047 RXM852043:RXM852047 SHI852043:SHI852047 SRE852043:SRE852047 TBA852043:TBA852047 TKW852043:TKW852047 TUS852043:TUS852047 UEO852043:UEO852047 UOK852043:UOK852047 UYG852043:UYG852047 VIC852043:VIC852047 VRY852043:VRY852047 WBU852043:WBU852047 WLQ852043:WLQ852047 WVM852043:WVM852047 E917579:E917583 JA917579:JA917583 SW917579:SW917583 ACS917579:ACS917583 AMO917579:AMO917583 AWK917579:AWK917583 BGG917579:BGG917583 BQC917579:BQC917583 BZY917579:BZY917583 CJU917579:CJU917583 CTQ917579:CTQ917583 DDM917579:DDM917583 DNI917579:DNI917583 DXE917579:DXE917583 EHA917579:EHA917583 EQW917579:EQW917583 FAS917579:FAS917583 FKO917579:FKO917583 FUK917579:FUK917583 GEG917579:GEG917583 GOC917579:GOC917583 GXY917579:GXY917583 HHU917579:HHU917583 HRQ917579:HRQ917583 IBM917579:IBM917583 ILI917579:ILI917583 IVE917579:IVE917583 JFA917579:JFA917583 JOW917579:JOW917583 JYS917579:JYS917583 KIO917579:KIO917583 KSK917579:KSK917583 LCG917579:LCG917583 LMC917579:LMC917583 LVY917579:LVY917583 MFU917579:MFU917583 MPQ917579:MPQ917583 MZM917579:MZM917583 NJI917579:NJI917583 NTE917579:NTE917583 ODA917579:ODA917583 OMW917579:OMW917583 OWS917579:OWS917583 PGO917579:PGO917583 PQK917579:PQK917583 QAG917579:QAG917583 QKC917579:QKC917583 QTY917579:QTY917583 RDU917579:RDU917583 RNQ917579:RNQ917583 RXM917579:RXM917583 SHI917579:SHI917583 SRE917579:SRE917583 TBA917579:TBA917583 TKW917579:TKW917583 TUS917579:TUS917583 UEO917579:UEO917583 UOK917579:UOK917583 UYG917579:UYG917583 VIC917579:VIC917583 VRY917579:VRY917583 WBU917579:WBU917583 WLQ917579:WLQ917583 WVM917579:WVM917583 E983115:E983119 JA983115:JA983119 SW983115:SW983119 ACS983115:ACS983119 AMO983115:AMO983119 AWK983115:AWK983119 BGG983115:BGG983119 BQC983115:BQC983119 BZY983115:BZY983119 CJU983115:CJU983119 CTQ983115:CTQ983119 DDM983115:DDM983119 DNI983115:DNI983119 DXE983115:DXE983119 EHA983115:EHA983119 EQW983115:EQW983119 FAS983115:FAS983119 FKO983115:FKO983119 FUK983115:FUK983119 GEG983115:GEG983119 GOC983115:GOC983119 GXY983115:GXY983119 HHU983115:HHU983119 HRQ983115:HRQ983119 IBM983115:IBM983119 ILI983115:ILI983119 IVE983115:IVE983119 JFA983115:JFA983119 JOW983115:JOW983119 JYS983115:JYS983119 KIO983115:KIO983119 KSK983115:KSK983119 LCG983115:LCG983119 LMC983115:LMC983119 LVY983115:LVY983119 MFU983115:MFU983119 MPQ983115:MPQ983119 MZM983115:MZM983119 NJI983115:NJI983119 NTE983115:NTE983119 ODA983115:ODA983119 OMW983115:OMW983119 OWS983115:OWS983119 PGO983115:PGO983119 PQK983115:PQK983119 QAG983115:QAG983119 QKC983115:QKC983119 QTY983115:QTY983119 RDU983115:RDU983119 RNQ983115:RNQ983119 RXM983115:RXM983119 SHI983115:SHI983119 SRE983115:SRE983119 TBA983115:TBA983119 TKW983115:TKW983119 TUS983115:TUS983119 UEO983115:UEO983119 UOK983115:UOK983119 UYG983115:UYG983119 VIC983115:VIC983119 VRY983115:VRY983119 WBU983115:WBU983119 WLQ983115:WLQ983119 WVM983115:WVM983119 E74 JA74 SW74 ACS74 AMO74 AWK74 BGG74 BQC74 BZY74 CJU74 CTQ74 DDM74 DNI74 DXE74 EHA74 EQW74 FAS74 FKO74 FUK74 GEG74 GOC74 GXY74 HHU74 HRQ74 IBM74 ILI74 IVE74 JFA74 JOW74 JYS74 KIO74 KSK74 LCG74 LMC74 LVY74 MFU74 MPQ74 MZM74 NJI74 NTE74 ODA74 OMW74 OWS74 PGO74 PQK74 QAG74 QKC74 QTY74 RDU74 RNQ74 RXM74 SHI74 SRE74 TBA74 TKW74 TUS74 UEO74 UOK74 UYG74 VIC74 VRY74 WBU74 WLQ74 WVM74 E65617 JA65617 SW65617 ACS65617 AMO65617 AWK65617 BGG65617 BQC65617 BZY65617 CJU65617 CTQ65617 DDM65617 DNI65617 DXE65617 EHA65617 EQW65617 FAS65617 FKO65617 FUK65617 GEG65617 GOC65617 GXY65617 HHU65617 HRQ65617 IBM65617 ILI65617 IVE65617 JFA65617 JOW65617 JYS65617 KIO65617 KSK65617 LCG65617 LMC65617 LVY65617 MFU65617 MPQ65617 MZM65617 NJI65617 NTE65617 ODA65617 OMW65617 OWS65617 PGO65617 PQK65617 QAG65617 QKC65617 QTY65617 RDU65617 RNQ65617 RXM65617 SHI65617 SRE65617 TBA65617 TKW65617 TUS65617 UEO65617 UOK65617 UYG65617 VIC65617 VRY65617 WBU65617 WLQ65617 WVM65617 E131153 JA131153 SW131153 ACS131153 AMO131153 AWK131153 BGG131153 BQC131153 BZY131153 CJU131153 CTQ131153 DDM131153 DNI131153 DXE131153 EHA131153 EQW131153 FAS131153 FKO131153 FUK131153 GEG131153 GOC131153 GXY131153 HHU131153 HRQ131153 IBM131153 ILI131153 IVE131153 JFA131153 JOW131153 JYS131153 KIO131153 KSK131153 LCG131153 LMC131153 LVY131153 MFU131153 MPQ131153 MZM131153 NJI131153 NTE131153 ODA131153 OMW131153 OWS131153 PGO131153 PQK131153 QAG131153 QKC131153 QTY131153 RDU131153 RNQ131153 RXM131153 SHI131153 SRE131153 TBA131153 TKW131153 TUS131153 UEO131153 UOK131153 UYG131153 VIC131153 VRY131153 WBU131153 WLQ131153 WVM131153 E196689 JA196689 SW196689 ACS196689 AMO196689 AWK196689 BGG196689 BQC196689 BZY196689 CJU196689 CTQ196689 DDM196689 DNI196689 DXE196689 EHA196689 EQW196689 FAS196689 FKO196689 FUK196689 GEG196689 GOC196689 GXY196689 HHU196689 HRQ196689 IBM196689 ILI196689 IVE196689 JFA196689 JOW196689 JYS196689 KIO196689 KSK196689 LCG196689 LMC196689 LVY196689 MFU196689 MPQ196689 MZM196689 NJI196689 NTE196689 ODA196689 OMW196689 OWS196689 PGO196689 PQK196689 QAG196689 QKC196689 QTY196689 RDU196689 RNQ196689 RXM196689 SHI196689 SRE196689 TBA196689 TKW196689 TUS196689 UEO196689 UOK196689 UYG196689 VIC196689 VRY196689 WBU196689 WLQ196689 WVM196689 E262225 JA262225 SW262225 ACS262225 AMO262225 AWK262225 BGG262225 BQC262225 BZY262225 CJU262225 CTQ262225 DDM262225 DNI262225 DXE262225 EHA262225 EQW262225 FAS262225 FKO262225 FUK262225 GEG262225 GOC262225 GXY262225 HHU262225 HRQ262225 IBM262225 ILI262225 IVE262225 JFA262225 JOW262225 JYS262225 KIO262225 KSK262225 LCG262225 LMC262225 LVY262225 MFU262225 MPQ262225 MZM262225 NJI262225 NTE262225 ODA262225 OMW262225 OWS262225 PGO262225 PQK262225 QAG262225 QKC262225 QTY262225 RDU262225 RNQ262225 RXM262225 SHI262225 SRE262225 TBA262225 TKW262225 TUS262225 UEO262225 UOK262225 UYG262225 VIC262225 VRY262225 WBU262225 WLQ262225 WVM262225 E327761 JA327761 SW327761 ACS327761 AMO327761 AWK327761 BGG327761 BQC327761 BZY327761 CJU327761 CTQ327761 DDM327761 DNI327761 DXE327761 EHA327761 EQW327761 FAS327761 FKO327761 FUK327761 GEG327761 GOC327761 GXY327761 HHU327761 HRQ327761 IBM327761 ILI327761 IVE327761 JFA327761 JOW327761 JYS327761 KIO327761 KSK327761 LCG327761 LMC327761 LVY327761 MFU327761 MPQ327761 MZM327761 NJI327761 NTE327761 ODA327761 OMW327761 OWS327761 PGO327761 PQK327761 QAG327761 QKC327761 QTY327761 RDU327761 RNQ327761 RXM327761 SHI327761 SRE327761 TBA327761 TKW327761 TUS327761 UEO327761 UOK327761 UYG327761 VIC327761 VRY327761 WBU327761 WLQ327761 WVM327761 E393297 JA393297 SW393297 ACS393297 AMO393297 AWK393297 BGG393297 BQC393297 BZY393297 CJU393297 CTQ393297 DDM393297 DNI393297 DXE393297 EHA393297 EQW393297 FAS393297 FKO393297 FUK393297 GEG393297 GOC393297 GXY393297 HHU393297 HRQ393297 IBM393297 ILI393297 IVE393297 JFA393297 JOW393297 JYS393297 KIO393297 KSK393297 LCG393297 LMC393297 LVY393297 MFU393297 MPQ393297 MZM393297 NJI393297 NTE393297 ODA393297 OMW393297 OWS393297 PGO393297 PQK393297 QAG393297 QKC393297 QTY393297 RDU393297 RNQ393297 RXM393297 SHI393297 SRE393297 TBA393297 TKW393297 TUS393297 UEO393297 UOK393297 UYG393297 VIC393297 VRY393297 WBU393297 WLQ393297 WVM393297 E458833 JA458833 SW458833 ACS458833 AMO458833 AWK458833 BGG458833 BQC458833 BZY458833 CJU458833 CTQ458833 DDM458833 DNI458833 DXE458833 EHA458833 EQW458833 FAS458833 FKO458833 FUK458833 GEG458833 GOC458833 GXY458833 HHU458833 HRQ458833 IBM458833 ILI458833 IVE458833 JFA458833 JOW458833 JYS458833 KIO458833 KSK458833 LCG458833 LMC458833 LVY458833 MFU458833 MPQ458833 MZM458833 NJI458833 NTE458833 ODA458833 OMW458833 OWS458833 PGO458833 PQK458833 QAG458833 QKC458833 QTY458833 RDU458833 RNQ458833 RXM458833 SHI458833 SRE458833 TBA458833 TKW458833 TUS458833 UEO458833 UOK458833 UYG458833 VIC458833 VRY458833 WBU458833 WLQ458833 WVM458833 E524369 JA524369 SW524369 ACS524369 AMO524369 AWK524369 BGG524369 BQC524369 BZY524369 CJU524369 CTQ524369 DDM524369 DNI524369 DXE524369 EHA524369 EQW524369 FAS524369 FKO524369 FUK524369 GEG524369 GOC524369 GXY524369 HHU524369 HRQ524369 IBM524369 ILI524369 IVE524369 JFA524369 JOW524369 JYS524369 KIO524369 KSK524369 LCG524369 LMC524369 LVY524369 MFU524369 MPQ524369 MZM524369 NJI524369 NTE524369 ODA524369 OMW524369 OWS524369 PGO524369 PQK524369 QAG524369 QKC524369 QTY524369 RDU524369 RNQ524369 RXM524369 SHI524369 SRE524369 TBA524369 TKW524369 TUS524369 UEO524369 UOK524369 UYG524369 VIC524369 VRY524369 WBU524369 WLQ524369 WVM524369 E589905 JA589905 SW589905 ACS589905 AMO589905 AWK589905 BGG589905 BQC589905 BZY589905 CJU589905 CTQ589905 DDM589905 DNI589905 DXE589905 EHA589905 EQW589905 FAS589905 FKO589905 FUK589905 GEG589905 GOC589905 GXY589905 HHU589905 HRQ589905 IBM589905 ILI589905 IVE589905 JFA589905 JOW589905 JYS589905 KIO589905 KSK589905 LCG589905 LMC589905 LVY589905 MFU589905 MPQ589905 MZM589905 NJI589905 NTE589905 ODA589905 OMW589905 OWS589905 PGO589905 PQK589905 QAG589905 QKC589905 QTY589905 RDU589905 RNQ589905 RXM589905 SHI589905 SRE589905 TBA589905 TKW589905 TUS589905 UEO589905 UOK589905 UYG589905 VIC589905 VRY589905 WBU589905 WLQ589905 WVM589905 E655441 JA655441 SW655441 ACS655441 AMO655441 AWK655441 BGG655441 BQC655441 BZY655441 CJU655441 CTQ655441 DDM655441 DNI655441 DXE655441 EHA655441 EQW655441 FAS655441 FKO655441 FUK655441 GEG655441 GOC655441 GXY655441 HHU655441 HRQ655441 IBM655441 ILI655441 IVE655441 JFA655441 JOW655441 JYS655441 KIO655441 KSK655441 LCG655441 LMC655441 LVY655441 MFU655441 MPQ655441 MZM655441 NJI655441 NTE655441 ODA655441 OMW655441 OWS655441 PGO655441 PQK655441 QAG655441 QKC655441 QTY655441 RDU655441 RNQ655441 RXM655441 SHI655441 SRE655441 TBA655441 TKW655441 TUS655441 UEO655441 UOK655441 UYG655441 VIC655441 VRY655441 WBU655441 WLQ655441 WVM655441 E720977 JA720977 SW720977 ACS720977 AMO720977 AWK720977 BGG720977 BQC720977 BZY720977 CJU720977 CTQ720977 DDM720977 DNI720977 DXE720977 EHA720977 EQW720977 FAS720977 FKO720977 FUK720977 GEG720977 GOC720977 GXY720977 HHU720977 HRQ720977 IBM720977 ILI720977 IVE720977 JFA720977 JOW720977 JYS720977 KIO720977 KSK720977 LCG720977 LMC720977 LVY720977 MFU720977 MPQ720977 MZM720977 NJI720977 NTE720977 ODA720977 OMW720977 OWS720977 PGO720977 PQK720977 QAG720977 QKC720977 QTY720977 RDU720977 RNQ720977 RXM720977 SHI720977 SRE720977 TBA720977 TKW720977 TUS720977 UEO720977 UOK720977 UYG720977 VIC720977 VRY720977 WBU720977 WLQ720977 WVM720977 E786513 JA786513 SW786513 ACS786513 AMO786513 AWK786513 BGG786513 BQC786513 BZY786513 CJU786513 CTQ786513 DDM786513 DNI786513 DXE786513 EHA786513 EQW786513 FAS786513 FKO786513 FUK786513 GEG786513 GOC786513 GXY786513 HHU786513 HRQ786513 IBM786513 ILI786513 IVE786513 JFA786513 JOW786513 JYS786513 KIO786513 KSK786513 LCG786513 LMC786513 LVY786513 MFU786513 MPQ786513 MZM786513 NJI786513 NTE786513 ODA786513 OMW786513 OWS786513 PGO786513 PQK786513 QAG786513 QKC786513 QTY786513 RDU786513 RNQ786513 RXM786513 SHI786513 SRE786513 TBA786513 TKW786513 TUS786513 UEO786513 UOK786513 UYG786513 VIC786513 VRY786513 WBU786513 WLQ786513 WVM786513 E852049 JA852049 SW852049 ACS852049 AMO852049 AWK852049 BGG852049 BQC852049 BZY852049 CJU852049 CTQ852049 DDM852049 DNI852049 DXE852049 EHA852049 EQW852049 FAS852049 FKO852049 FUK852049 GEG852049 GOC852049 GXY852049 HHU852049 HRQ852049 IBM852049 ILI852049 IVE852049 JFA852049 JOW852049 JYS852049 KIO852049 KSK852049 LCG852049 LMC852049 LVY852049 MFU852049 MPQ852049 MZM852049 NJI852049 NTE852049 ODA852049 OMW852049 OWS852049 PGO852049 PQK852049 QAG852049 QKC852049 QTY852049 RDU852049 RNQ852049 RXM852049 SHI852049 SRE852049 TBA852049 TKW852049 TUS852049 UEO852049 UOK852049 UYG852049 VIC852049 VRY852049 WBU852049 WLQ852049 WVM852049 E917585 JA917585 SW917585 ACS917585 AMO917585 AWK917585 BGG917585 BQC917585 BZY917585 CJU917585 CTQ917585 DDM917585 DNI917585 DXE917585 EHA917585 EQW917585 FAS917585 FKO917585 FUK917585 GEG917585 GOC917585 GXY917585 HHU917585 HRQ917585 IBM917585 ILI917585 IVE917585 JFA917585 JOW917585 JYS917585 KIO917585 KSK917585 LCG917585 LMC917585 LVY917585 MFU917585 MPQ917585 MZM917585 NJI917585 NTE917585 ODA917585 OMW917585 OWS917585 PGO917585 PQK917585 QAG917585 QKC917585 QTY917585 RDU917585 RNQ917585 RXM917585 SHI917585 SRE917585 TBA917585 TKW917585 TUS917585 UEO917585 UOK917585 UYG917585 VIC917585 VRY917585 WBU917585 WLQ917585 WVM917585 E983121 JA983121 SW983121 ACS983121 AMO983121 AWK983121 BGG983121 BQC983121 BZY983121 CJU983121 CTQ983121 DDM983121 DNI983121 DXE983121 EHA983121 EQW983121 FAS983121 FKO983121 FUK983121 GEG983121 GOC983121 GXY983121 HHU983121 HRQ983121 IBM983121 ILI983121 IVE983121 JFA983121 JOW983121 JYS983121 KIO983121 KSK983121 LCG983121 LMC983121 LVY983121 MFU983121 MPQ983121 MZM983121 NJI983121 NTE983121 ODA983121 OMW983121 OWS983121 PGO983121 PQK983121 QAG983121 QKC983121 QTY983121 RDU983121 RNQ983121 RXM983121 SHI983121 SRE983121 TBA983121 TKW983121 TUS983121 UEO983121 UOK983121 UYG983121 VIC983121 VRY983121 WBU983121 WLQ983121 F84 E15:E34 H15 F94:F95 JA15:JA34 SW15:SW34 ACS15:ACS34 AMO15:AMO34 AWK15:AWK34 BGG15:BGG34 BQC15:BQC34 BZY15:BZY34 CJU15:CJU34 CTQ15:CTQ34 DDM15:DDM34 DNI15:DNI34 DXE15:DXE34 EHA15:EHA34 EQW15:EQW34 FAS15:FAS34 FKO15:FKO34 FUK15:FUK34 GEG15:GEG34 GOC15:GOC34 GXY15:GXY34 HHU15:HHU34 HRQ15:HRQ34 IBM15:IBM34 ILI15:ILI34 IVE15:IVE34 JFA15:JFA34 JOW15:JOW34 JYS15:JYS34 KIO15:KIO34 KSK15:KSK34 LCG15:LCG34 LMC15:LMC34 LVY15:LVY34 MFU15:MFU34 MPQ15:MPQ34 MZM15:MZM34 NJI15:NJI34 NTE15:NTE34 ODA15:ODA34 OMW15:OMW34 OWS15:OWS34 PGO15:PGO34 PQK15:PQK34 QAG15:QAG34 QKC15:QKC34 QTY15:QTY34 RDU15:RDU34 RNQ15:RNQ34 RXM15:RXM34 SHI15:SHI34 SRE15:SRE34 TBA15:TBA34 TKW15:TKW34 TUS15:TUS34 UEO15:UEO34 UOK15:UOK34 UYG15:UYG34 VIC15:VIC34 VRY15:VRY34 WBU15:WBU34 WLQ15:WLQ34 WVM15:WVM34 E83:F83 E84:E120"/>
    <dataValidation allowBlank="1" showInputMessage="1" showErrorMessage="1" promptTitle="Note:" prompt="Total land value includes all rateable parcels including those parcels subject to a minimum." sqref="J39:J60 JF83:JF120 TB83:TB120 ACX83:ACX120 AMT83:AMT120 AWP83:AWP120 BGL83:BGL120 BQH83:BQH120 CAD83:CAD120 CJZ83:CJZ120 CTV83:CTV120 DDR83:DDR120 DNN83:DNN120 DXJ83:DXJ120 EHF83:EHF120 ERB83:ERB120 FAX83:FAX120 FKT83:FKT120 FUP83:FUP120 GEL83:GEL120 GOH83:GOH120 GYD83:GYD120 HHZ83:HHZ120 HRV83:HRV120 IBR83:IBR120 ILN83:ILN120 IVJ83:IVJ120 JFF83:JFF120 JPB83:JPB120 JYX83:JYX120 KIT83:KIT120 KSP83:KSP120 LCL83:LCL120 LMH83:LMH120 LWD83:LWD120 MFZ83:MFZ120 MPV83:MPV120 MZR83:MZR120 NJN83:NJN120 NTJ83:NTJ120 ODF83:ODF120 ONB83:ONB120 OWX83:OWX120 PGT83:PGT120 PQP83:PQP120 QAL83:QAL120 QKH83:QKH120 QUD83:QUD120 RDZ83:RDZ120 RNV83:RNV120 RXR83:RXR120 SHN83:SHN120 SRJ83:SRJ120 TBF83:TBF120 TLB83:TLB120 TUX83:TUX120 UET83:UET120 UOP83:UOP120 UYL83:UYL120 VIH83:VIH120 VSD83:VSD120 WBZ83:WBZ120 WLV83:WLV120 WVR83:WVR120 J65626:J65663 JF65626:JF65663 TB65626:TB65663 ACX65626:ACX65663 AMT65626:AMT65663 AWP65626:AWP65663 BGL65626:BGL65663 BQH65626:BQH65663 CAD65626:CAD65663 CJZ65626:CJZ65663 CTV65626:CTV65663 DDR65626:DDR65663 DNN65626:DNN65663 DXJ65626:DXJ65663 EHF65626:EHF65663 ERB65626:ERB65663 FAX65626:FAX65663 FKT65626:FKT65663 FUP65626:FUP65663 GEL65626:GEL65663 GOH65626:GOH65663 GYD65626:GYD65663 HHZ65626:HHZ65663 HRV65626:HRV65663 IBR65626:IBR65663 ILN65626:ILN65663 IVJ65626:IVJ65663 JFF65626:JFF65663 JPB65626:JPB65663 JYX65626:JYX65663 KIT65626:KIT65663 KSP65626:KSP65663 LCL65626:LCL65663 LMH65626:LMH65663 LWD65626:LWD65663 MFZ65626:MFZ65663 MPV65626:MPV65663 MZR65626:MZR65663 NJN65626:NJN65663 NTJ65626:NTJ65663 ODF65626:ODF65663 ONB65626:ONB65663 OWX65626:OWX65663 PGT65626:PGT65663 PQP65626:PQP65663 QAL65626:QAL65663 QKH65626:QKH65663 QUD65626:QUD65663 RDZ65626:RDZ65663 RNV65626:RNV65663 RXR65626:RXR65663 SHN65626:SHN65663 SRJ65626:SRJ65663 TBF65626:TBF65663 TLB65626:TLB65663 TUX65626:TUX65663 UET65626:UET65663 UOP65626:UOP65663 UYL65626:UYL65663 VIH65626:VIH65663 VSD65626:VSD65663 WBZ65626:WBZ65663 WLV65626:WLV65663 WVR65626:WVR65663 J131162:J131199 JF131162:JF131199 TB131162:TB131199 ACX131162:ACX131199 AMT131162:AMT131199 AWP131162:AWP131199 BGL131162:BGL131199 BQH131162:BQH131199 CAD131162:CAD131199 CJZ131162:CJZ131199 CTV131162:CTV131199 DDR131162:DDR131199 DNN131162:DNN131199 DXJ131162:DXJ131199 EHF131162:EHF131199 ERB131162:ERB131199 FAX131162:FAX131199 FKT131162:FKT131199 FUP131162:FUP131199 GEL131162:GEL131199 GOH131162:GOH131199 GYD131162:GYD131199 HHZ131162:HHZ131199 HRV131162:HRV131199 IBR131162:IBR131199 ILN131162:ILN131199 IVJ131162:IVJ131199 JFF131162:JFF131199 JPB131162:JPB131199 JYX131162:JYX131199 KIT131162:KIT131199 KSP131162:KSP131199 LCL131162:LCL131199 LMH131162:LMH131199 LWD131162:LWD131199 MFZ131162:MFZ131199 MPV131162:MPV131199 MZR131162:MZR131199 NJN131162:NJN131199 NTJ131162:NTJ131199 ODF131162:ODF131199 ONB131162:ONB131199 OWX131162:OWX131199 PGT131162:PGT131199 PQP131162:PQP131199 QAL131162:QAL131199 QKH131162:QKH131199 QUD131162:QUD131199 RDZ131162:RDZ131199 RNV131162:RNV131199 RXR131162:RXR131199 SHN131162:SHN131199 SRJ131162:SRJ131199 TBF131162:TBF131199 TLB131162:TLB131199 TUX131162:TUX131199 UET131162:UET131199 UOP131162:UOP131199 UYL131162:UYL131199 VIH131162:VIH131199 VSD131162:VSD131199 WBZ131162:WBZ131199 WLV131162:WLV131199 WVR131162:WVR131199 J196698:J196735 JF196698:JF196735 TB196698:TB196735 ACX196698:ACX196735 AMT196698:AMT196735 AWP196698:AWP196735 BGL196698:BGL196735 BQH196698:BQH196735 CAD196698:CAD196735 CJZ196698:CJZ196735 CTV196698:CTV196735 DDR196698:DDR196735 DNN196698:DNN196735 DXJ196698:DXJ196735 EHF196698:EHF196735 ERB196698:ERB196735 FAX196698:FAX196735 FKT196698:FKT196735 FUP196698:FUP196735 GEL196698:GEL196735 GOH196698:GOH196735 GYD196698:GYD196735 HHZ196698:HHZ196735 HRV196698:HRV196735 IBR196698:IBR196735 ILN196698:ILN196735 IVJ196698:IVJ196735 JFF196698:JFF196735 JPB196698:JPB196735 JYX196698:JYX196735 KIT196698:KIT196735 KSP196698:KSP196735 LCL196698:LCL196735 LMH196698:LMH196735 LWD196698:LWD196735 MFZ196698:MFZ196735 MPV196698:MPV196735 MZR196698:MZR196735 NJN196698:NJN196735 NTJ196698:NTJ196735 ODF196698:ODF196735 ONB196698:ONB196735 OWX196698:OWX196735 PGT196698:PGT196735 PQP196698:PQP196735 QAL196698:QAL196735 QKH196698:QKH196735 QUD196698:QUD196735 RDZ196698:RDZ196735 RNV196698:RNV196735 RXR196698:RXR196735 SHN196698:SHN196735 SRJ196698:SRJ196735 TBF196698:TBF196735 TLB196698:TLB196735 TUX196698:TUX196735 UET196698:UET196735 UOP196698:UOP196735 UYL196698:UYL196735 VIH196698:VIH196735 VSD196698:VSD196735 WBZ196698:WBZ196735 WLV196698:WLV196735 WVR196698:WVR196735 J262234:J262271 JF262234:JF262271 TB262234:TB262271 ACX262234:ACX262271 AMT262234:AMT262271 AWP262234:AWP262271 BGL262234:BGL262271 BQH262234:BQH262271 CAD262234:CAD262271 CJZ262234:CJZ262271 CTV262234:CTV262271 DDR262234:DDR262271 DNN262234:DNN262271 DXJ262234:DXJ262271 EHF262234:EHF262271 ERB262234:ERB262271 FAX262234:FAX262271 FKT262234:FKT262271 FUP262234:FUP262271 GEL262234:GEL262271 GOH262234:GOH262271 GYD262234:GYD262271 HHZ262234:HHZ262271 HRV262234:HRV262271 IBR262234:IBR262271 ILN262234:ILN262271 IVJ262234:IVJ262271 JFF262234:JFF262271 JPB262234:JPB262271 JYX262234:JYX262271 KIT262234:KIT262271 KSP262234:KSP262271 LCL262234:LCL262271 LMH262234:LMH262271 LWD262234:LWD262271 MFZ262234:MFZ262271 MPV262234:MPV262271 MZR262234:MZR262271 NJN262234:NJN262271 NTJ262234:NTJ262271 ODF262234:ODF262271 ONB262234:ONB262271 OWX262234:OWX262271 PGT262234:PGT262271 PQP262234:PQP262271 QAL262234:QAL262271 QKH262234:QKH262271 QUD262234:QUD262271 RDZ262234:RDZ262271 RNV262234:RNV262271 RXR262234:RXR262271 SHN262234:SHN262271 SRJ262234:SRJ262271 TBF262234:TBF262271 TLB262234:TLB262271 TUX262234:TUX262271 UET262234:UET262271 UOP262234:UOP262271 UYL262234:UYL262271 VIH262234:VIH262271 VSD262234:VSD262271 WBZ262234:WBZ262271 WLV262234:WLV262271 WVR262234:WVR262271 J327770:J327807 JF327770:JF327807 TB327770:TB327807 ACX327770:ACX327807 AMT327770:AMT327807 AWP327770:AWP327807 BGL327770:BGL327807 BQH327770:BQH327807 CAD327770:CAD327807 CJZ327770:CJZ327807 CTV327770:CTV327807 DDR327770:DDR327807 DNN327770:DNN327807 DXJ327770:DXJ327807 EHF327770:EHF327807 ERB327770:ERB327807 FAX327770:FAX327807 FKT327770:FKT327807 FUP327770:FUP327807 GEL327770:GEL327807 GOH327770:GOH327807 GYD327770:GYD327807 HHZ327770:HHZ327807 HRV327770:HRV327807 IBR327770:IBR327807 ILN327770:ILN327807 IVJ327770:IVJ327807 JFF327770:JFF327807 JPB327770:JPB327807 JYX327770:JYX327807 KIT327770:KIT327807 KSP327770:KSP327807 LCL327770:LCL327807 LMH327770:LMH327807 LWD327770:LWD327807 MFZ327770:MFZ327807 MPV327770:MPV327807 MZR327770:MZR327807 NJN327770:NJN327807 NTJ327770:NTJ327807 ODF327770:ODF327807 ONB327770:ONB327807 OWX327770:OWX327807 PGT327770:PGT327807 PQP327770:PQP327807 QAL327770:QAL327807 QKH327770:QKH327807 QUD327770:QUD327807 RDZ327770:RDZ327807 RNV327770:RNV327807 RXR327770:RXR327807 SHN327770:SHN327807 SRJ327770:SRJ327807 TBF327770:TBF327807 TLB327770:TLB327807 TUX327770:TUX327807 UET327770:UET327807 UOP327770:UOP327807 UYL327770:UYL327807 VIH327770:VIH327807 VSD327770:VSD327807 WBZ327770:WBZ327807 WLV327770:WLV327807 WVR327770:WVR327807 J393306:J393343 JF393306:JF393343 TB393306:TB393343 ACX393306:ACX393343 AMT393306:AMT393343 AWP393306:AWP393343 BGL393306:BGL393343 BQH393306:BQH393343 CAD393306:CAD393343 CJZ393306:CJZ393343 CTV393306:CTV393343 DDR393306:DDR393343 DNN393306:DNN393343 DXJ393306:DXJ393343 EHF393306:EHF393343 ERB393306:ERB393343 FAX393306:FAX393343 FKT393306:FKT393343 FUP393306:FUP393343 GEL393306:GEL393343 GOH393306:GOH393343 GYD393306:GYD393343 HHZ393306:HHZ393343 HRV393306:HRV393343 IBR393306:IBR393343 ILN393306:ILN393343 IVJ393306:IVJ393343 JFF393306:JFF393343 JPB393306:JPB393343 JYX393306:JYX393343 KIT393306:KIT393343 KSP393306:KSP393343 LCL393306:LCL393343 LMH393306:LMH393343 LWD393306:LWD393343 MFZ393306:MFZ393343 MPV393306:MPV393343 MZR393306:MZR393343 NJN393306:NJN393343 NTJ393306:NTJ393343 ODF393306:ODF393343 ONB393306:ONB393343 OWX393306:OWX393343 PGT393306:PGT393343 PQP393306:PQP393343 QAL393306:QAL393343 QKH393306:QKH393343 QUD393306:QUD393343 RDZ393306:RDZ393343 RNV393306:RNV393343 RXR393306:RXR393343 SHN393306:SHN393343 SRJ393306:SRJ393343 TBF393306:TBF393343 TLB393306:TLB393343 TUX393306:TUX393343 UET393306:UET393343 UOP393306:UOP393343 UYL393306:UYL393343 VIH393306:VIH393343 VSD393306:VSD393343 WBZ393306:WBZ393343 WLV393306:WLV393343 WVR393306:WVR393343 J458842:J458879 JF458842:JF458879 TB458842:TB458879 ACX458842:ACX458879 AMT458842:AMT458879 AWP458842:AWP458879 BGL458842:BGL458879 BQH458842:BQH458879 CAD458842:CAD458879 CJZ458842:CJZ458879 CTV458842:CTV458879 DDR458842:DDR458879 DNN458842:DNN458879 DXJ458842:DXJ458879 EHF458842:EHF458879 ERB458842:ERB458879 FAX458842:FAX458879 FKT458842:FKT458879 FUP458842:FUP458879 GEL458842:GEL458879 GOH458842:GOH458879 GYD458842:GYD458879 HHZ458842:HHZ458879 HRV458842:HRV458879 IBR458842:IBR458879 ILN458842:ILN458879 IVJ458842:IVJ458879 JFF458842:JFF458879 JPB458842:JPB458879 JYX458842:JYX458879 KIT458842:KIT458879 KSP458842:KSP458879 LCL458842:LCL458879 LMH458842:LMH458879 LWD458842:LWD458879 MFZ458842:MFZ458879 MPV458842:MPV458879 MZR458842:MZR458879 NJN458842:NJN458879 NTJ458842:NTJ458879 ODF458842:ODF458879 ONB458842:ONB458879 OWX458842:OWX458879 PGT458842:PGT458879 PQP458842:PQP458879 QAL458842:QAL458879 QKH458842:QKH458879 QUD458842:QUD458879 RDZ458842:RDZ458879 RNV458842:RNV458879 RXR458842:RXR458879 SHN458842:SHN458879 SRJ458842:SRJ458879 TBF458842:TBF458879 TLB458842:TLB458879 TUX458842:TUX458879 UET458842:UET458879 UOP458842:UOP458879 UYL458842:UYL458879 VIH458842:VIH458879 VSD458842:VSD458879 WBZ458842:WBZ458879 WLV458842:WLV458879 WVR458842:WVR458879 J524378:J524415 JF524378:JF524415 TB524378:TB524415 ACX524378:ACX524415 AMT524378:AMT524415 AWP524378:AWP524415 BGL524378:BGL524415 BQH524378:BQH524415 CAD524378:CAD524415 CJZ524378:CJZ524415 CTV524378:CTV524415 DDR524378:DDR524415 DNN524378:DNN524415 DXJ524378:DXJ524415 EHF524378:EHF524415 ERB524378:ERB524415 FAX524378:FAX524415 FKT524378:FKT524415 FUP524378:FUP524415 GEL524378:GEL524415 GOH524378:GOH524415 GYD524378:GYD524415 HHZ524378:HHZ524415 HRV524378:HRV524415 IBR524378:IBR524415 ILN524378:ILN524415 IVJ524378:IVJ524415 JFF524378:JFF524415 JPB524378:JPB524415 JYX524378:JYX524415 KIT524378:KIT524415 KSP524378:KSP524415 LCL524378:LCL524415 LMH524378:LMH524415 LWD524378:LWD524415 MFZ524378:MFZ524415 MPV524378:MPV524415 MZR524378:MZR524415 NJN524378:NJN524415 NTJ524378:NTJ524415 ODF524378:ODF524415 ONB524378:ONB524415 OWX524378:OWX524415 PGT524378:PGT524415 PQP524378:PQP524415 QAL524378:QAL524415 QKH524378:QKH524415 QUD524378:QUD524415 RDZ524378:RDZ524415 RNV524378:RNV524415 RXR524378:RXR524415 SHN524378:SHN524415 SRJ524378:SRJ524415 TBF524378:TBF524415 TLB524378:TLB524415 TUX524378:TUX524415 UET524378:UET524415 UOP524378:UOP524415 UYL524378:UYL524415 VIH524378:VIH524415 VSD524378:VSD524415 WBZ524378:WBZ524415 WLV524378:WLV524415 WVR524378:WVR524415 J589914:J589951 JF589914:JF589951 TB589914:TB589951 ACX589914:ACX589951 AMT589914:AMT589951 AWP589914:AWP589951 BGL589914:BGL589951 BQH589914:BQH589951 CAD589914:CAD589951 CJZ589914:CJZ589951 CTV589914:CTV589951 DDR589914:DDR589951 DNN589914:DNN589951 DXJ589914:DXJ589951 EHF589914:EHF589951 ERB589914:ERB589951 FAX589914:FAX589951 FKT589914:FKT589951 FUP589914:FUP589951 GEL589914:GEL589951 GOH589914:GOH589951 GYD589914:GYD589951 HHZ589914:HHZ589951 HRV589914:HRV589951 IBR589914:IBR589951 ILN589914:ILN589951 IVJ589914:IVJ589951 JFF589914:JFF589951 JPB589914:JPB589951 JYX589914:JYX589951 KIT589914:KIT589951 KSP589914:KSP589951 LCL589914:LCL589951 LMH589914:LMH589951 LWD589914:LWD589951 MFZ589914:MFZ589951 MPV589914:MPV589951 MZR589914:MZR589951 NJN589914:NJN589951 NTJ589914:NTJ589951 ODF589914:ODF589951 ONB589914:ONB589951 OWX589914:OWX589951 PGT589914:PGT589951 PQP589914:PQP589951 QAL589914:QAL589951 QKH589914:QKH589951 QUD589914:QUD589951 RDZ589914:RDZ589951 RNV589914:RNV589951 RXR589914:RXR589951 SHN589914:SHN589951 SRJ589914:SRJ589951 TBF589914:TBF589951 TLB589914:TLB589951 TUX589914:TUX589951 UET589914:UET589951 UOP589914:UOP589951 UYL589914:UYL589951 VIH589914:VIH589951 VSD589914:VSD589951 WBZ589914:WBZ589951 WLV589914:WLV589951 WVR589914:WVR589951 J655450:J655487 JF655450:JF655487 TB655450:TB655487 ACX655450:ACX655487 AMT655450:AMT655487 AWP655450:AWP655487 BGL655450:BGL655487 BQH655450:BQH655487 CAD655450:CAD655487 CJZ655450:CJZ655487 CTV655450:CTV655487 DDR655450:DDR655487 DNN655450:DNN655487 DXJ655450:DXJ655487 EHF655450:EHF655487 ERB655450:ERB655487 FAX655450:FAX655487 FKT655450:FKT655487 FUP655450:FUP655487 GEL655450:GEL655487 GOH655450:GOH655487 GYD655450:GYD655487 HHZ655450:HHZ655487 HRV655450:HRV655487 IBR655450:IBR655487 ILN655450:ILN655487 IVJ655450:IVJ655487 JFF655450:JFF655487 JPB655450:JPB655487 JYX655450:JYX655487 KIT655450:KIT655487 KSP655450:KSP655487 LCL655450:LCL655487 LMH655450:LMH655487 LWD655450:LWD655487 MFZ655450:MFZ655487 MPV655450:MPV655487 MZR655450:MZR655487 NJN655450:NJN655487 NTJ655450:NTJ655487 ODF655450:ODF655487 ONB655450:ONB655487 OWX655450:OWX655487 PGT655450:PGT655487 PQP655450:PQP655487 QAL655450:QAL655487 QKH655450:QKH655487 QUD655450:QUD655487 RDZ655450:RDZ655487 RNV655450:RNV655487 RXR655450:RXR655487 SHN655450:SHN655487 SRJ655450:SRJ655487 TBF655450:TBF655487 TLB655450:TLB655487 TUX655450:TUX655487 UET655450:UET655487 UOP655450:UOP655487 UYL655450:UYL655487 VIH655450:VIH655487 VSD655450:VSD655487 WBZ655450:WBZ655487 WLV655450:WLV655487 WVR655450:WVR655487 J720986:J721023 JF720986:JF721023 TB720986:TB721023 ACX720986:ACX721023 AMT720986:AMT721023 AWP720986:AWP721023 BGL720986:BGL721023 BQH720986:BQH721023 CAD720986:CAD721023 CJZ720986:CJZ721023 CTV720986:CTV721023 DDR720986:DDR721023 DNN720986:DNN721023 DXJ720986:DXJ721023 EHF720986:EHF721023 ERB720986:ERB721023 FAX720986:FAX721023 FKT720986:FKT721023 FUP720986:FUP721023 GEL720986:GEL721023 GOH720986:GOH721023 GYD720986:GYD721023 HHZ720986:HHZ721023 HRV720986:HRV721023 IBR720986:IBR721023 ILN720986:ILN721023 IVJ720986:IVJ721023 JFF720986:JFF721023 JPB720986:JPB721023 JYX720986:JYX721023 KIT720986:KIT721023 KSP720986:KSP721023 LCL720986:LCL721023 LMH720986:LMH721023 LWD720986:LWD721023 MFZ720986:MFZ721023 MPV720986:MPV721023 MZR720986:MZR721023 NJN720986:NJN721023 NTJ720986:NTJ721023 ODF720986:ODF721023 ONB720986:ONB721023 OWX720986:OWX721023 PGT720986:PGT721023 PQP720986:PQP721023 QAL720986:QAL721023 QKH720986:QKH721023 QUD720986:QUD721023 RDZ720986:RDZ721023 RNV720986:RNV721023 RXR720986:RXR721023 SHN720986:SHN721023 SRJ720986:SRJ721023 TBF720986:TBF721023 TLB720986:TLB721023 TUX720986:TUX721023 UET720986:UET721023 UOP720986:UOP721023 UYL720986:UYL721023 VIH720986:VIH721023 VSD720986:VSD721023 WBZ720986:WBZ721023 WLV720986:WLV721023 WVR720986:WVR721023 J786522:J786559 JF786522:JF786559 TB786522:TB786559 ACX786522:ACX786559 AMT786522:AMT786559 AWP786522:AWP786559 BGL786522:BGL786559 BQH786522:BQH786559 CAD786522:CAD786559 CJZ786522:CJZ786559 CTV786522:CTV786559 DDR786522:DDR786559 DNN786522:DNN786559 DXJ786522:DXJ786559 EHF786522:EHF786559 ERB786522:ERB786559 FAX786522:FAX786559 FKT786522:FKT786559 FUP786522:FUP786559 GEL786522:GEL786559 GOH786522:GOH786559 GYD786522:GYD786559 HHZ786522:HHZ786559 HRV786522:HRV786559 IBR786522:IBR786559 ILN786522:ILN786559 IVJ786522:IVJ786559 JFF786522:JFF786559 JPB786522:JPB786559 JYX786522:JYX786559 KIT786522:KIT786559 KSP786522:KSP786559 LCL786522:LCL786559 LMH786522:LMH786559 LWD786522:LWD786559 MFZ786522:MFZ786559 MPV786522:MPV786559 MZR786522:MZR786559 NJN786522:NJN786559 NTJ786522:NTJ786559 ODF786522:ODF786559 ONB786522:ONB786559 OWX786522:OWX786559 PGT786522:PGT786559 PQP786522:PQP786559 QAL786522:QAL786559 QKH786522:QKH786559 QUD786522:QUD786559 RDZ786522:RDZ786559 RNV786522:RNV786559 RXR786522:RXR786559 SHN786522:SHN786559 SRJ786522:SRJ786559 TBF786522:TBF786559 TLB786522:TLB786559 TUX786522:TUX786559 UET786522:UET786559 UOP786522:UOP786559 UYL786522:UYL786559 VIH786522:VIH786559 VSD786522:VSD786559 WBZ786522:WBZ786559 WLV786522:WLV786559 WVR786522:WVR786559 J852058:J852095 JF852058:JF852095 TB852058:TB852095 ACX852058:ACX852095 AMT852058:AMT852095 AWP852058:AWP852095 BGL852058:BGL852095 BQH852058:BQH852095 CAD852058:CAD852095 CJZ852058:CJZ852095 CTV852058:CTV852095 DDR852058:DDR852095 DNN852058:DNN852095 DXJ852058:DXJ852095 EHF852058:EHF852095 ERB852058:ERB852095 FAX852058:FAX852095 FKT852058:FKT852095 FUP852058:FUP852095 GEL852058:GEL852095 GOH852058:GOH852095 GYD852058:GYD852095 HHZ852058:HHZ852095 HRV852058:HRV852095 IBR852058:IBR852095 ILN852058:ILN852095 IVJ852058:IVJ852095 JFF852058:JFF852095 JPB852058:JPB852095 JYX852058:JYX852095 KIT852058:KIT852095 KSP852058:KSP852095 LCL852058:LCL852095 LMH852058:LMH852095 LWD852058:LWD852095 MFZ852058:MFZ852095 MPV852058:MPV852095 MZR852058:MZR852095 NJN852058:NJN852095 NTJ852058:NTJ852095 ODF852058:ODF852095 ONB852058:ONB852095 OWX852058:OWX852095 PGT852058:PGT852095 PQP852058:PQP852095 QAL852058:QAL852095 QKH852058:QKH852095 QUD852058:QUD852095 RDZ852058:RDZ852095 RNV852058:RNV852095 RXR852058:RXR852095 SHN852058:SHN852095 SRJ852058:SRJ852095 TBF852058:TBF852095 TLB852058:TLB852095 TUX852058:TUX852095 UET852058:UET852095 UOP852058:UOP852095 UYL852058:UYL852095 VIH852058:VIH852095 VSD852058:VSD852095 WBZ852058:WBZ852095 WLV852058:WLV852095 WVR852058:WVR852095 J917594:J917631 JF917594:JF917631 TB917594:TB917631 ACX917594:ACX917631 AMT917594:AMT917631 AWP917594:AWP917631 BGL917594:BGL917631 BQH917594:BQH917631 CAD917594:CAD917631 CJZ917594:CJZ917631 CTV917594:CTV917631 DDR917594:DDR917631 DNN917594:DNN917631 DXJ917594:DXJ917631 EHF917594:EHF917631 ERB917594:ERB917631 FAX917594:FAX917631 FKT917594:FKT917631 FUP917594:FUP917631 GEL917594:GEL917631 GOH917594:GOH917631 GYD917594:GYD917631 HHZ917594:HHZ917631 HRV917594:HRV917631 IBR917594:IBR917631 ILN917594:ILN917631 IVJ917594:IVJ917631 JFF917594:JFF917631 JPB917594:JPB917631 JYX917594:JYX917631 KIT917594:KIT917631 KSP917594:KSP917631 LCL917594:LCL917631 LMH917594:LMH917631 LWD917594:LWD917631 MFZ917594:MFZ917631 MPV917594:MPV917631 MZR917594:MZR917631 NJN917594:NJN917631 NTJ917594:NTJ917631 ODF917594:ODF917631 ONB917594:ONB917631 OWX917594:OWX917631 PGT917594:PGT917631 PQP917594:PQP917631 QAL917594:QAL917631 QKH917594:QKH917631 QUD917594:QUD917631 RDZ917594:RDZ917631 RNV917594:RNV917631 RXR917594:RXR917631 SHN917594:SHN917631 SRJ917594:SRJ917631 TBF917594:TBF917631 TLB917594:TLB917631 TUX917594:TUX917631 UET917594:UET917631 UOP917594:UOP917631 UYL917594:UYL917631 VIH917594:VIH917631 VSD917594:VSD917631 WBZ917594:WBZ917631 WLV917594:WLV917631 WVR917594:WVR917631 J983130:J983167 JF983130:JF983167 TB983130:TB983167 ACX983130:ACX983167 AMT983130:AMT983167 AWP983130:AWP983167 BGL983130:BGL983167 BQH983130:BQH983167 CAD983130:CAD983167 CJZ983130:CJZ983167 CTV983130:CTV983167 DDR983130:DDR983167 DNN983130:DNN983167 DXJ983130:DXJ983167 EHF983130:EHF983167 ERB983130:ERB983167 FAX983130:FAX983167 FKT983130:FKT983167 FUP983130:FUP983167 GEL983130:GEL983167 GOH983130:GOH983167 GYD983130:GYD983167 HHZ983130:HHZ983167 HRV983130:HRV983167 IBR983130:IBR983167 ILN983130:ILN983167 IVJ983130:IVJ983167 JFF983130:JFF983167 JPB983130:JPB983167 JYX983130:JYX983167 KIT983130:KIT983167 KSP983130:KSP983167 LCL983130:LCL983167 LMH983130:LMH983167 LWD983130:LWD983167 MFZ983130:MFZ983167 MPV983130:MPV983167 MZR983130:MZR983167 NJN983130:NJN983167 NTJ983130:NTJ983167 ODF983130:ODF983167 ONB983130:ONB983167 OWX983130:OWX983167 PGT983130:PGT983167 PQP983130:PQP983167 QAL983130:QAL983167 QKH983130:QKH983167 QUD983130:QUD983167 RDZ983130:RDZ983167 RNV983130:RNV983167 RXR983130:RXR983167 SHN983130:SHN983167 SRJ983130:SRJ983167 TBF983130:TBF983167 TLB983130:TLB983167 TUX983130:TUX983167 UET983130:UET983167 UOP983130:UOP983167 UYL983130:UYL983167 VIH983130:VIH983167 VSD983130:VSD983167 WBZ983130:WBZ983167 WLV983130:WLV983167 WVR983130:WVR983167 WVR983121 J65558:J65577 JF65558:JF65577 TB65558:TB65577 ACX65558:ACX65577 AMT65558:AMT65577 AWP65558:AWP65577 BGL65558:BGL65577 BQH65558:BQH65577 CAD65558:CAD65577 CJZ65558:CJZ65577 CTV65558:CTV65577 DDR65558:DDR65577 DNN65558:DNN65577 DXJ65558:DXJ65577 EHF65558:EHF65577 ERB65558:ERB65577 FAX65558:FAX65577 FKT65558:FKT65577 FUP65558:FUP65577 GEL65558:GEL65577 GOH65558:GOH65577 GYD65558:GYD65577 HHZ65558:HHZ65577 HRV65558:HRV65577 IBR65558:IBR65577 ILN65558:ILN65577 IVJ65558:IVJ65577 JFF65558:JFF65577 JPB65558:JPB65577 JYX65558:JYX65577 KIT65558:KIT65577 KSP65558:KSP65577 LCL65558:LCL65577 LMH65558:LMH65577 LWD65558:LWD65577 MFZ65558:MFZ65577 MPV65558:MPV65577 MZR65558:MZR65577 NJN65558:NJN65577 NTJ65558:NTJ65577 ODF65558:ODF65577 ONB65558:ONB65577 OWX65558:OWX65577 PGT65558:PGT65577 PQP65558:PQP65577 QAL65558:QAL65577 QKH65558:QKH65577 QUD65558:QUD65577 RDZ65558:RDZ65577 RNV65558:RNV65577 RXR65558:RXR65577 SHN65558:SHN65577 SRJ65558:SRJ65577 TBF65558:TBF65577 TLB65558:TLB65577 TUX65558:TUX65577 UET65558:UET65577 UOP65558:UOP65577 UYL65558:UYL65577 VIH65558:VIH65577 VSD65558:VSD65577 WBZ65558:WBZ65577 WLV65558:WLV65577 WVR65558:WVR65577 J131094:J131113 JF131094:JF131113 TB131094:TB131113 ACX131094:ACX131113 AMT131094:AMT131113 AWP131094:AWP131113 BGL131094:BGL131113 BQH131094:BQH131113 CAD131094:CAD131113 CJZ131094:CJZ131113 CTV131094:CTV131113 DDR131094:DDR131113 DNN131094:DNN131113 DXJ131094:DXJ131113 EHF131094:EHF131113 ERB131094:ERB131113 FAX131094:FAX131113 FKT131094:FKT131113 FUP131094:FUP131113 GEL131094:GEL131113 GOH131094:GOH131113 GYD131094:GYD131113 HHZ131094:HHZ131113 HRV131094:HRV131113 IBR131094:IBR131113 ILN131094:ILN131113 IVJ131094:IVJ131113 JFF131094:JFF131113 JPB131094:JPB131113 JYX131094:JYX131113 KIT131094:KIT131113 KSP131094:KSP131113 LCL131094:LCL131113 LMH131094:LMH131113 LWD131094:LWD131113 MFZ131094:MFZ131113 MPV131094:MPV131113 MZR131094:MZR131113 NJN131094:NJN131113 NTJ131094:NTJ131113 ODF131094:ODF131113 ONB131094:ONB131113 OWX131094:OWX131113 PGT131094:PGT131113 PQP131094:PQP131113 QAL131094:QAL131113 QKH131094:QKH131113 QUD131094:QUD131113 RDZ131094:RDZ131113 RNV131094:RNV131113 RXR131094:RXR131113 SHN131094:SHN131113 SRJ131094:SRJ131113 TBF131094:TBF131113 TLB131094:TLB131113 TUX131094:TUX131113 UET131094:UET131113 UOP131094:UOP131113 UYL131094:UYL131113 VIH131094:VIH131113 VSD131094:VSD131113 WBZ131094:WBZ131113 WLV131094:WLV131113 WVR131094:WVR131113 J196630:J196649 JF196630:JF196649 TB196630:TB196649 ACX196630:ACX196649 AMT196630:AMT196649 AWP196630:AWP196649 BGL196630:BGL196649 BQH196630:BQH196649 CAD196630:CAD196649 CJZ196630:CJZ196649 CTV196630:CTV196649 DDR196630:DDR196649 DNN196630:DNN196649 DXJ196630:DXJ196649 EHF196630:EHF196649 ERB196630:ERB196649 FAX196630:FAX196649 FKT196630:FKT196649 FUP196630:FUP196649 GEL196630:GEL196649 GOH196630:GOH196649 GYD196630:GYD196649 HHZ196630:HHZ196649 HRV196630:HRV196649 IBR196630:IBR196649 ILN196630:ILN196649 IVJ196630:IVJ196649 JFF196630:JFF196649 JPB196630:JPB196649 JYX196630:JYX196649 KIT196630:KIT196649 KSP196630:KSP196649 LCL196630:LCL196649 LMH196630:LMH196649 LWD196630:LWD196649 MFZ196630:MFZ196649 MPV196630:MPV196649 MZR196630:MZR196649 NJN196630:NJN196649 NTJ196630:NTJ196649 ODF196630:ODF196649 ONB196630:ONB196649 OWX196630:OWX196649 PGT196630:PGT196649 PQP196630:PQP196649 QAL196630:QAL196649 QKH196630:QKH196649 QUD196630:QUD196649 RDZ196630:RDZ196649 RNV196630:RNV196649 RXR196630:RXR196649 SHN196630:SHN196649 SRJ196630:SRJ196649 TBF196630:TBF196649 TLB196630:TLB196649 TUX196630:TUX196649 UET196630:UET196649 UOP196630:UOP196649 UYL196630:UYL196649 VIH196630:VIH196649 VSD196630:VSD196649 WBZ196630:WBZ196649 WLV196630:WLV196649 WVR196630:WVR196649 J262166:J262185 JF262166:JF262185 TB262166:TB262185 ACX262166:ACX262185 AMT262166:AMT262185 AWP262166:AWP262185 BGL262166:BGL262185 BQH262166:BQH262185 CAD262166:CAD262185 CJZ262166:CJZ262185 CTV262166:CTV262185 DDR262166:DDR262185 DNN262166:DNN262185 DXJ262166:DXJ262185 EHF262166:EHF262185 ERB262166:ERB262185 FAX262166:FAX262185 FKT262166:FKT262185 FUP262166:FUP262185 GEL262166:GEL262185 GOH262166:GOH262185 GYD262166:GYD262185 HHZ262166:HHZ262185 HRV262166:HRV262185 IBR262166:IBR262185 ILN262166:ILN262185 IVJ262166:IVJ262185 JFF262166:JFF262185 JPB262166:JPB262185 JYX262166:JYX262185 KIT262166:KIT262185 KSP262166:KSP262185 LCL262166:LCL262185 LMH262166:LMH262185 LWD262166:LWD262185 MFZ262166:MFZ262185 MPV262166:MPV262185 MZR262166:MZR262185 NJN262166:NJN262185 NTJ262166:NTJ262185 ODF262166:ODF262185 ONB262166:ONB262185 OWX262166:OWX262185 PGT262166:PGT262185 PQP262166:PQP262185 QAL262166:QAL262185 QKH262166:QKH262185 QUD262166:QUD262185 RDZ262166:RDZ262185 RNV262166:RNV262185 RXR262166:RXR262185 SHN262166:SHN262185 SRJ262166:SRJ262185 TBF262166:TBF262185 TLB262166:TLB262185 TUX262166:TUX262185 UET262166:UET262185 UOP262166:UOP262185 UYL262166:UYL262185 VIH262166:VIH262185 VSD262166:VSD262185 WBZ262166:WBZ262185 WLV262166:WLV262185 WVR262166:WVR262185 J327702:J327721 JF327702:JF327721 TB327702:TB327721 ACX327702:ACX327721 AMT327702:AMT327721 AWP327702:AWP327721 BGL327702:BGL327721 BQH327702:BQH327721 CAD327702:CAD327721 CJZ327702:CJZ327721 CTV327702:CTV327721 DDR327702:DDR327721 DNN327702:DNN327721 DXJ327702:DXJ327721 EHF327702:EHF327721 ERB327702:ERB327721 FAX327702:FAX327721 FKT327702:FKT327721 FUP327702:FUP327721 GEL327702:GEL327721 GOH327702:GOH327721 GYD327702:GYD327721 HHZ327702:HHZ327721 HRV327702:HRV327721 IBR327702:IBR327721 ILN327702:ILN327721 IVJ327702:IVJ327721 JFF327702:JFF327721 JPB327702:JPB327721 JYX327702:JYX327721 KIT327702:KIT327721 KSP327702:KSP327721 LCL327702:LCL327721 LMH327702:LMH327721 LWD327702:LWD327721 MFZ327702:MFZ327721 MPV327702:MPV327721 MZR327702:MZR327721 NJN327702:NJN327721 NTJ327702:NTJ327721 ODF327702:ODF327721 ONB327702:ONB327721 OWX327702:OWX327721 PGT327702:PGT327721 PQP327702:PQP327721 QAL327702:QAL327721 QKH327702:QKH327721 QUD327702:QUD327721 RDZ327702:RDZ327721 RNV327702:RNV327721 RXR327702:RXR327721 SHN327702:SHN327721 SRJ327702:SRJ327721 TBF327702:TBF327721 TLB327702:TLB327721 TUX327702:TUX327721 UET327702:UET327721 UOP327702:UOP327721 UYL327702:UYL327721 VIH327702:VIH327721 VSD327702:VSD327721 WBZ327702:WBZ327721 WLV327702:WLV327721 WVR327702:WVR327721 J393238:J393257 JF393238:JF393257 TB393238:TB393257 ACX393238:ACX393257 AMT393238:AMT393257 AWP393238:AWP393257 BGL393238:BGL393257 BQH393238:BQH393257 CAD393238:CAD393257 CJZ393238:CJZ393257 CTV393238:CTV393257 DDR393238:DDR393257 DNN393238:DNN393257 DXJ393238:DXJ393257 EHF393238:EHF393257 ERB393238:ERB393257 FAX393238:FAX393257 FKT393238:FKT393257 FUP393238:FUP393257 GEL393238:GEL393257 GOH393238:GOH393257 GYD393238:GYD393257 HHZ393238:HHZ393257 HRV393238:HRV393257 IBR393238:IBR393257 ILN393238:ILN393257 IVJ393238:IVJ393257 JFF393238:JFF393257 JPB393238:JPB393257 JYX393238:JYX393257 KIT393238:KIT393257 KSP393238:KSP393257 LCL393238:LCL393257 LMH393238:LMH393257 LWD393238:LWD393257 MFZ393238:MFZ393257 MPV393238:MPV393257 MZR393238:MZR393257 NJN393238:NJN393257 NTJ393238:NTJ393257 ODF393238:ODF393257 ONB393238:ONB393257 OWX393238:OWX393257 PGT393238:PGT393257 PQP393238:PQP393257 QAL393238:QAL393257 QKH393238:QKH393257 QUD393238:QUD393257 RDZ393238:RDZ393257 RNV393238:RNV393257 RXR393238:RXR393257 SHN393238:SHN393257 SRJ393238:SRJ393257 TBF393238:TBF393257 TLB393238:TLB393257 TUX393238:TUX393257 UET393238:UET393257 UOP393238:UOP393257 UYL393238:UYL393257 VIH393238:VIH393257 VSD393238:VSD393257 WBZ393238:WBZ393257 WLV393238:WLV393257 WVR393238:WVR393257 J458774:J458793 JF458774:JF458793 TB458774:TB458793 ACX458774:ACX458793 AMT458774:AMT458793 AWP458774:AWP458793 BGL458774:BGL458793 BQH458774:BQH458793 CAD458774:CAD458793 CJZ458774:CJZ458793 CTV458774:CTV458793 DDR458774:DDR458793 DNN458774:DNN458793 DXJ458774:DXJ458793 EHF458774:EHF458793 ERB458774:ERB458793 FAX458774:FAX458793 FKT458774:FKT458793 FUP458774:FUP458793 GEL458774:GEL458793 GOH458774:GOH458793 GYD458774:GYD458793 HHZ458774:HHZ458793 HRV458774:HRV458793 IBR458774:IBR458793 ILN458774:ILN458793 IVJ458774:IVJ458793 JFF458774:JFF458793 JPB458774:JPB458793 JYX458774:JYX458793 KIT458774:KIT458793 KSP458774:KSP458793 LCL458774:LCL458793 LMH458774:LMH458793 LWD458774:LWD458793 MFZ458774:MFZ458793 MPV458774:MPV458793 MZR458774:MZR458793 NJN458774:NJN458793 NTJ458774:NTJ458793 ODF458774:ODF458793 ONB458774:ONB458793 OWX458774:OWX458793 PGT458774:PGT458793 PQP458774:PQP458793 QAL458774:QAL458793 QKH458774:QKH458793 QUD458774:QUD458793 RDZ458774:RDZ458793 RNV458774:RNV458793 RXR458774:RXR458793 SHN458774:SHN458793 SRJ458774:SRJ458793 TBF458774:TBF458793 TLB458774:TLB458793 TUX458774:TUX458793 UET458774:UET458793 UOP458774:UOP458793 UYL458774:UYL458793 VIH458774:VIH458793 VSD458774:VSD458793 WBZ458774:WBZ458793 WLV458774:WLV458793 WVR458774:WVR458793 J524310:J524329 JF524310:JF524329 TB524310:TB524329 ACX524310:ACX524329 AMT524310:AMT524329 AWP524310:AWP524329 BGL524310:BGL524329 BQH524310:BQH524329 CAD524310:CAD524329 CJZ524310:CJZ524329 CTV524310:CTV524329 DDR524310:DDR524329 DNN524310:DNN524329 DXJ524310:DXJ524329 EHF524310:EHF524329 ERB524310:ERB524329 FAX524310:FAX524329 FKT524310:FKT524329 FUP524310:FUP524329 GEL524310:GEL524329 GOH524310:GOH524329 GYD524310:GYD524329 HHZ524310:HHZ524329 HRV524310:HRV524329 IBR524310:IBR524329 ILN524310:ILN524329 IVJ524310:IVJ524329 JFF524310:JFF524329 JPB524310:JPB524329 JYX524310:JYX524329 KIT524310:KIT524329 KSP524310:KSP524329 LCL524310:LCL524329 LMH524310:LMH524329 LWD524310:LWD524329 MFZ524310:MFZ524329 MPV524310:MPV524329 MZR524310:MZR524329 NJN524310:NJN524329 NTJ524310:NTJ524329 ODF524310:ODF524329 ONB524310:ONB524329 OWX524310:OWX524329 PGT524310:PGT524329 PQP524310:PQP524329 QAL524310:QAL524329 QKH524310:QKH524329 QUD524310:QUD524329 RDZ524310:RDZ524329 RNV524310:RNV524329 RXR524310:RXR524329 SHN524310:SHN524329 SRJ524310:SRJ524329 TBF524310:TBF524329 TLB524310:TLB524329 TUX524310:TUX524329 UET524310:UET524329 UOP524310:UOP524329 UYL524310:UYL524329 VIH524310:VIH524329 VSD524310:VSD524329 WBZ524310:WBZ524329 WLV524310:WLV524329 WVR524310:WVR524329 J589846:J589865 JF589846:JF589865 TB589846:TB589865 ACX589846:ACX589865 AMT589846:AMT589865 AWP589846:AWP589865 BGL589846:BGL589865 BQH589846:BQH589865 CAD589846:CAD589865 CJZ589846:CJZ589865 CTV589846:CTV589865 DDR589846:DDR589865 DNN589846:DNN589865 DXJ589846:DXJ589865 EHF589846:EHF589865 ERB589846:ERB589865 FAX589846:FAX589865 FKT589846:FKT589865 FUP589846:FUP589865 GEL589846:GEL589865 GOH589846:GOH589865 GYD589846:GYD589865 HHZ589846:HHZ589865 HRV589846:HRV589865 IBR589846:IBR589865 ILN589846:ILN589865 IVJ589846:IVJ589865 JFF589846:JFF589865 JPB589846:JPB589865 JYX589846:JYX589865 KIT589846:KIT589865 KSP589846:KSP589865 LCL589846:LCL589865 LMH589846:LMH589865 LWD589846:LWD589865 MFZ589846:MFZ589865 MPV589846:MPV589865 MZR589846:MZR589865 NJN589846:NJN589865 NTJ589846:NTJ589865 ODF589846:ODF589865 ONB589846:ONB589865 OWX589846:OWX589865 PGT589846:PGT589865 PQP589846:PQP589865 QAL589846:QAL589865 QKH589846:QKH589865 QUD589846:QUD589865 RDZ589846:RDZ589865 RNV589846:RNV589865 RXR589846:RXR589865 SHN589846:SHN589865 SRJ589846:SRJ589865 TBF589846:TBF589865 TLB589846:TLB589865 TUX589846:TUX589865 UET589846:UET589865 UOP589846:UOP589865 UYL589846:UYL589865 VIH589846:VIH589865 VSD589846:VSD589865 WBZ589846:WBZ589865 WLV589846:WLV589865 WVR589846:WVR589865 J655382:J655401 JF655382:JF655401 TB655382:TB655401 ACX655382:ACX655401 AMT655382:AMT655401 AWP655382:AWP655401 BGL655382:BGL655401 BQH655382:BQH655401 CAD655382:CAD655401 CJZ655382:CJZ655401 CTV655382:CTV655401 DDR655382:DDR655401 DNN655382:DNN655401 DXJ655382:DXJ655401 EHF655382:EHF655401 ERB655382:ERB655401 FAX655382:FAX655401 FKT655382:FKT655401 FUP655382:FUP655401 GEL655382:GEL655401 GOH655382:GOH655401 GYD655382:GYD655401 HHZ655382:HHZ655401 HRV655382:HRV655401 IBR655382:IBR655401 ILN655382:ILN655401 IVJ655382:IVJ655401 JFF655382:JFF655401 JPB655382:JPB655401 JYX655382:JYX655401 KIT655382:KIT655401 KSP655382:KSP655401 LCL655382:LCL655401 LMH655382:LMH655401 LWD655382:LWD655401 MFZ655382:MFZ655401 MPV655382:MPV655401 MZR655382:MZR655401 NJN655382:NJN655401 NTJ655382:NTJ655401 ODF655382:ODF655401 ONB655382:ONB655401 OWX655382:OWX655401 PGT655382:PGT655401 PQP655382:PQP655401 QAL655382:QAL655401 QKH655382:QKH655401 QUD655382:QUD655401 RDZ655382:RDZ655401 RNV655382:RNV655401 RXR655382:RXR655401 SHN655382:SHN655401 SRJ655382:SRJ655401 TBF655382:TBF655401 TLB655382:TLB655401 TUX655382:TUX655401 UET655382:UET655401 UOP655382:UOP655401 UYL655382:UYL655401 VIH655382:VIH655401 VSD655382:VSD655401 WBZ655382:WBZ655401 WLV655382:WLV655401 WVR655382:WVR655401 J720918:J720937 JF720918:JF720937 TB720918:TB720937 ACX720918:ACX720937 AMT720918:AMT720937 AWP720918:AWP720937 BGL720918:BGL720937 BQH720918:BQH720937 CAD720918:CAD720937 CJZ720918:CJZ720937 CTV720918:CTV720937 DDR720918:DDR720937 DNN720918:DNN720937 DXJ720918:DXJ720937 EHF720918:EHF720937 ERB720918:ERB720937 FAX720918:FAX720937 FKT720918:FKT720937 FUP720918:FUP720937 GEL720918:GEL720937 GOH720918:GOH720937 GYD720918:GYD720937 HHZ720918:HHZ720937 HRV720918:HRV720937 IBR720918:IBR720937 ILN720918:ILN720937 IVJ720918:IVJ720937 JFF720918:JFF720937 JPB720918:JPB720937 JYX720918:JYX720937 KIT720918:KIT720937 KSP720918:KSP720937 LCL720918:LCL720937 LMH720918:LMH720937 LWD720918:LWD720937 MFZ720918:MFZ720937 MPV720918:MPV720937 MZR720918:MZR720937 NJN720918:NJN720937 NTJ720918:NTJ720937 ODF720918:ODF720937 ONB720918:ONB720937 OWX720918:OWX720937 PGT720918:PGT720937 PQP720918:PQP720937 QAL720918:QAL720937 QKH720918:QKH720937 QUD720918:QUD720937 RDZ720918:RDZ720937 RNV720918:RNV720937 RXR720918:RXR720937 SHN720918:SHN720937 SRJ720918:SRJ720937 TBF720918:TBF720937 TLB720918:TLB720937 TUX720918:TUX720937 UET720918:UET720937 UOP720918:UOP720937 UYL720918:UYL720937 VIH720918:VIH720937 VSD720918:VSD720937 WBZ720918:WBZ720937 WLV720918:WLV720937 WVR720918:WVR720937 J786454:J786473 JF786454:JF786473 TB786454:TB786473 ACX786454:ACX786473 AMT786454:AMT786473 AWP786454:AWP786473 BGL786454:BGL786473 BQH786454:BQH786473 CAD786454:CAD786473 CJZ786454:CJZ786473 CTV786454:CTV786473 DDR786454:DDR786473 DNN786454:DNN786473 DXJ786454:DXJ786473 EHF786454:EHF786473 ERB786454:ERB786473 FAX786454:FAX786473 FKT786454:FKT786473 FUP786454:FUP786473 GEL786454:GEL786473 GOH786454:GOH786473 GYD786454:GYD786473 HHZ786454:HHZ786473 HRV786454:HRV786473 IBR786454:IBR786473 ILN786454:ILN786473 IVJ786454:IVJ786473 JFF786454:JFF786473 JPB786454:JPB786473 JYX786454:JYX786473 KIT786454:KIT786473 KSP786454:KSP786473 LCL786454:LCL786473 LMH786454:LMH786473 LWD786454:LWD786473 MFZ786454:MFZ786473 MPV786454:MPV786473 MZR786454:MZR786473 NJN786454:NJN786473 NTJ786454:NTJ786473 ODF786454:ODF786473 ONB786454:ONB786473 OWX786454:OWX786473 PGT786454:PGT786473 PQP786454:PQP786473 QAL786454:QAL786473 QKH786454:QKH786473 QUD786454:QUD786473 RDZ786454:RDZ786473 RNV786454:RNV786473 RXR786454:RXR786473 SHN786454:SHN786473 SRJ786454:SRJ786473 TBF786454:TBF786473 TLB786454:TLB786473 TUX786454:TUX786473 UET786454:UET786473 UOP786454:UOP786473 UYL786454:UYL786473 VIH786454:VIH786473 VSD786454:VSD786473 WBZ786454:WBZ786473 WLV786454:WLV786473 WVR786454:WVR786473 J851990:J852009 JF851990:JF852009 TB851990:TB852009 ACX851990:ACX852009 AMT851990:AMT852009 AWP851990:AWP852009 BGL851990:BGL852009 BQH851990:BQH852009 CAD851990:CAD852009 CJZ851990:CJZ852009 CTV851990:CTV852009 DDR851990:DDR852009 DNN851990:DNN852009 DXJ851990:DXJ852009 EHF851990:EHF852009 ERB851990:ERB852009 FAX851990:FAX852009 FKT851990:FKT852009 FUP851990:FUP852009 GEL851990:GEL852009 GOH851990:GOH852009 GYD851990:GYD852009 HHZ851990:HHZ852009 HRV851990:HRV852009 IBR851990:IBR852009 ILN851990:ILN852009 IVJ851990:IVJ852009 JFF851990:JFF852009 JPB851990:JPB852009 JYX851990:JYX852009 KIT851990:KIT852009 KSP851990:KSP852009 LCL851990:LCL852009 LMH851990:LMH852009 LWD851990:LWD852009 MFZ851990:MFZ852009 MPV851990:MPV852009 MZR851990:MZR852009 NJN851990:NJN852009 NTJ851990:NTJ852009 ODF851990:ODF852009 ONB851990:ONB852009 OWX851990:OWX852009 PGT851990:PGT852009 PQP851990:PQP852009 QAL851990:QAL852009 QKH851990:QKH852009 QUD851990:QUD852009 RDZ851990:RDZ852009 RNV851990:RNV852009 RXR851990:RXR852009 SHN851990:SHN852009 SRJ851990:SRJ852009 TBF851990:TBF852009 TLB851990:TLB852009 TUX851990:TUX852009 UET851990:UET852009 UOP851990:UOP852009 UYL851990:UYL852009 VIH851990:VIH852009 VSD851990:VSD852009 WBZ851990:WBZ852009 WLV851990:WLV852009 WVR851990:WVR852009 J917526:J917545 JF917526:JF917545 TB917526:TB917545 ACX917526:ACX917545 AMT917526:AMT917545 AWP917526:AWP917545 BGL917526:BGL917545 BQH917526:BQH917545 CAD917526:CAD917545 CJZ917526:CJZ917545 CTV917526:CTV917545 DDR917526:DDR917545 DNN917526:DNN917545 DXJ917526:DXJ917545 EHF917526:EHF917545 ERB917526:ERB917545 FAX917526:FAX917545 FKT917526:FKT917545 FUP917526:FUP917545 GEL917526:GEL917545 GOH917526:GOH917545 GYD917526:GYD917545 HHZ917526:HHZ917545 HRV917526:HRV917545 IBR917526:IBR917545 ILN917526:ILN917545 IVJ917526:IVJ917545 JFF917526:JFF917545 JPB917526:JPB917545 JYX917526:JYX917545 KIT917526:KIT917545 KSP917526:KSP917545 LCL917526:LCL917545 LMH917526:LMH917545 LWD917526:LWD917545 MFZ917526:MFZ917545 MPV917526:MPV917545 MZR917526:MZR917545 NJN917526:NJN917545 NTJ917526:NTJ917545 ODF917526:ODF917545 ONB917526:ONB917545 OWX917526:OWX917545 PGT917526:PGT917545 PQP917526:PQP917545 QAL917526:QAL917545 QKH917526:QKH917545 QUD917526:QUD917545 RDZ917526:RDZ917545 RNV917526:RNV917545 RXR917526:RXR917545 SHN917526:SHN917545 SRJ917526:SRJ917545 TBF917526:TBF917545 TLB917526:TLB917545 TUX917526:TUX917545 UET917526:UET917545 UOP917526:UOP917545 UYL917526:UYL917545 VIH917526:VIH917545 VSD917526:VSD917545 WBZ917526:WBZ917545 WLV917526:WLV917545 WVR917526:WVR917545 J983062:J983081 JF983062:JF983081 TB983062:TB983081 ACX983062:ACX983081 AMT983062:AMT983081 AWP983062:AWP983081 BGL983062:BGL983081 BQH983062:BQH983081 CAD983062:CAD983081 CJZ983062:CJZ983081 CTV983062:CTV983081 DDR983062:DDR983081 DNN983062:DNN983081 DXJ983062:DXJ983081 EHF983062:EHF983081 ERB983062:ERB983081 FAX983062:FAX983081 FKT983062:FKT983081 FUP983062:FUP983081 GEL983062:GEL983081 GOH983062:GOH983081 GYD983062:GYD983081 HHZ983062:HHZ983081 HRV983062:HRV983081 IBR983062:IBR983081 ILN983062:ILN983081 IVJ983062:IVJ983081 JFF983062:JFF983081 JPB983062:JPB983081 JYX983062:JYX983081 KIT983062:KIT983081 KSP983062:KSP983081 LCL983062:LCL983081 LMH983062:LMH983081 LWD983062:LWD983081 MFZ983062:MFZ983081 MPV983062:MPV983081 MZR983062:MZR983081 NJN983062:NJN983081 NTJ983062:NTJ983081 ODF983062:ODF983081 ONB983062:ONB983081 OWX983062:OWX983081 PGT983062:PGT983081 PQP983062:PQP983081 QAL983062:QAL983081 QKH983062:QKH983081 QUD983062:QUD983081 RDZ983062:RDZ983081 RNV983062:RNV983081 RXR983062:RXR983081 SHN983062:SHN983081 SRJ983062:SRJ983081 TBF983062:TBF983081 TLB983062:TLB983081 TUX983062:TUX983081 UET983062:UET983081 UOP983062:UOP983081 UYL983062:UYL983081 VIH983062:VIH983081 VSD983062:VSD983081 WBZ983062:WBZ983081 WLV983062:WLV983081 WVR983062:WVR983081 J95:J120 JF36:JF60 TB36:TB60 ACX36:ACX60 AMT36:AMT60 AWP36:AWP60 BGL36:BGL60 BQH36:BQH60 CAD36:CAD60 CJZ36:CJZ60 CTV36:CTV60 DDR36:DDR60 DNN36:DNN60 DXJ36:DXJ60 EHF36:EHF60 ERB36:ERB60 FAX36:FAX60 FKT36:FKT60 FUP36:FUP60 GEL36:GEL60 GOH36:GOH60 GYD36:GYD60 HHZ36:HHZ60 HRV36:HRV60 IBR36:IBR60 ILN36:ILN60 IVJ36:IVJ60 JFF36:JFF60 JPB36:JPB60 JYX36:JYX60 KIT36:KIT60 KSP36:KSP60 LCL36:LCL60 LMH36:LMH60 LWD36:LWD60 MFZ36:MFZ60 MPV36:MPV60 MZR36:MZR60 NJN36:NJN60 NTJ36:NTJ60 ODF36:ODF60 ONB36:ONB60 OWX36:OWX60 PGT36:PGT60 PQP36:PQP60 QAL36:QAL60 QKH36:QKH60 QUD36:QUD60 RDZ36:RDZ60 RNV36:RNV60 RXR36:RXR60 SHN36:SHN60 SRJ36:SRJ60 TBF36:TBF60 TLB36:TLB60 TUX36:TUX60 UET36:UET60 UOP36:UOP60 UYL36:UYL60 VIH36:VIH60 VSD36:VSD60 WBZ36:WBZ60 WLV36:WLV60 WVR36:WVR60 J65579:J65603 JF65579:JF65603 TB65579:TB65603 ACX65579:ACX65603 AMT65579:AMT65603 AWP65579:AWP65603 BGL65579:BGL65603 BQH65579:BQH65603 CAD65579:CAD65603 CJZ65579:CJZ65603 CTV65579:CTV65603 DDR65579:DDR65603 DNN65579:DNN65603 DXJ65579:DXJ65603 EHF65579:EHF65603 ERB65579:ERB65603 FAX65579:FAX65603 FKT65579:FKT65603 FUP65579:FUP65603 GEL65579:GEL65603 GOH65579:GOH65603 GYD65579:GYD65603 HHZ65579:HHZ65603 HRV65579:HRV65603 IBR65579:IBR65603 ILN65579:ILN65603 IVJ65579:IVJ65603 JFF65579:JFF65603 JPB65579:JPB65603 JYX65579:JYX65603 KIT65579:KIT65603 KSP65579:KSP65603 LCL65579:LCL65603 LMH65579:LMH65603 LWD65579:LWD65603 MFZ65579:MFZ65603 MPV65579:MPV65603 MZR65579:MZR65603 NJN65579:NJN65603 NTJ65579:NTJ65603 ODF65579:ODF65603 ONB65579:ONB65603 OWX65579:OWX65603 PGT65579:PGT65603 PQP65579:PQP65603 QAL65579:QAL65603 QKH65579:QKH65603 QUD65579:QUD65603 RDZ65579:RDZ65603 RNV65579:RNV65603 RXR65579:RXR65603 SHN65579:SHN65603 SRJ65579:SRJ65603 TBF65579:TBF65603 TLB65579:TLB65603 TUX65579:TUX65603 UET65579:UET65603 UOP65579:UOP65603 UYL65579:UYL65603 VIH65579:VIH65603 VSD65579:VSD65603 WBZ65579:WBZ65603 WLV65579:WLV65603 WVR65579:WVR65603 J131115:J131139 JF131115:JF131139 TB131115:TB131139 ACX131115:ACX131139 AMT131115:AMT131139 AWP131115:AWP131139 BGL131115:BGL131139 BQH131115:BQH131139 CAD131115:CAD131139 CJZ131115:CJZ131139 CTV131115:CTV131139 DDR131115:DDR131139 DNN131115:DNN131139 DXJ131115:DXJ131139 EHF131115:EHF131139 ERB131115:ERB131139 FAX131115:FAX131139 FKT131115:FKT131139 FUP131115:FUP131139 GEL131115:GEL131139 GOH131115:GOH131139 GYD131115:GYD131139 HHZ131115:HHZ131139 HRV131115:HRV131139 IBR131115:IBR131139 ILN131115:ILN131139 IVJ131115:IVJ131139 JFF131115:JFF131139 JPB131115:JPB131139 JYX131115:JYX131139 KIT131115:KIT131139 KSP131115:KSP131139 LCL131115:LCL131139 LMH131115:LMH131139 LWD131115:LWD131139 MFZ131115:MFZ131139 MPV131115:MPV131139 MZR131115:MZR131139 NJN131115:NJN131139 NTJ131115:NTJ131139 ODF131115:ODF131139 ONB131115:ONB131139 OWX131115:OWX131139 PGT131115:PGT131139 PQP131115:PQP131139 QAL131115:QAL131139 QKH131115:QKH131139 QUD131115:QUD131139 RDZ131115:RDZ131139 RNV131115:RNV131139 RXR131115:RXR131139 SHN131115:SHN131139 SRJ131115:SRJ131139 TBF131115:TBF131139 TLB131115:TLB131139 TUX131115:TUX131139 UET131115:UET131139 UOP131115:UOP131139 UYL131115:UYL131139 VIH131115:VIH131139 VSD131115:VSD131139 WBZ131115:WBZ131139 WLV131115:WLV131139 WVR131115:WVR131139 J196651:J196675 JF196651:JF196675 TB196651:TB196675 ACX196651:ACX196675 AMT196651:AMT196675 AWP196651:AWP196675 BGL196651:BGL196675 BQH196651:BQH196675 CAD196651:CAD196675 CJZ196651:CJZ196675 CTV196651:CTV196675 DDR196651:DDR196675 DNN196651:DNN196675 DXJ196651:DXJ196675 EHF196651:EHF196675 ERB196651:ERB196675 FAX196651:FAX196675 FKT196651:FKT196675 FUP196651:FUP196675 GEL196651:GEL196675 GOH196651:GOH196675 GYD196651:GYD196675 HHZ196651:HHZ196675 HRV196651:HRV196675 IBR196651:IBR196675 ILN196651:ILN196675 IVJ196651:IVJ196675 JFF196651:JFF196675 JPB196651:JPB196675 JYX196651:JYX196675 KIT196651:KIT196675 KSP196651:KSP196675 LCL196651:LCL196675 LMH196651:LMH196675 LWD196651:LWD196675 MFZ196651:MFZ196675 MPV196651:MPV196675 MZR196651:MZR196675 NJN196651:NJN196675 NTJ196651:NTJ196675 ODF196651:ODF196675 ONB196651:ONB196675 OWX196651:OWX196675 PGT196651:PGT196675 PQP196651:PQP196675 QAL196651:QAL196675 QKH196651:QKH196675 QUD196651:QUD196675 RDZ196651:RDZ196675 RNV196651:RNV196675 RXR196651:RXR196675 SHN196651:SHN196675 SRJ196651:SRJ196675 TBF196651:TBF196675 TLB196651:TLB196675 TUX196651:TUX196675 UET196651:UET196675 UOP196651:UOP196675 UYL196651:UYL196675 VIH196651:VIH196675 VSD196651:VSD196675 WBZ196651:WBZ196675 WLV196651:WLV196675 WVR196651:WVR196675 J262187:J262211 JF262187:JF262211 TB262187:TB262211 ACX262187:ACX262211 AMT262187:AMT262211 AWP262187:AWP262211 BGL262187:BGL262211 BQH262187:BQH262211 CAD262187:CAD262211 CJZ262187:CJZ262211 CTV262187:CTV262211 DDR262187:DDR262211 DNN262187:DNN262211 DXJ262187:DXJ262211 EHF262187:EHF262211 ERB262187:ERB262211 FAX262187:FAX262211 FKT262187:FKT262211 FUP262187:FUP262211 GEL262187:GEL262211 GOH262187:GOH262211 GYD262187:GYD262211 HHZ262187:HHZ262211 HRV262187:HRV262211 IBR262187:IBR262211 ILN262187:ILN262211 IVJ262187:IVJ262211 JFF262187:JFF262211 JPB262187:JPB262211 JYX262187:JYX262211 KIT262187:KIT262211 KSP262187:KSP262211 LCL262187:LCL262211 LMH262187:LMH262211 LWD262187:LWD262211 MFZ262187:MFZ262211 MPV262187:MPV262211 MZR262187:MZR262211 NJN262187:NJN262211 NTJ262187:NTJ262211 ODF262187:ODF262211 ONB262187:ONB262211 OWX262187:OWX262211 PGT262187:PGT262211 PQP262187:PQP262211 QAL262187:QAL262211 QKH262187:QKH262211 QUD262187:QUD262211 RDZ262187:RDZ262211 RNV262187:RNV262211 RXR262187:RXR262211 SHN262187:SHN262211 SRJ262187:SRJ262211 TBF262187:TBF262211 TLB262187:TLB262211 TUX262187:TUX262211 UET262187:UET262211 UOP262187:UOP262211 UYL262187:UYL262211 VIH262187:VIH262211 VSD262187:VSD262211 WBZ262187:WBZ262211 WLV262187:WLV262211 WVR262187:WVR262211 J327723:J327747 JF327723:JF327747 TB327723:TB327747 ACX327723:ACX327747 AMT327723:AMT327747 AWP327723:AWP327747 BGL327723:BGL327747 BQH327723:BQH327747 CAD327723:CAD327747 CJZ327723:CJZ327747 CTV327723:CTV327747 DDR327723:DDR327747 DNN327723:DNN327747 DXJ327723:DXJ327747 EHF327723:EHF327747 ERB327723:ERB327747 FAX327723:FAX327747 FKT327723:FKT327747 FUP327723:FUP327747 GEL327723:GEL327747 GOH327723:GOH327747 GYD327723:GYD327747 HHZ327723:HHZ327747 HRV327723:HRV327747 IBR327723:IBR327747 ILN327723:ILN327747 IVJ327723:IVJ327747 JFF327723:JFF327747 JPB327723:JPB327747 JYX327723:JYX327747 KIT327723:KIT327747 KSP327723:KSP327747 LCL327723:LCL327747 LMH327723:LMH327747 LWD327723:LWD327747 MFZ327723:MFZ327747 MPV327723:MPV327747 MZR327723:MZR327747 NJN327723:NJN327747 NTJ327723:NTJ327747 ODF327723:ODF327747 ONB327723:ONB327747 OWX327723:OWX327747 PGT327723:PGT327747 PQP327723:PQP327747 QAL327723:QAL327747 QKH327723:QKH327747 QUD327723:QUD327747 RDZ327723:RDZ327747 RNV327723:RNV327747 RXR327723:RXR327747 SHN327723:SHN327747 SRJ327723:SRJ327747 TBF327723:TBF327747 TLB327723:TLB327747 TUX327723:TUX327747 UET327723:UET327747 UOP327723:UOP327747 UYL327723:UYL327747 VIH327723:VIH327747 VSD327723:VSD327747 WBZ327723:WBZ327747 WLV327723:WLV327747 WVR327723:WVR327747 J393259:J393283 JF393259:JF393283 TB393259:TB393283 ACX393259:ACX393283 AMT393259:AMT393283 AWP393259:AWP393283 BGL393259:BGL393283 BQH393259:BQH393283 CAD393259:CAD393283 CJZ393259:CJZ393283 CTV393259:CTV393283 DDR393259:DDR393283 DNN393259:DNN393283 DXJ393259:DXJ393283 EHF393259:EHF393283 ERB393259:ERB393283 FAX393259:FAX393283 FKT393259:FKT393283 FUP393259:FUP393283 GEL393259:GEL393283 GOH393259:GOH393283 GYD393259:GYD393283 HHZ393259:HHZ393283 HRV393259:HRV393283 IBR393259:IBR393283 ILN393259:ILN393283 IVJ393259:IVJ393283 JFF393259:JFF393283 JPB393259:JPB393283 JYX393259:JYX393283 KIT393259:KIT393283 KSP393259:KSP393283 LCL393259:LCL393283 LMH393259:LMH393283 LWD393259:LWD393283 MFZ393259:MFZ393283 MPV393259:MPV393283 MZR393259:MZR393283 NJN393259:NJN393283 NTJ393259:NTJ393283 ODF393259:ODF393283 ONB393259:ONB393283 OWX393259:OWX393283 PGT393259:PGT393283 PQP393259:PQP393283 QAL393259:QAL393283 QKH393259:QKH393283 QUD393259:QUD393283 RDZ393259:RDZ393283 RNV393259:RNV393283 RXR393259:RXR393283 SHN393259:SHN393283 SRJ393259:SRJ393283 TBF393259:TBF393283 TLB393259:TLB393283 TUX393259:TUX393283 UET393259:UET393283 UOP393259:UOP393283 UYL393259:UYL393283 VIH393259:VIH393283 VSD393259:VSD393283 WBZ393259:WBZ393283 WLV393259:WLV393283 WVR393259:WVR393283 J458795:J458819 JF458795:JF458819 TB458795:TB458819 ACX458795:ACX458819 AMT458795:AMT458819 AWP458795:AWP458819 BGL458795:BGL458819 BQH458795:BQH458819 CAD458795:CAD458819 CJZ458795:CJZ458819 CTV458795:CTV458819 DDR458795:DDR458819 DNN458795:DNN458819 DXJ458795:DXJ458819 EHF458795:EHF458819 ERB458795:ERB458819 FAX458795:FAX458819 FKT458795:FKT458819 FUP458795:FUP458819 GEL458795:GEL458819 GOH458795:GOH458819 GYD458795:GYD458819 HHZ458795:HHZ458819 HRV458795:HRV458819 IBR458795:IBR458819 ILN458795:ILN458819 IVJ458795:IVJ458819 JFF458795:JFF458819 JPB458795:JPB458819 JYX458795:JYX458819 KIT458795:KIT458819 KSP458795:KSP458819 LCL458795:LCL458819 LMH458795:LMH458819 LWD458795:LWD458819 MFZ458795:MFZ458819 MPV458795:MPV458819 MZR458795:MZR458819 NJN458795:NJN458819 NTJ458795:NTJ458819 ODF458795:ODF458819 ONB458795:ONB458819 OWX458795:OWX458819 PGT458795:PGT458819 PQP458795:PQP458819 QAL458795:QAL458819 QKH458795:QKH458819 QUD458795:QUD458819 RDZ458795:RDZ458819 RNV458795:RNV458819 RXR458795:RXR458819 SHN458795:SHN458819 SRJ458795:SRJ458819 TBF458795:TBF458819 TLB458795:TLB458819 TUX458795:TUX458819 UET458795:UET458819 UOP458795:UOP458819 UYL458795:UYL458819 VIH458795:VIH458819 VSD458795:VSD458819 WBZ458795:WBZ458819 WLV458795:WLV458819 WVR458795:WVR458819 J524331:J524355 JF524331:JF524355 TB524331:TB524355 ACX524331:ACX524355 AMT524331:AMT524355 AWP524331:AWP524355 BGL524331:BGL524355 BQH524331:BQH524355 CAD524331:CAD524355 CJZ524331:CJZ524355 CTV524331:CTV524355 DDR524331:DDR524355 DNN524331:DNN524355 DXJ524331:DXJ524355 EHF524331:EHF524355 ERB524331:ERB524355 FAX524331:FAX524355 FKT524331:FKT524355 FUP524331:FUP524355 GEL524331:GEL524355 GOH524331:GOH524355 GYD524331:GYD524355 HHZ524331:HHZ524355 HRV524331:HRV524355 IBR524331:IBR524355 ILN524331:ILN524355 IVJ524331:IVJ524355 JFF524331:JFF524355 JPB524331:JPB524355 JYX524331:JYX524355 KIT524331:KIT524355 KSP524331:KSP524355 LCL524331:LCL524355 LMH524331:LMH524355 LWD524331:LWD524355 MFZ524331:MFZ524355 MPV524331:MPV524355 MZR524331:MZR524355 NJN524331:NJN524355 NTJ524331:NTJ524355 ODF524331:ODF524355 ONB524331:ONB524355 OWX524331:OWX524355 PGT524331:PGT524355 PQP524331:PQP524355 QAL524331:QAL524355 QKH524331:QKH524355 QUD524331:QUD524355 RDZ524331:RDZ524355 RNV524331:RNV524355 RXR524331:RXR524355 SHN524331:SHN524355 SRJ524331:SRJ524355 TBF524331:TBF524355 TLB524331:TLB524355 TUX524331:TUX524355 UET524331:UET524355 UOP524331:UOP524355 UYL524331:UYL524355 VIH524331:VIH524355 VSD524331:VSD524355 WBZ524331:WBZ524355 WLV524331:WLV524355 WVR524331:WVR524355 J589867:J589891 JF589867:JF589891 TB589867:TB589891 ACX589867:ACX589891 AMT589867:AMT589891 AWP589867:AWP589891 BGL589867:BGL589891 BQH589867:BQH589891 CAD589867:CAD589891 CJZ589867:CJZ589891 CTV589867:CTV589891 DDR589867:DDR589891 DNN589867:DNN589891 DXJ589867:DXJ589891 EHF589867:EHF589891 ERB589867:ERB589891 FAX589867:FAX589891 FKT589867:FKT589891 FUP589867:FUP589891 GEL589867:GEL589891 GOH589867:GOH589891 GYD589867:GYD589891 HHZ589867:HHZ589891 HRV589867:HRV589891 IBR589867:IBR589891 ILN589867:ILN589891 IVJ589867:IVJ589891 JFF589867:JFF589891 JPB589867:JPB589891 JYX589867:JYX589891 KIT589867:KIT589891 KSP589867:KSP589891 LCL589867:LCL589891 LMH589867:LMH589891 LWD589867:LWD589891 MFZ589867:MFZ589891 MPV589867:MPV589891 MZR589867:MZR589891 NJN589867:NJN589891 NTJ589867:NTJ589891 ODF589867:ODF589891 ONB589867:ONB589891 OWX589867:OWX589891 PGT589867:PGT589891 PQP589867:PQP589891 QAL589867:QAL589891 QKH589867:QKH589891 QUD589867:QUD589891 RDZ589867:RDZ589891 RNV589867:RNV589891 RXR589867:RXR589891 SHN589867:SHN589891 SRJ589867:SRJ589891 TBF589867:TBF589891 TLB589867:TLB589891 TUX589867:TUX589891 UET589867:UET589891 UOP589867:UOP589891 UYL589867:UYL589891 VIH589867:VIH589891 VSD589867:VSD589891 WBZ589867:WBZ589891 WLV589867:WLV589891 WVR589867:WVR589891 J655403:J655427 JF655403:JF655427 TB655403:TB655427 ACX655403:ACX655427 AMT655403:AMT655427 AWP655403:AWP655427 BGL655403:BGL655427 BQH655403:BQH655427 CAD655403:CAD655427 CJZ655403:CJZ655427 CTV655403:CTV655427 DDR655403:DDR655427 DNN655403:DNN655427 DXJ655403:DXJ655427 EHF655403:EHF655427 ERB655403:ERB655427 FAX655403:FAX655427 FKT655403:FKT655427 FUP655403:FUP655427 GEL655403:GEL655427 GOH655403:GOH655427 GYD655403:GYD655427 HHZ655403:HHZ655427 HRV655403:HRV655427 IBR655403:IBR655427 ILN655403:ILN655427 IVJ655403:IVJ655427 JFF655403:JFF655427 JPB655403:JPB655427 JYX655403:JYX655427 KIT655403:KIT655427 KSP655403:KSP655427 LCL655403:LCL655427 LMH655403:LMH655427 LWD655403:LWD655427 MFZ655403:MFZ655427 MPV655403:MPV655427 MZR655403:MZR655427 NJN655403:NJN655427 NTJ655403:NTJ655427 ODF655403:ODF655427 ONB655403:ONB655427 OWX655403:OWX655427 PGT655403:PGT655427 PQP655403:PQP655427 QAL655403:QAL655427 QKH655403:QKH655427 QUD655403:QUD655427 RDZ655403:RDZ655427 RNV655403:RNV655427 RXR655403:RXR655427 SHN655403:SHN655427 SRJ655403:SRJ655427 TBF655403:TBF655427 TLB655403:TLB655427 TUX655403:TUX655427 UET655403:UET655427 UOP655403:UOP655427 UYL655403:UYL655427 VIH655403:VIH655427 VSD655403:VSD655427 WBZ655403:WBZ655427 WLV655403:WLV655427 WVR655403:WVR655427 J720939:J720963 JF720939:JF720963 TB720939:TB720963 ACX720939:ACX720963 AMT720939:AMT720963 AWP720939:AWP720963 BGL720939:BGL720963 BQH720939:BQH720963 CAD720939:CAD720963 CJZ720939:CJZ720963 CTV720939:CTV720963 DDR720939:DDR720963 DNN720939:DNN720963 DXJ720939:DXJ720963 EHF720939:EHF720963 ERB720939:ERB720963 FAX720939:FAX720963 FKT720939:FKT720963 FUP720939:FUP720963 GEL720939:GEL720963 GOH720939:GOH720963 GYD720939:GYD720963 HHZ720939:HHZ720963 HRV720939:HRV720963 IBR720939:IBR720963 ILN720939:ILN720963 IVJ720939:IVJ720963 JFF720939:JFF720963 JPB720939:JPB720963 JYX720939:JYX720963 KIT720939:KIT720963 KSP720939:KSP720963 LCL720939:LCL720963 LMH720939:LMH720963 LWD720939:LWD720963 MFZ720939:MFZ720963 MPV720939:MPV720963 MZR720939:MZR720963 NJN720939:NJN720963 NTJ720939:NTJ720963 ODF720939:ODF720963 ONB720939:ONB720963 OWX720939:OWX720963 PGT720939:PGT720963 PQP720939:PQP720963 QAL720939:QAL720963 QKH720939:QKH720963 QUD720939:QUD720963 RDZ720939:RDZ720963 RNV720939:RNV720963 RXR720939:RXR720963 SHN720939:SHN720963 SRJ720939:SRJ720963 TBF720939:TBF720963 TLB720939:TLB720963 TUX720939:TUX720963 UET720939:UET720963 UOP720939:UOP720963 UYL720939:UYL720963 VIH720939:VIH720963 VSD720939:VSD720963 WBZ720939:WBZ720963 WLV720939:WLV720963 WVR720939:WVR720963 J786475:J786499 JF786475:JF786499 TB786475:TB786499 ACX786475:ACX786499 AMT786475:AMT786499 AWP786475:AWP786499 BGL786475:BGL786499 BQH786475:BQH786499 CAD786475:CAD786499 CJZ786475:CJZ786499 CTV786475:CTV786499 DDR786475:DDR786499 DNN786475:DNN786499 DXJ786475:DXJ786499 EHF786475:EHF786499 ERB786475:ERB786499 FAX786475:FAX786499 FKT786475:FKT786499 FUP786475:FUP786499 GEL786475:GEL786499 GOH786475:GOH786499 GYD786475:GYD786499 HHZ786475:HHZ786499 HRV786475:HRV786499 IBR786475:IBR786499 ILN786475:ILN786499 IVJ786475:IVJ786499 JFF786475:JFF786499 JPB786475:JPB786499 JYX786475:JYX786499 KIT786475:KIT786499 KSP786475:KSP786499 LCL786475:LCL786499 LMH786475:LMH786499 LWD786475:LWD786499 MFZ786475:MFZ786499 MPV786475:MPV786499 MZR786475:MZR786499 NJN786475:NJN786499 NTJ786475:NTJ786499 ODF786475:ODF786499 ONB786475:ONB786499 OWX786475:OWX786499 PGT786475:PGT786499 PQP786475:PQP786499 QAL786475:QAL786499 QKH786475:QKH786499 QUD786475:QUD786499 RDZ786475:RDZ786499 RNV786475:RNV786499 RXR786475:RXR786499 SHN786475:SHN786499 SRJ786475:SRJ786499 TBF786475:TBF786499 TLB786475:TLB786499 TUX786475:TUX786499 UET786475:UET786499 UOP786475:UOP786499 UYL786475:UYL786499 VIH786475:VIH786499 VSD786475:VSD786499 WBZ786475:WBZ786499 WLV786475:WLV786499 WVR786475:WVR786499 J852011:J852035 JF852011:JF852035 TB852011:TB852035 ACX852011:ACX852035 AMT852011:AMT852035 AWP852011:AWP852035 BGL852011:BGL852035 BQH852011:BQH852035 CAD852011:CAD852035 CJZ852011:CJZ852035 CTV852011:CTV852035 DDR852011:DDR852035 DNN852011:DNN852035 DXJ852011:DXJ852035 EHF852011:EHF852035 ERB852011:ERB852035 FAX852011:FAX852035 FKT852011:FKT852035 FUP852011:FUP852035 GEL852011:GEL852035 GOH852011:GOH852035 GYD852011:GYD852035 HHZ852011:HHZ852035 HRV852011:HRV852035 IBR852011:IBR852035 ILN852011:ILN852035 IVJ852011:IVJ852035 JFF852011:JFF852035 JPB852011:JPB852035 JYX852011:JYX852035 KIT852011:KIT852035 KSP852011:KSP852035 LCL852011:LCL852035 LMH852011:LMH852035 LWD852011:LWD852035 MFZ852011:MFZ852035 MPV852011:MPV852035 MZR852011:MZR852035 NJN852011:NJN852035 NTJ852011:NTJ852035 ODF852011:ODF852035 ONB852011:ONB852035 OWX852011:OWX852035 PGT852011:PGT852035 PQP852011:PQP852035 QAL852011:QAL852035 QKH852011:QKH852035 QUD852011:QUD852035 RDZ852011:RDZ852035 RNV852011:RNV852035 RXR852011:RXR852035 SHN852011:SHN852035 SRJ852011:SRJ852035 TBF852011:TBF852035 TLB852011:TLB852035 TUX852011:TUX852035 UET852011:UET852035 UOP852011:UOP852035 UYL852011:UYL852035 VIH852011:VIH852035 VSD852011:VSD852035 WBZ852011:WBZ852035 WLV852011:WLV852035 WVR852011:WVR852035 J917547:J917571 JF917547:JF917571 TB917547:TB917571 ACX917547:ACX917571 AMT917547:AMT917571 AWP917547:AWP917571 BGL917547:BGL917571 BQH917547:BQH917571 CAD917547:CAD917571 CJZ917547:CJZ917571 CTV917547:CTV917571 DDR917547:DDR917571 DNN917547:DNN917571 DXJ917547:DXJ917571 EHF917547:EHF917571 ERB917547:ERB917571 FAX917547:FAX917571 FKT917547:FKT917571 FUP917547:FUP917571 GEL917547:GEL917571 GOH917547:GOH917571 GYD917547:GYD917571 HHZ917547:HHZ917571 HRV917547:HRV917571 IBR917547:IBR917571 ILN917547:ILN917571 IVJ917547:IVJ917571 JFF917547:JFF917571 JPB917547:JPB917571 JYX917547:JYX917571 KIT917547:KIT917571 KSP917547:KSP917571 LCL917547:LCL917571 LMH917547:LMH917571 LWD917547:LWD917571 MFZ917547:MFZ917571 MPV917547:MPV917571 MZR917547:MZR917571 NJN917547:NJN917571 NTJ917547:NTJ917571 ODF917547:ODF917571 ONB917547:ONB917571 OWX917547:OWX917571 PGT917547:PGT917571 PQP917547:PQP917571 QAL917547:QAL917571 QKH917547:QKH917571 QUD917547:QUD917571 RDZ917547:RDZ917571 RNV917547:RNV917571 RXR917547:RXR917571 SHN917547:SHN917571 SRJ917547:SRJ917571 TBF917547:TBF917571 TLB917547:TLB917571 TUX917547:TUX917571 UET917547:UET917571 UOP917547:UOP917571 UYL917547:UYL917571 VIH917547:VIH917571 VSD917547:VSD917571 WBZ917547:WBZ917571 WLV917547:WLV917571 WVR917547:WVR917571 J983083:J983107 JF983083:JF983107 TB983083:TB983107 ACX983083:ACX983107 AMT983083:AMT983107 AWP983083:AWP983107 BGL983083:BGL983107 BQH983083:BQH983107 CAD983083:CAD983107 CJZ983083:CJZ983107 CTV983083:CTV983107 DDR983083:DDR983107 DNN983083:DNN983107 DXJ983083:DXJ983107 EHF983083:EHF983107 ERB983083:ERB983107 FAX983083:FAX983107 FKT983083:FKT983107 FUP983083:FUP983107 GEL983083:GEL983107 GOH983083:GOH983107 GYD983083:GYD983107 HHZ983083:HHZ983107 HRV983083:HRV983107 IBR983083:IBR983107 ILN983083:ILN983107 IVJ983083:IVJ983107 JFF983083:JFF983107 JPB983083:JPB983107 JYX983083:JYX983107 KIT983083:KIT983107 KSP983083:KSP983107 LCL983083:LCL983107 LMH983083:LMH983107 LWD983083:LWD983107 MFZ983083:MFZ983107 MPV983083:MPV983107 MZR983083:MZR983107 NJN983083:NJN983107 NTJ983083:NTJ983107 ODF983083:ODF983107 ONB983083:ONB983107 OWX983083:OWX983107 PGT983083:PGT983107 PQP983083:PQP983107 QAL983083:QAL983107 QKH983083:QKH983107 QUD983083:QUD983107 RDZ983083:RDZ983107 RNV983083:RNV983107 RXR983083:RXR983107 SHN983083:SHN983107 SRJ983083:SRJ983107 TBF983083:TBF983107 TLB983083:TLB983107 TUX983083:TUX983107 UET983083:UET983107 UOP983083:UOP983107 UYL983083:UYL983107 VIH983083:VIH983107 VSD983083:VSD983107 WBZ983083:WBZ983107 WLV983083:WLV983107 WVR983083:WVR983107 J62:J66 JF62:JF66 TB62:TB66 ACX62:ACX66 AMT62:AMT66 AWP62:AWP66 BGL62:BGL66 BQH62:BQH66 CAD62:CAD66 CJZ62:CJZ66 CTV62:CTV66 DDR62:DDR66 DNN62:DNN66 DXJ62:DXJ66 EHF62:EHF66 ERB62:ERB66 FAX62:FAX66 FKT62:FKT66 FUP62:FUP66 GEL62:GEL66 GOH62:GOH66 GYD62:GYD66 HHZ62:HHZ66 HRV62:HRV66 IBR62:IBR66 ILN62:ILN66 IVJ62:IVJ66 JFF62:JFF66 JPB62:JPB66 JYX62:JYX66 KIT62:KIT66 KSP62:KSP66 LCL62:LCL66 LMH62:LMH66 LWD62:LWD66 MFZ62:MFZ66 MPV62:MPV66 MZR62:MZR66 NJN62:NJN66 NTJ62:NTJ66 ODF62:ODF66 ONB62:ONB66 OWX62:OWX66 PGT62:PGT66 PQP62:PQP66 QAL62:QAL66 QKH62:QKH66 QUD62:QUD66 RDZ62:RDZ66 RNV62:RNV66 RXR62:RXR66 SHN62:SHN66 SRJ62:SRJ66 TBF62:TBF66 TLB62:TLB66 TUX62:TUX66 UET62:UET66 UOP62:UOP66 UYL62:UYL66 VIH62:VIH66 VSD62:VSD66 WBZ62:WBZ66 WLV62:WLV66 WVR62:WVR66 J65605:J65609 JF65605:JF65609 TB65605:TB65609 ACX65605:ACX65609 AMT65605:AMT65609 AWP65605:AWP65609 BGL65605:BGL65609 BQH65605:BQH65609 CAD65605:CAD65609 CJZ65605:CJZ65609 CTV65605:CTV65609 DDR65605:DDR65609 DNN65605:DNN65609 DXJ65605:DXJ65609 EHF65605:EHF65609 ERB65605:ERB65609 FAX65605:FAX65609 FKT65605:FKT65609 FUP65605:FUP65609 GEL65605:GEL65609 GOH65605:GOH65609 GYD65605:GYD65609 HHZ65605:HHZ65609 HRV65605:HRV65609 IBR65605:IBR65609 ILN65605:ILN65609 IVJ65605:IVJ65609 JFF65605:JFF65609 JPB65605:JPB65609 JYX65605:JYX65609 KIT65605:KIT65609 KSP65605:KSP65609 LCL65605:LCL65609 LMH65605:LMH65609 LWD65605:LWD65609 MFZ65605:MFZ65609 MPV65605:MPV65609 MZR65605:MZR65609 NJN65605:NJN65609 NTJ65605:NTJ65609 ODF65605:ODF65609 ONB65605:ONB65609 OWX65605:OWX65609 PGT65605:PGT65609 PQP65605:PQP65609 QAL65605:QAL65609 QKH65605:QKH65609 QUD65605:QUD65609 RDZ65605:RDZ65609 RNV65605:RNV65609 RXR65605:RXR65609 SHN65605:SHN65609 SRJ65605:SRJ65609 TBF65605:TBF65609 TLB65605:TLB65609 TUX65605:TUX65609 UET65605:UET65609 UOP65605:UOP65609 UYL65605:UYL65609 VIH65605:VIH65609 VSD65605:VSD65609 WBZ65605:WBZ65609 WLV65605:WLV65609 WVR65605:WVR65609 J131141:J131145 JF131141:JF131145 TB131141:TB131145 ACX131141:ACX131145 AMT131141:AMT131145 AWP131141:AWP131145 BGL131141:BGL131145 BQH131141:BQH131145 CAD131141:CAD131145 CJZ131141:CJZ131145 CTV131141:CTV131145 DDR131141:DDR131145 DNN131141:DNN131145 DXJ131141:DXJ131145 EHF131141:EHF131145 ERB131141:ERB131145 FAX131141:FAX131145 FKT131141:FKT131145 FUP131141:FUP131145 GEL131141:GEL131145 GOH131141:GOH131145 GYD131141:GYD131145 HHZ131141:HHZ131145 HRV131141:HRV131145 IBR131141:IBR131145 ILN131141:ILN131145 IVJ131141:IVJ131145 JFF131141:JFF131145 JPB131141:JPB131145 JYX131141:JYX131145 KIT131141:KIT131145 KSP131141:KSP131145 LCL131141:LCL131145 LMH131141:LMH131145 LWD131141:LWD131145 MFZ131141:MFZ131145 MPV131141:MPV131145 MZR131141:MZR131145 NJN131141:NJN131145 NTJ131141:NTJ131145 ODF131141:ODF131145 ONB131141:ONB131145 OWX131141:OWX131145 PGT131141:PGT131145 PQP131141:PQP131145 QAL131141:QAL131145 QKH131141:QKH131145 QUD131141:QUD131145 RDZ131141:RDZ131145 RNV131141:RNV131145 RXR131141:RXR131145 SHN131141:SHN131145 SRJ131141:SRJ131145 TBF131141:TBF131145 TLB131141:TLB131145 TUX131141:TUX131145 UET131141:UET131145 UOP131141:UOP131145 UYL131141:UYL131145 VIH131141:VIH131145 VSD131141:VSD131145 WBZ131141:WBZ131145 WLV131141:WLV131145 WVR131141:WVR131145 J196677:J196681 JF196677:JF196681 TB196677:TB196681 ACX196677:ACX196681 AMT196677:AMT196681 AWP196677:AWP196681 BGL196677:BGL196681 BQH196677:BQH196681 CAD196677:CAD196681 CJZ196677:CJZ196681 CTV196677:CTV196681 DDR196677:DDR196681 DNN196677:DNN196681 DXJ196677:DXJ196681 EHF196677:EHF196681 ERB196677:ERB196681 FAX196677:FAX196681 FKT196677:FKT196681 FUP196677:FUP196681 GEL196677:GEL196681 GOH196677:GOH196681 GYD196677:GYD196681 HHZ196677:HHZ196681 HRV196677:HRV196681 IBR196677:IBR196681 ILN196677:ILN196681 IVJ196677:IVJ196681 JFF196677:JFF196681 JPB196677:JPB196681 JYX196677:JYX196681 KIT196677:KIT196681 KSP196677:KSP196681 LCL196677:LCL196681 LMH196677:LMH196681 LWD196677:LWD196681 MFZ196677:MFZ196681 MPV196677:MPV196681 MZR196677:MZR196681 NJN196677:NJN196681 NTJ196677:NTJ196681 ODF196677:ODF196681 ONB196677:ONB196681 OWX196677:OWX196681 PGT196677:PGT196681 PQP196677:PQP196681 QAL196677:QAL196681 QKH196677:QKH196681 QUD196677:QUD196681 RDZ196677:RDZ196681 RNV196677:RNV196681 RXR196677:RXR196681 SHN196677:SHN196681 SRJ196677:SRJ196681 TBF196677:TBF196681 TLB196677:TLB196681 TUX196677:TUX196681 UET196677:UET196681 UOP196677:UOP196681 UYL196677:UYL196681 VIH196677:VIH196681 VSD196677:VSD196681 WBZ196677:WBZ196681 WLV196677:WLV196681 WVR196677:WVR196681 J262213:J262217 JF262213:JF262217 TB262213:TB262217 ACX262213:ACX262217 AMT262213:AMT262217 AWP262213:AWP262217 BGL262213:BGL262217 BQH262213:BQH262217 CAD262213:CAD262217 CJZ262213:CJZ262217 CTV262213:CTV262217 DDR262213:DDR262217 DNN262213:DNN262217 DXJ262213:DXJ262217 EHF262213:EHF262217 ERB262213:ERB262217 FAX262213:FAX262217 FKT262213:FKT262217 FUP262213:FUP262217 GEL262213:GEL262217 GOH262213:GOH262217 GYD262213:GYD262217 HHZ262213:HHZ262217 HRV262213:HRV262217 IBR262213:IBR262217 ILN262213:ILN262217 IVJ262213:IVJ262217 JFF262213:JFF262217 JPB262213:JPB262217 JYX262213:JYX262217 KIT262213:KIT262217 KSP262213:KSP262217 LCL262213:LCL262217 LMH262213:LMH262217 LWD262213:LWD262217 MFZ262213:MFZ262217 MPV262213:MPV262217 MZR262213:MZR262217 NJN262213:NJN262217 NTJ262213:NTJ262217 ODF262213:ODF262217 ONB262213:ONB262217 OWX262213:OWX262217 PGT262213:PGT262217 PQP262213:PQP262217 QAL262213:QAL262217 QKH262213:QKH262217 QUD262213:QUD262217 RDZ262213:RDZ262217 RNV262213:RNV262217 RXR262213:RXR262217 SHN262213:SHN262217 SRJ262213:SRJ262217 TBF262213:TBF262217 TLB262213:TLB262217 TUX262213:TUX262217 UET262213:UET262217 UOP262213:UOP262217 UYL262213:UYL262217 VIH262213:VIH262217 VSD262213:VSD262217 WBZ262213:WBZ262217 WLV262213:WLV262217 WVR262213:WVR262217 J327749:J327753 JF327749:JF327753 TB327749:TB327753 ACX327749:ACX327753 AMT327749:AMT327753 AWP327749:AWP327753 BGL327749:BGL327753 BQH327749:BQH327753 CAD327749:CAD327753 CJZ327749:CJZ327753 CTV327749:CTV327753 DDR327749:DDR327753 DNN327749:DNN327753 DXJ327749:DXJ327753 EHF327749:EHF327753 ERB327749:ERB327753 FAX327749:FAX327753 FKT327749:FKT327753 FUP327749:FUP327753 GEL327749:GEL327753 GOH327749:GOH327753 GYD327749:GYD327753 HHZ327749:HHZ327753 HRV327749:HRV327753 IBR327749:IBR327753 ILN327749:ILN327753 IVJ327749:IVJ327753 JFF327749:JFF327753 JPB327749:JPB327753 JYX327749:JYX327753 KIT327749:KIT327753 KSP327749:KSP327753 LCL327749:LCL327753 LMH327749:LMH327753 LWD327749:LWD327753 MFZ327749:MFZ327753 MPV327749:MPV327753 MZR327749:MZR327753 NJN327749:NJN327753 NTJ327749:NTJ327753 ODF327749:ODF327753 ONB327749:ONB327753 OWX327749:OWX327753 PGT327749:PGT327753 PQP327749:PQP327753 QAL327749:QAL327753 QKH327749:QKH327753 QUD327749:QUD327753 RDZ327749:RDZ327753 RNV327749:RNV327753 RXR327749:RXR327753 SHN327749:SHN327753 SRJ327749:SRJ327753 TBF327749:TBF327753 TLB327749:TLB327753 TUX327749:TUX327753 UET327749:UET327753 UOP327749:UOP327753 UYL327749:UYL327753 VIH327749:VIH327753 VSD327749:VSD327753 WBZ327749:WBZ327753 WLV327749:WLV327753 WVR327749:WVR327753 J393285:J393289 JF393285:JF393289 TB393285:TB393289 ACX393285:ACX393289 AMT393285:AMT393289 AWP393285:AWP393289 BGL393285:BGL393289 BQH393285:BQH393289 CAD393285:CAD393289 CJZ393285:CJZ393289 CTV393285:CTV393289 DDR393285:DDR393289 DNN393285:DNN393289 DXJ393285:DXJ393289 EHF393285:EHF393289 ERB393285:ERB393289 FAX393285:FAX393289 FKT393285:FKT393289 FUP393285:FUP393289 GEL393285:GEL393289 GOH393285:GOH393289 GYD393285:GYD393289 HHZ393285:HHZ393289 HRV393285:HRV393289 IBR393285:IBR393289 ILN393285:ILN393289 IVJ393285:IVJ393289 JFF393285:JFF393289 JPB393285:JPB393289 JYX393285:JYX393289 KIT393285:KIT393289 KSP393285:KSP393289 LCL393285:LCL393289 LMH393285:LMH393289 LWD393285:LWD393289 MFZ393285:MFZ393289 MPV393285:MPV393289 MZR393285:MZR393289 NJN393285:NJN393289 NTJ393285:NTJ393289 ODF393285:ODF393289 ONB393285:ONB393289 OWX393285:OWX393289 PGT393285:PGT393289 PQP393285:PQP393289 QAL393285:QAL393289 QKH393285:QKH393289 QUD393285:QUD393289 RDZ393285:RDZ393289 RNV393285:RNV393289 RXR393285:RXR393289 SHN393285:SHN393289 SRJ393285:SRJ393289 TBF393285:TBF393289 TLB393285:TLB393289 TUX393285:TUX393289 UET393285:UET393289 UOP393285:UOP393289 UYL393285:UYL393289 VIH393285:VIH393289 VSD393285:VSD393289 WBZ393285:WBZ393289 WLV393285:WLV393289 WVR393285:WVR393289 J458821:J458825 JF458821:JF458825 TB458821:TB458825 ACX458821:ACX458825 AMT458821:AMT458825 AWP458821:AWP458825 BGL458821:BGL458825 BQH458821:BQH458825 CAD458821:CAD458825 CJZ458821:CJZ458825 CTV458821:CTV458825 DDR458821:DDR458825 DNN458821:DNN458825 DXJ458821:DXJ458825 EHF458821:EHF458825 ERB458821:ERB458825 FAX458821:FAX458825 FKT458821:FKT458825 FUP458821:FUP458825 GEL458821:GEL458825 GOH458821:GOH458825 GYD458821:GYD458825 HHZ458821:HHZ458825 HRV458821:HRV458825 IBR458821:IBR458825 ILN458821:ILN458825 IVJ458821:IVJ458825 JFF458821:JFF458825 JPB458821:JPB458825 JYX458821:JYX458825 KIT458821:KIT458825 KSP458821:KSP458825 LCL458821:LCL458825 LMH458821:LMH458825 LWD458821:LWD458825 MFZ458821:MFZ458825 MPV458821:MPV458825 MZR458821:MZR458825 NJN458821:NJN458825 NTJ458821:NTJ458825 ODF458821:ODF458825 ONB458821:ONB458825 OWX458821:OWX458825 PGT458821:PGT458825 PQP458821:PQP458825 QAL458821:QAL458825 QKH458821:QKH458825 QUD458821:QUD458825 RDZ458821:RDZ458825 RNV458821:RNV458825 RXR458821:RXR458825 SHN458821:SHN458825 SRJ458821:SRJ458825 TBF458821:TBF458825 TLB458821:TLB458825 TUX458821:TUX458825 UET458821:UET458825 UOP458821:UOP458825 UYL458821:UYL458825 VIH458821:VIH458825 VSD458821:VSD458825 WBZ458821:WBZ458825 WLV458821:WLV458825 WVR458821:WVR458825 J524357:J524361 JF524357:JF524361 TB524357:TB524361 ACX524357:ACX524361 AMT524357:AMT524361 AWP524357:AWP524361 BGL524357:BGL524361 BQH524357:BQH524361 CAD524357:CAD524361 CJZ524357:CJZ524361 CTV524357:CTV524361 DDR524357:DDR524361 DNN524357:DNN524361 DXJ524357:DXJ524361 EHF524357:EHF524361 ERB524357:ERB524361 FAX524357:FAX524361 FKT524357:FKT524361 FUP524357:FUP524361 GEL524357:GEL524361 GOH524357:GOH524361 GYD524357:GYD524361 HHZ524357:HHZ524361 HRV524357:HRV524361 IBR524357:IBR524361 ILN524357:ILN524361 IVJ524357:IVJ524361 JFF524357:JFF524361 JPB524357:JPB524361 JYX524357:JYX524361 KIT524357:KIT524361 KSP524357:KSP524361 LCL524357:LCL524361 LMH524357:LMH524361 LWD524357:LWD524361 MFZ524357:MFZ524361 MPV524357:MPV524361 MZR524357:MZR524361 NJN524357:NJN524361 NTJ524357:NTJ524361 ODF524357:ODF524361 ONB524357:ONB524361 OWX524357:OWX524361 PGT524357:PGT524361 PQP524357:PQP524361 QAL524357:QAL524361 QKH524357:QKH524361 QUD524357:QUD524361 RDZ524357:RDZ524361 RNV524357:RNV524361 RXR524357:RXR524361 SHN524357:SHN524361 SRJ524357:SRJ524361 TBF524357:TBF524361 TLB524357:TLB524361 TUX524357:TUX524361 UET524357:UET524361 UOP524357:UOP524361 UYL524357:UYL524361 VIH524357:VIH524361 VSD524357:VSD524361 WBZ524357:WBZ524361 WLV524357:WLV524361 WVR524357:WVR524361 J589893:J589897 JF589893:JF589897 TB589893:TB589897 ACX589893:ACX589897 AMT589893:AMT589897 AWP589893:AWP589897 BGL589893:BGL589897 BQH589893:BQH589897 CAD589893:CAD589897 CJZ589893:CJZ589897 CTV589893:CTV589897 DDR589893:DDR589897 DNN589893:DNN589897 DXJ589893:DXJ589897 EHF589893:EHF589897 ERB589893:ERB589897 FAX589893:FAX589897 FKT589893:FKT589897 FUP589893:FUP589897 GEL589893:GEL589897 GOH589893:GOH589897 GYD589893:GYD589897 HHZ589893:HHZ589897 HRV589893:HRV589897 IBR589893:IBR589897 ILN589893:ILN589897 IVJ589893:IVJ589897 JFF589893:JFF589897 JPB589893:JPB589897 JYX589893:JYX589897 KIT589893:KIT589897 KSP589893:KSP589897 LCL589893:LCL589897 LMH589893:LMH589897 LWD589893:LWD589897 MFZ589893:MFZ589897 MPV589893:MPV589897 MZR589893:MZR589897 NJN589893:NJN589897 NTJ589893:NTJ589897 ODF589893:ODF589897 ONB589893:ONB589897 OWX589893:OWX589897 PGT589893:PGT589897 PQP589893:PQP589897 QAL589893:QAL589897 QKH589893:QKH589897 QUD589893:QUD589897 RDZ589893:RDZ589897 RNV589893:RNV589897 RXR589893:RXR589897 SHN589893:SHN589897 SRJ589893:SRJ589897 TBF589893:TBF589897 TLB589893:TLB589897 TUX589893:TUX589897 UET589893:UET589897 UOP589893:UOP589897 UYL589893:UYL589897 VIH589893:VIH589897 VSD589893:VSD589897 WBZ589893:WBZ589897 WLV589893:WLV589897 WVR589893:WVR589897 J655429:J655433 JF655429:JF655433 TB655429:TB655433 ACX655429:ACX655433 AMT655429:AMT655433 AWP655429:AWP655433 BGL655429:BGL655433 BQH655429:BQH655433 CAD655429:CAD655433 CJZ655429:CJZ655433 CTV655429:CTV655433 DDR655429:DDR655433 DNN655429:DNN655433 DXJ655429:DXJ655433 EHF655429:EHF655433 ERB655429:ERB655433 FAX655429:FAX655433 FKT655429:FKT655433 FUP655429:FUP655433 GEL655429:GEL655433 GOH655429:GOH655433 GYD655429:GYD655433 HHZ655429:HHZ655433 HRV655429:HRV655433 IBR655429:IBR655433 ILN655429:ILN655433 IVJ655429:IVJ655433 JFF655429:JFF655433 JPB655429:JPB655433 JYX655429:JYX655433 KIT655429:KIT655433 KSP655429:KSP655433 LCL655429:LCL655433 LMH655429:LMH655433 LWD655429:LWD655433 MFZ655429:MFZ655433 MPV655429:MPV655433 MZR655429:MZR655433 NJN655429:NJN655433 NTJ655429:NTJ655433 ODF655429:ODF655433 ONB655429:ONB655433 OWX655429:OWX655433 PGT655429:PGT655433 PQP655429:PQP655433 QAL655429:QAL655433 QKH655429:QKH655433 QUD655429:QUD655433 RDZ655429:RDZ655433 RNV655429:RNV655433 RXR655429:RXR655433 SHN655429:SHN655433 SRJ655429:SRJ655433 TBF655429:TBF655433 TLB655429:TLB655433 TUX655429:TUX655433 UET655429:UET655433 UOP655429:UOP655433 UYL655429:UYL655433 VIH655429:VIH655433 VSD655429:VSD655433 WBZ655429:WBZ655433 WLV655429:WLV655433 WVR655429:WVR655433 J720965:J720969 JF720965:JF720969 TB720965:TB720969 ACX720965:ACX720969 AMT720965:AMT720969 AWP720965:AWP720969 BGL720965:BGL720969 BQH720965:BQH720969 CAD720965:CAD720969 CJZ720965:CJZ720969 CTV720965:CTV720969 DDR720965:DDR720969 DNN720965:DNN720969 DXJ720965:DXJ720969 EHF720965:EHF720969 ERB720965:ERB720969 FAX720965:FAX720969 FKT720965:FKT720969 FUP720965:FUP720969 GEL720965:GEL720969 GOH720965:GOH720969 GYD720965:GYD720969 HHZ720965:HHZ720969 HRV720965:HRV720969 IBR720965:IBR720969 ILN720965:ILN720969 IVJ720965:IVJ720969 JFF720965:JFF720969 JPB720965:JPB720969 JYX720965:JYX720969 KIT720965:KIT720969 KSP720965:KSP720969 LCL720965:LCL720969 LMH720965:LMH720969 LWD720965:LWD720969 MFZ720965:MFZ720969 MPV720965:MPV720969 MZR720965:MZR720969 NJN720965:NJN720969 NTJ720965:NTJ720969 ODF720965:ODF720969 ONB720965:ONB720969 OWX720965:OWX720969 PGT720965:PGT720969 PQP720965:PQP720969 QAL720965:QAL720969 QKH720965:QKH720969 QUD720965:QUD720969 RDZ720965:RDZ720969 RNV720965:RNV720969 RXR720965:RXR720969 SHN720965:SHN720969 SRJ720965:SRJ720969 TBF720965:TBF720969 TLB720965:TLB720969 TUX720965:TUX720969 UET720965:UET720969 UOP720965:UOP720969 UYL720965:UYL720969 VIH720965:VIH720969 VSD720965:VSD720969 WBZ720965:WBZ720969 WLV720965:WLV720969 WVR720965:WVR720969 J786501:J786505 JF786501:JF786505 TB786501:TB786505 ACX786501:ACX786505 AMT786501:AMT786505 AWP786501:AWP786505 BGL786501:BGL786505 BQH786501:BQH786505 CAD786501:CAD786505 CJZ786501:CJZ786505 CTV786501:CTV786505 DDR786501:DDR786505 DNN786501:DNN786505 DXJ786501:DXJ786505 EHF786501:EHF786505 ERB786501:ERB786505 FAX786501:FAX786505 FKT786501:FKT786505 FUP786501:FUP786505 GEL786501:GEL786505 GOH786501:GOH786505 GYD786501:GYD786505 HHZ786501:HHZ786505 HRV786501:HRV786505 IBR786501:IBR786505 ILN786501:ILN786505 IVJ786501:IVJ786505 JFF786501:JFF786505 JPB786501:JPB786505 JYX786501:JYX786505 KIT786501:KIT786505 KSP786501:KSP786505 LCL786501:LCL786505 LMH786501:LMH786505 LWD786501:LWD786505 MFZ786501:MFZ786505 MPV786501:MPV786505 MZR786501:MZR786505 NJN786501:NJN786505 NTJ786501:NTJ786505 ODF786501:ODF786505 ONB786501:ONB786505 OWX786501:OWX786505 PGT786501:PGT786505 PQP786501:PQP786505 QAL786501:QAL786505 QKH786501:QKH786505 QUD786501:QUD786505 RDZ786501:RDZ786505 RNV786501:RNV786505 RXR786501:RXR786505 SHN786501:SHN786505 SRJ786501:SRJ786505 TBF786501:TBF786505 TLB786501:TLB786505 TUX786501:TUX786505 UET786501:UET786505 UOP786501:UOP786505 UYL786501:UYL786505 VIH786501:VIH786505 VSD786501:VSD786505 WBZ786501:WBZ786505 WLV786501:WLV786505 WVR786501:WVR786505 J852037:J852041 JF852037:JF852041 TB852037:TB852041 ACX852037:ACX852041 AMT852037:AMT852041 AWP852037:AWP852041 BGL852037:BGL852041 BQH852037:BQH852041 CAD852037:CAD852041 CJZ852037:CJZ852041 CTV852037:CTV852041 DDR852037:DDR852041 DNN852037:DNN852041 DXJ852037:DXJ852041 EHF852037:EHF852041 ERB852037:ERB852041 FAX852037:FAX852041 FKT852037:FKT852041 FUP852037:FUP852041 GEL852037:GEL852041 GOH852037:GOH852041 GYD852037:GYD852041 HHZ852037:HHZ852041 HRV852037:HRV852041 IBR852037:IBR852041 ILN852037:ILN852041 IVJ852037:IVJ852041 JFF852037:JFF852041 JPB852037:JPB852041 JYX852037:JYX852041 KIT852037:KIT852041 KSP852037:KSP852041 LCL852037:LCL852041 LMH852037:LMH852041 LWD852037:LWD852041 MFZ852037:MFZ852041 MPV852037:MPV852041 MZR852037:MZR852041 NJN852037:NJN852041 NTJ852037:NTJ852041 ODF852037:ODF852041 ONB852037:ONB852041 OWX852037:OWX852041 PGT852037:PGT852041 PQP852037:PQP852041 QAL852037:QAL852041 QKH852037:QKH852041 QUD852037:QUD852041 RDZ852037:RDZ852041 RNV852037:RNV852041 RXR852037:RXR852041 SHN852037:SHN852041 SRJ852037:SRJ852041 TBF852037:TBF852041 TLB852037:TLB852041 TUX852037:TUX852041 UET852037:UET852041 UOP852037:UOP852041 UYL852037:UYL852041 VIH852037:VIH852041 VSD852037:VSD852041 WBZ852037:WBZ852041 WLV852037:WLV852041 WVR852037:WVR852041 J917573:J917577 JF917573:JF917577 TB917573:TB917577 ACX917573:ACX917577 AMT917573:AMT917577 AWP917573:AWP917577 BGL917573:BGL917577 BQH917573:BQH917577 CAD917573:CAD917577 CJZ917573:CJZ917577 CTV917573:CTV917577 DDR917573:DDR917577 DNN917573:DNN917577 DXJ917573:DXJ917577 EHF917573:EHF917577 ERB917573:ERB917577 FAX917573:FAX917577 FKT917573:FKT917577 FUP917573:FUP917577 GEL917573:GEL917577 GOH917573:GOH917577 GYD917573:GYD917577 HHZ917573:HHZ917577 HRV917573:HRV917577 IBR917573:IBR917577 ILN917573:ILN917577 IVJ917573:IVJ917577 JFF917573:JFF917577 JPB917573:JPB917577 JYX917573:JYX917577 KIT917573:KIT917577 KSP917573:KSP917577 LCL917573:LCL917577 LMH917573:LMH917577 LWD917573:LWD917577 MFZ917573:MFZ917577 MPV917573:MPV917577 MZR917573:MZR917577 NJN917573:NJN917577 NTJ917573:NTJ917577 ODF917573:ODF917577 ONB917573:ONB917577 OWX917573:OWX917577 PGT917573:PGT917577 PQP917573:PQP917577 QAL917573:QAL917577 QKH917573:QKH917577 QUD917573:QUD917577 RDZ917573:RDZ917577 RNV917573:RNV917577 RXR917573:RXR917577 SHN917573:SHN917577 SRJ917573:SRJ917577 TBF917573:TBF917577 TLB917573:TLB917577 TUX917573:TUX917577 UET917573:UET917577 UOP917573:UOP917577 UYL917573:UYL917577 VIH917573:VIH917577 VSD917573:VSD917577 WBZ917573:WBZ917577 WLV917573:WLV917577 WVR917573:WVR917577 J983109:J983113 JF983109:JF983113 TB983109:TB983113 ACX983109:ACX983113 AMT983109:AMT983113 AWP983109:AWP983113 BGL983109:BGL983113 BQH983109:BQH983113 CAD983109:CAD983113 CJZ983109:CJZ983113 CTV983109:CTV983113 DDR983109:DDR983113 DNN983109:DNN983113 DXJ983109:DXJ983113 EHF983109:EHF983113 ERB983109:ERB983113 FAX983109:FAX983113 FKT983109:FKT983113 FUP983109:FUP983113 GEL983109:GEL983113 GOH983109:GOH983113 GYD983109:GYD983113 HHZ983109:HHZ983113 HRV983109:HRV983113 IBR983109:IBR983113 ILN983109:ILN983113 IVJ983109:IVJ983113 JFF983109:JFF983113 JPB983109:JPB983113 JYX983109:JYX983113 KIT983109:KIT983113 KSP983109:KSP983113 LCL983109:LCL983113 LMH983109:LMH983113 LWD983109:LWD983113 MFZ983109:MFZ983113 MPV983109:MPV983113 MZR983109:MZR983113 NJN983109:NJN983113 NTJ983109:NTJ983113 ODF983109:ODF983113 ONB983109:ONB983113 OWX983109:OWX983113 PGT983109:PGT983113 PQP983109:PQP983113 QAL983109:QAL983113 QKH983109:QKH983113 QUD983109:QUD983113 RDZ983109:RDZ983113 RNV983109:RNV983113 RXR983109:RXR983113 SHN983109:SHN983113 SRJ983109:SRJ983113 TBF983109:TBF983113 TLB983109:TLB983113 TUX983109:TUX983113 UET983109:UET983113 UOP983109:UOP983113 UYL983109:UYL983113 VIH983109:VIH983113 VSD983109:VSD983113 WBZ983109:WBZ983113 WLV983109:WLV983113 WVR983109:WVR983113 J68:J72 JF68:JF72 TB68:TB72 ACX68:ACX72 AMT68:AMT72 AWP68:AWP72 BGL68:BGL72 BQH68:BQH72 CAD68:CAD72 CJZ68:CJZ72 CTV68:CTV72 DDR68:DDR72 DNN68:DNN72 DXJ68:DXJ72 EHF68:EHF72 ERB68:ERB72 FAX68:FAX72 FKT68:FKT72 FUP68:FUP72 GEL68:GEL72 GOH68:GOH72 GYD68:GYD72 HHZ68:HHZ72 HRV68:HRV72 IBR68:IBR72 ILN68:ILN72 IVJ68:IVJ72 JFF68:JFF72 JPB68:JPB72 JYX68:JYX72 KIT68:KIT72 KSP68:KSP72 LCL68:LCL72 LMH68:LMH72 LWD68:LWD72 MFZ68:MFZ72 MPV68:MPV72 MZR68:MZR72 NJN68:NJN72 NTJ68:NTJ72 ODF68:ODF72 ONB68:ONB72 OWX68:OWX72 PGT68:PGT72 PQP68:PQP72 QAL68:QAL72 QKH68:QKH72 QUD68:QUD72 RDZ68:RDZ72 RNV68:RNV72 RXR68:RXR72 SHN68:SHN72 SRJ68:SRJ72 TBF68:TBF72 TLB68:TLB72 TUX68:TUX72 UET68:UET72 UOP68:UOP72 UYL68:UYL72 VIH68:VIH72 VSD68:VSD72 WBZ68:WBZ72 WLV68:WLV72 WVR68:WVR72 J65611:J65615 JF65611:JF65615 TB65611:TB65615 ACX65611:ACX65615 AMT65611:AMT65615 AWP65611:AWP65615 BGL65611:BGL65615 BQH65611:BQH65615 CAD65611:CAD65615 CJZ65611:CJZ65615 CTV65611:CTV65615 DDR65611:DDR65615 DNN65611:DNN65615 DXJ65611:DXJ65615 EHF65611:EHF65615 ERB65611:ERB65615 FAX65611:FAX65615 FKT65611:FKT65615 FUP65611:FUP65615 GEL65611:GEL65615 GOH65611:GOH65615 GYD65611:GYD65615 HHZ65611:HHZ65615 HRV65611:HRV65615 IBR65611:IBR65615 ILN65611:ILN65615 IVJ65611:IVJ65615 JFF65611:JFF65615 JPB65611:JPB65615 JYX65611:JYX65615 KIT65611:KIT65615 KSP65611:KSP65615 LCL65611:LCL65615 LMH65611:LMH65615 LWD65611:LWD65615 MFZ65611:MFZ65615 MPV65611:MPV65615 MZR65611:MZR65615 NJN65611:NJN65615 NTJ65611:NTJ65615 ODF65611:ODF65615 ONB65611:ONB65615 OWX65611:OWX65615 PGT65611:PGT65615 PQP65611:PQP65615 QAL65611:QAL65615 QKH65611:QKH65615 QUD65611:QUD65615 RDZ65611:RDZ65615 RNV65611:RNV65615 RXR65611:RXR65615 SHN65611:SHN65615 SRJ65611:SRJ65615 TBF65611:TBF65615 TLB65611:TLB65615 TUX65611:TUX65615 UET65611:UET65615 UOP65611:UOP65615 UYL65611:UYL65615 VIH65611:VIH65615 VSD65611:VSD65615 WBZ65611:WBZ65615 WLV65611:WLV65615 WVR65611:WVR65615 J131147:J131151 JF131147:JF131151 TB131147:TB131151 ACX131147:ACX131151 AMT131147:AMT131151 AWP131147:AWP131151 BGL131147:BGL131151 BQH131147:BQH131151 CAD131147:CAD131151 CJZ131147:CJZ131151 CTV131147:CTV131151 DDR131147:DDR131151 DNN131147:DNN131151 DXJ131147:DXJ131151 EHF131147:EHF131151 ERB131147:ERB131151 FAX131147:FAX131151 FKT131147:FKT131151 FUP131147:FUP131151 GEL131147:GEL131151 GOH131147:GOH131151 GYD131147:GYD131151 HHZ131147:HHZ131151 HRV131147:HRV131151 IBR131147:IBR131151 ILN131147:ILN131151 IVJ131147:IVJ131151 JFF131147:JFF131151 JPB131147:JPB131151 JYX131147:JYX131151 KIT131147:KIT131151 KSP131147:KSP131151 LCL131147:LCL131151 LMH131147:LMH131151 LWD131147:LWD131151 MFZ131147:MFZ131151 MPV131147:MPV131151 MZR131147:MZR131151 NJN131147:NJN131151 NTJ131147:NTJ131151 ODF131147:ODF131151 ONB131147:ONB131151 OWX131147:OWX131151 PGT131147:PGT131151 PQP131147:PQP131151 QAL131147:QAL131151 QKH131147:QKH131151 QUD131147:QUD131151 RDZ131147:RDZ131151 RNV131147:RNV131151 RXR131147:RXR131151 SHN131147:SHN131151 SRJ131147:SRJ131151 TBF131147:TBF131151 TLB131147:TLB131151 TUX131147:TUX131151 UET131147:UET131151 UOP131147:UOP131151 UYL131147:UYL131151 VIH131147:VIH131151 VSD131147:VSD131151 WBZ131147:WBZ131151 WLV131147:WLV131151 WVR131147:WVR131151 J196683:J196687 JF196683:JF196687 TB196683:TB196687 ACX196683:ACX196687 AMT196683:AMT196687 AWP196683:AWP196687 BGL196683:BGL196687 BQH196683:BQH196687 CAD196683:CAD196687 CJZ196683:CJZ196687 CTV196683:CTV196687 DDR196683:DDR196687 DNN196683:DNN196687 DXJ196683:DXJ196687 EHF196683:EHF196687 ERB196683:ERB196687 FAX196683:FAX196687 FKT196683:FKT196687 FUP196683:FUP196687 GEL196683:GEL196687 GOH196683:GOH196687 GYD196683:GYD196687 HHZ196683:HHZ196687 HRV196683:HRV196687 IBR196683:IBR196687 ILN196683:ILN196687 IVJ196683:IVJ196687 JFF196683:JFF196687 JPB196683:JPB196687 JYX196683:JYX196687 KIT196683:KIT196687 KSP196683:KSP196687 LCL196683:LCL196687 LMH196683:LMH196687 LWD196683:LWD196687 MFZ196683:MFZ196687 MPV196683:MPV196687 MZR196683:MZR196687 NJN196683:NJN196687 NTJ196683:NTJ196687 ODF196683:ODF196687 ONB196683:ONB196687 OWX196683:OWX196687 PGT196683:PGT196687 PQP196683:PQP196687 QAL196683:QAL196687 QKH196683:QKH196687 QUD196683:QUD196687 RDZ196683:RDZ196687 RNV196683:RNV196687 RXR196683:RXR196687 SHN196683:SHN196687 SRJ196683:SRJ196687 TBF196683:TBF196687 TLB196683:TLB196687 TUX196683:TUX196687 UET196683:UET196687 UOP196683:UOP196687 UYL196683:UYL196687 VIH196683:VIH196687 VSD196683:VSD196687 WBZ196683:WBZ196687 WLV196683:WLV196687 WVR196683:WVR196687 J262219:J262223 JF262219:JF262223 TB262219:TB262223 ACX262219:ACX262223 AMT262219:AMT262223 AWP262219:AWP262223 BGL262219:BGL262223 BQH262219:BQH262223 CAD262219:CAD262223 CJZ262219:CJZ262223 CTV262219:CTV262223 DDR262219:DDR262223 DNN262219:DNN262223 DXJ262219:DXJ262223 EHF262219:EHF262223 ERB262219:ERB262223 FAX262219:FAX262223 FKT262219:FKT262223 FUP262219:FUP262223 GEL262219:GEL262223 GOH262219:GOH262223 GYD262219:GYD262223 HHZ262219:HHZ262223 HRV262219:HRV262223 IBR262219:IBR262223 ILN262219:ILN262223 IVJ262219:IVJ262223 JFF262219:JFF262223 JPB262219:JPB262223 JYX262219:JYX262223 KIT262219:KIT262223 KSP262219:KSP262223 LCL262219:LCL262223 LMH262219:LMH262223 LWD262219:LWD262223 MFZ262219:MFZ262223 MPV262219:MPV262223 MZR262219:MZR262223 NJN262219:NJN262223 NTJ262219:NTJ262223 ODF262219:ODF262223 ONB262219:ONB262223 OWX262219:OWX262223 PGT262219:PGT262223 PQP262219:PQP262223 QAL262219:QAL262223 QKH262219:QKH262223 QUD262219:QUD262223 RDZ262219:RDZ262223 RNV262219:RNV262223 RXR262219:RXR262223 SHN262219:SHN262223 SRJ262219:SRJ262223 TBF262219:TBF262223 TLB262219:TLB262223 TUX262219:TUX262223 UET262219:UET262223 UOP262219:UOP262223 UYL262219:UYL262223 VIH262219:VIH262223 VSD262219:VSD262223 WBZ262219:WBZ262223 WLV262219:WLV262223 WVR262219:WVR262223 J327755:J327759 JF327755:JF327759 TB327755:TB327759 ACX327755:ACX327759 AMT327755:AMT327759 AWP327755:AWP327759 BGL327755:BGL327759 BQH327755:BQH327759 CAD327755:CAD327759 CJZ327755:CJZ327759 CTV327755:CTV327759 DDR327755:DDR327759 DNN327755:DNN327759 DXJ327755:DXJ327759 EHF327755:EHF327759 ERB327755:ERB327759 FAX327755:FAX327759 FKT327755:FKT327759 FUP327755:FUP327759 GEL327755:GEL327759 GOH327755:GOH327759 GYD327755:GYD327759 HHZ327755:HHZ327759 HRV327755:HRV327759 IBR327755:IBR327759 ILN327755:ILN327759 IVJ327755:IVJ327759 JFF327755:JFF327759 JPB327755:JPB327759 JYX327755:JYX327759 KIT327755:KIT327759 KSP327755:KSP327759 LCL327755:LCL327759 LMH327755:LMH327759 LWD327755:LWD327759 MFZ327755:MFZ327759 MPV327755:MPV327759 MZR327755:MZR327759 NJN327755:NJN327759 NTJ327755:NTJ327759 ODF327755:ODF327759 ONB327755:ONB327759 OWX327755:OWX327759 PGT327755:PGT327759 PQP327755:PQP327759 QAL327755:QAL327759 QKH327755:QKH327759 QUD327755:QUD327759 RDZ327755:RDZ327759 RNV327755:RNV327759 RXR327755:RXR327759 SHN327755:SHN327759 SRJ327755:SRJ327759 TBF327755:TBF327759 TLB327755:TLB327759 TUX327755:TUX327759 UET327755:UET327759 UOP327755:UOP327759 UYL327755:UYL327759 VIH327755:VIH327759 VSD327755:VSD327759 WBZ327755:WBZ327759 WLV327755:WLV327759 WVR327755:WVR327759 J393291:J393295 JF393291:JF393295 TB393291:TB393295 ACX393291:ACX393295 AMT393291:AMT393295 AWP393291:AWP393295 BGL393291:BGL393295 BQH393291:BQH393295 CAD393291:CAD393295 CJZ393291:CJZ393295 CTV393291:CTV393295 DDR393291:DDR393295 DNN393291:DNN393295 DXJ393291:DXJ393295 EHF393291:EHF393295 ERB393291:ERB393295 FAX393291:FAX393295 FKT393291:FKT393295 FUP393291:FUP393295 GEL393291:GEL393295 GOH393291:GOH393295 GYD393291:GYD393295 HHZ393291:HHZ393295 HRV393291:HRV393295 IBR393291:IBR393295 ILN393291:ILN393295 IVJ393291:IVJ393295 JFF393291:JFF393295 JPB393291:JPB393295 JYX393291:JYX393295 KIT393291:KIT393295 KSP393291:KSP393295 LCL393291:LCL393295 LMH393291:LMH393295 LWD393291:LWD393295 MFZ393291:MFZ393295 MPV393291:MPV393295 MZR393291:MZR393295 NJN393291:NJN393295 NTJ393291:NTJ393295 ODF393291:ODF393295 ONB393291:ONB393295 OWX393291:OWX393295 PGT393291:PGT393295 PQP393291:PQP393295 QAL393291:QAL393295 QKH393291:QKH393295 QUD393291:QUD393295 RDZ393291:RDZ393295 RNV393291:RNV393295 RXR393291:RXR393295 SHN393291:SHN393295 SRJ393291:SRJ393295 TBF393291:TBF393295 TLB393291:TLB393295 TUX393291:TUX393295 UET393291:UET393295 UOP393291:UOP393295 UYL393291:UYL393295 VIH393291:VIH393295 VSD393291:VSD393295 WBZ393291:WBZ393295 WLV393291:WLV393295 WVR393291:WVR393295 J458827:J458831 JF458827:JF458831 TB458827:TB458831 ACX458827:ACX458831 AMT458827:AMT458831 AWP458827:AWP458831 BGL458827:BGL458831 BQH458827:BQH458831 CAD458827:CAD458831 CJZ458827:CJZ458831 CTV458827:CTV458831 DDR458827:DDR458831 DNN458827:DNN458831 DXJ458827:DXJ458831 EHF458827:EHF458831 ERB458827:ERB458831 FAX458827:FAX458831 FKT458827:FKT458831 FUP458827:FUP458831 GEL458827:GEL458831 GOH458827:GOH458831 GYD458827:GYD458831 HHZ458827:HHZ458831 HRV458827:HRV458831 IBR458827:IBR458831 ILN458827:ILN458831 IVJ458827:IVJ458831 JFF458827:JFF458831 JPB458827:JPB458831 JYX458827:JYX458831 KIT458827:KIT458831 KSP458827:KSP458831 LCL458827:LCL458831 LMH458827:LMH458831 LWD458827:LWD458831 MFZ458827:MFZ458831 MPV458827:MPV458831 MZR458827:MZR458831 NJN458827:NJN458831 NTJ458827:NTJ458831 ODF458827:ODF458831 ONB458827:ONB458831 OWX458827:OWX458831 PGT458827:PGT458831 PQP458827:PQP458831 QAL458827:QAL458831 QKH458827:QKH458831 QUD458827:QUD458831 RDZ458827:RDZ458831 RNV458827:RNV458831 RXR458827:RXR458831 SHN458827:SHN458831 SRJ458827:SRJ458831 TBF458827:TBF458831 TLB458827:TLB458831 TUX458827:TUX458831 UET458827:UET458831 UOP458827:UOP458831 UYL458827:UYL458831 VIH458827:VIH458831 VSD458827:VSD458831 WBZ458827:WBZ458831 WLV458827:WLV458831 WVR458827:WVR458831 J524363:J524367 JF524363:JF524367 TB524363:TB524367 ACX524363:ACX524367 AMT524363:AMT524367 AWP524363:AWP524367 BGL524363:BGL524367 BQH524363:BQH524367 CAD524363:CAD524367 CJZ524363:CJZ524367 CTV524363:CTV524367 DDR524363:DDR524367 DNN524363:DNN524367 DXJ524363:DXJ524367 EHF524363:EHF524367 ERB524363:ERB524367 FAX524363:FAX524367 FKT524363:FKT524367 FUP524363:FUP524367 GEL524363:GEL524367 GOH524363:GOH524367 GYD524363:GYD524367 HHZ524363:HHZ524367 HRV524363:HRV524367 IBR524363:IBR524367 ILN524363:ILN524367 IVJ524363:IVJ524367 JFF524363:JFF524367 JPB524363:JPB524367 JYX524363:JYX524367 KIT524363:KIT524367 KSP524363:KSP524367 LCL524363:LCL524367 LMH524363:LMH524367 LWD524363:LWD524367 MFZ524363:MFZ524367 MPV524363:MPV524367 MZR524363:MZR524367 NJN524363:NJN524367 NTJ524363:NTJ524367 ODF524363:ODF524367 ONB524363:ONB524367 OWX524363:OWX524367 PGT524363:PGT524367 PQP524363:PQP524367 QAL524363:QAL524367 QKH524363:QKH524367 QUD524363:QUD524367 RDZ524363:RDZ524367 RNV524363:RNV524367 RXR524363:RXR524367 SHN524363:SHN524367 SRJ524363:SRJ524367 TBF524363:TBF524367 TLB524363:TLB524367 TUX524363:TUX524367 UET524363:UET524367 UOP524363:UOP524367 UYL524363:UYL524367 VIH524363:VIH524367 VSD524363:VSD524367 WBZ524363:WBZ524367 WLV524363:WLV524367 WVR524363:WVR524367 J589899:J589903 JF589899:JF589903 TB589899:TB589903 ACX589899:ACX589903 AMT589899:AMT589903 AWP589899:AWP589903 BGL589899:BGL589903 BQH589899:BQH589903 CAD589899:CAD589903 CJZ589899:CJZ589903 CTV589899:CTV589903 DDR589899:DDR589903 DNN589899:DNN589903 DXJ589899:DXJ589903 EHF589899:EHF589903 ERB589899:ERB589903 FAX589899:FAX589903 FKT589899:FKT589903 FUP589899:FUP589903 GEL589899:GEL589903 GOH589899:GOH589903 GYD589899:GYD589903 HHZ589899:HHZ589903 HRV589899:HRV589903 IBR589899:IBR589903 ILN589899:ILN589903 IVJ589899:IVJ589903 JFF589899:JFF589903 JPB589899:JPB589903 JYX589899:JYX589903 KIT589899:KIT589903 KSP589899:KSP589903 LCL589899:LCL589903 LMH589899:LMH589903 LWD589899:LWD589903 MFZ589899:MFZ589903 MPV589899:MPV589903 MZR589899:MZR589903 NJN589899:NJN589903 NTJ589899:NTJ589903 ODF589899:ODF589903 ONB589899:ONB589903 OWX589899:OWX589903 PGT589899:PGT589903 PQP589899:PQP589903 QAL589899:QAL589903 QKH589899:QKH589903 QUD589899:QUD589903 RDZ589899:RDZ589903 RNV589899:RNV589903 RXR589899:RXR589903 SHN589899:SHN589903 SRJ589899:SRJ589903 TBF589899:TBF589903 TLB589899:TLB589903 TUX589899:TUX589903 UET589899:UET589903 UOP589899:UOP589903 UYL589899:UYL589903 VIH589899:VIH589903 VSD589899:VSD589903 WBZ589899:WBZ589903 WLV589899:WLV589903 WVR589899:WVR589903 J655435:J655439 JF655435:JF655439 TB655435:TB655439 ACX655435:ACX655439 AMT655435:AMT655439 AWP655435:AWP655439 BGL655435:BGL655439 BQH655435:BQH655439 CAD655435:CAD655439 CJZ655435:CJZ655439 CTV655435:CTV655439 DDR655435:DDR655439 DNN655435:DNN655439 DXJ655435:DXJ655439 EHF655435:EHF655439 ERB655435:ERB655439 FAX655435:FAX655439 FKT655435:FKT655439 FUP655435:FUP655439 GEL655435:GEL655439 GOH655435:GOH655439 GYD655435:GYD655439 HHZ655435:HHZ655439 HRV655435:HRV655439 IBR655435:IBR655439 ILN655435:ILN655439 IVJ655435:IVJ655439 JFF655435:JFF655439 JPB655435:JPB655439 JYX655435:JYX655439 KIT655435:KIT655439 KSP655435:KSP655439 LCL655435:LCL655439 LMH655435:LMH655439 LWD655435:LWD655439 MFZ655435:MFZ655439 MPV655435:MPV655439 MZR655435:MZR655439 NJN655435:NJN655439 NTJ655435:NTJ655439 ODF655435:ODF655439 ONB655435:ONB655439 OWX655435:OWX655439 PGT655435:PGT655439 PQP655435:PQP655439 QAL655435:QAL655439 QKH655435:QKH655439 QUD655435:QUD655439 RDZ655435:RDZ655439 RNV655435:RNV655439 RXR655435:RXR655439 SHN655435:SHN655439 SRJ655435:SRJ655439 TBF655435:TBF655439 TLB655435:TLB655439 TUX655435:TUX655439 UET655435:UET655439 UOP655435:UOP655439 UYL655435:UYL655439 VIH655435:VIH655439 VSD655435:VSD655439 WBZ655435:WBZ655439 WLV655435:WLV655439 WVR655435:WVR655439 J720971:J720975 JF720971:JF720975 TB720971:TB720975 ACX720971:ACX720975 AMT720971:AMT720975 AWP720971:AWP720975 BGL720971:BGL720975 BQH720971:BQH720975 CAD720971:CAD720975 CJZ720971:CJZ720975 CTV720971:CTV720975 DDR720971:DDR720975 DNN720971:DNN720975 DXJ720971:DXJ720975 EHF720971:EHF720975 ERB720971:ERB720975 FAX720971:FAX720975 FKT720971:FKT720975 FUP720971:FUP720975 GEL720971:GEL720975 GOH720971:GOH720975 GYD720971:GYD720975 HHZ720971:HHZ720975 HRV720971:HRV720975 IBR720971:IBR720975 ILN720971:ILN720975 IVJ720971:IVJ720975 JFF720971:JFF720975 JPB720971:JPB720975 JYX720971:JYX720975 KIT720971:KIT720975 KSP720971:KSP720975 LCL720971:LCL720975 LMH720971:LMH720975 LWD720971:LWD720975 MFZ720971:MFZ720975 MPV720971:MPV720975 MZR720971:MZR720975 NJN720971:NJN720975 NTJ720971:NTJ720975 ODF720971:ODF720975 ONB720971:ONB720975 OWX720971:OWX720975 PGT720971:PGT720975 PQP720971:PQP720975 QAL720971:QAL720975 QKH720971:QKH720975 QUD720971:QUD720975 RDZ720971:RDZ720975 RNV720971:RNV720975 RXR720971:RXR720975 SHN720971:SHN720975 SRJ720971:SRJ720975 TBF720971:TBF720975 TLB720971:TLB720975 TUX720971:TUX720975 UET720971:UET720975 UOP720971:UOP720975 UYL720971:UYL720975 VIH720971:VIH720975 VSD720971:VSD720975 WBZ720971:WBZ720975 WLV720971:WLV720975 WVR720971:WVR720975 J786507:J786511 JF786507:JF786511 TB786507:TB786511 ACX786507:ACX786511 AMT786507:AMT786511 AWP786507:AWP786511 BGL786507:BGL786511 BQH786507:BQH786511 CAD786507:CAD786511 CJZ786507:CJZ786511 CTV786507:CTV786511 DDR786507:DDR786511 DNN786507:DNN786511 DXJ786507:DXJ786511 EHF786507:EHF786511 ERB786507:ERB786511 FAX786507:FAX786511 FKT786507:FKT786511 FUP786507:FUP786511 GEL786507:GEL786511 GOH786507:GOH786511 GYD786507:GYD786511 HHZ786507:HHZ786511 HRV786507:HRV786511 IBR786507:IBR786511 ILN786507:ILN786511 IVJ786507:IVJ786511 JFF786507:JFF786511 JPB786507:JPB786511 JYX786507:JYX786511 KIT786507:KIT786511 KSP786507:KSP786511 LCL786507:LCL786511 LMH786507:LMH786511 LWD786507:LWD786511 MFZ786507:MFZ786511 MPV786507:MPV786511 MZR786507:MZR786511 NJN786507:NJN786511 NTJ786507:NTJ786511 ODF786507:ODF786511 ONB786507:ONB786511 OWX786507:OWX786511 PGT786507:PGT786511 PQP786507:PQP786511 QAL786507:QAL786511 QKH786507:QKH786511 QUD786507:QUD786511 RDZ786507:RDZ786511 RNV786507:RNV786511 RXR786507:RXR786511 SHN786507:SHN786511 SRJ786507:SRJ786511 TBF786507:TBF786511 TLB786507:TLB786511 TUX786507:TUX786511 UET786507:UET786511 UOP786507:UOP786511 UYL786507:UYL786511 VIH786507:VIH786511 VSD786507:VSD786511 WBZ786507:WBZ786511 WLV786507:WLV786511 WVR786507:WVR786511 J852043:J852047 JF852043:JF852047 TB852043:TB852047 ACX852043:ACX852047 AMT852043:AMT852047 AWP852043:AWP852047 BGL852043:BGL852047 BQH852043:BQH852047 CAD852043:CAD852047 CJZ852043:CJZ852047 CTV852043:CTV852047 DDR852043:DDR852047 DNN852043:DNN852047 DXJ852043:DXJ852047 EHF852043:EHF852047 ERB852043:ERB852047 FAX852043:FAX852047 FKT852043:FKT852047 FUP852043:FUP852047 GEL852043:GEL852047 GOH852043:GOH852047 GYD852043:GYD852047 HHZ852043:HHZ852047 HRV852043:HRV852047 IBR852043:IBR852047 ILN852043:ILN852047 IVJ852043:IVJ852047 JFF852043:JFF852047 JPB852043:JPB852047 JYX852043:JYX852047 KIT852043:KIT852047 KSP852043:KSP852047 LCL852043:LCL852047 LMH852043:LMH852047 LWD852043:LWD852047 MFZ852043:MFZ852047 MPV852043:MPV852047 MZR852043:MZR852047 NJN852043:NJN852047 NTJ852043:NTJ852047 ODF852043:ODF852047 ONB852043:ONB852047 OWX852043:OWX852047 PGT852043:PGT852047 PQP852043:PQP852047 QAL852043:QAL852047 QKH852043:QKH852047 QUD852043:QUD852047 RDZ852043:RDZ852047 RNV852043:RNV852047 RXR852043:RXR852047 SHN852043:SHN852047 SRJ852043:SRJ852047 TBF852043:TBF852047 TLB852043:TLB852047 TUX852043:TUX852047 UET852043:UET852047 UOP852043:UOP852047 UYL852043:UYL852047 VIH852043:VIH852047 VSD852043:VSD852047 WBZ852043:WBZ852047 WLV852043:WLV852047 WVR852043:WVR852047 J917579:J917583 JF917579:JF917583 TB917579:TB917583 ACX917579:ACX917583 AMT917579:AMT917583 AWP917579:AWP917583 BGL917579:BGL917583 BQH917579:BQH917583 CAD917579:CAD917583 CJZ917579:CJZ917583 CTV917579:CTV917583 DDR917579:DDR917583 DNN917579:DNN917583 DXJ917579:DXJ917583 EHF917579:EHF917583 ERB917579:ERB917583 FAX917579:FAX917583 FKT917579:FKT917583 FUP917579:FUP917583 GEL917579:GEL917583 GOH917579:GOH917583 GYD917579:GYD917583 HHZ917579:HHZ917583 HRV917579:HRV917583 IBR917579:IBR917583 ILN917579:ILN917583 IVJ917579:IVJ917583 JFF917579:JFF917583 JPB917579:JPB917583 JYX917579:JYX917583 KIT917579:KIT917583 KSP917579:KSP917583 LCL917579:LCL917583 LMH917579:LMH917583 LWD917579:LWD917583 MFZ917579:MFZ917583 MPV917579:MPV917583 MZR917579:MZR917583 NJN917579:NJN917583 NTJ917579:NTJ917583 ODF917579:ODF917583 ONB917579:ONB917583 OWX917579:OWX917583 PGT917579:PGT917583 PQP917579:PQP917583 QAL917579:QAL917583 QKH917579:QKH917583 QUD917579:QUD917583 RDZ917579:RDZ917583 RNV917579:RNV917583 RXR917579:RXR917583 SHN917579:SHN917583 SRJ917579:SRJ917583 TBF917579:TBF917583 TLB917579:TLB917583 TUX917579:TUX917583 UET917579:UET917583 UOP917579:UOP917583 UYL917579:UYL917583 VIH917579:VIH917583 VSD917579:VSD917583 WBZ917579:WBZ917583 WLV917579:WLV917583 WVR917579:WVR917583 J983115:J983119 JF983115:JF983119 TB983115:TB983119 ACX983115:ACX983119 AMT983115:AMT983119 AWP983115:AWP983119 BGL983115:BGL983119 BQH983115:BQH983119 CAD983115:CAD983119 CJZ983115:CJZ983119 CTV983115:CTV983119 DDR983115:DDR983119 DNN983115:DNN983119 DXJ983115:DXJ983119 EHF983115:EHF983119 ERB983115:ERB983119 FAX983115:FAX983119 FKT983115:FKT983119 FUP983115:FUP983119 GEL983115:GEL983119 GOH983115:GOH983119 GYD983115:GYD983119 HHZ983115:HHZ983119 HRV983115:HRV983119 IBR983115:IBR983119 ILN983115:ILN983119 IVJ983115:IVJ983119 JFF983115:JFF983119 JPB983115:JPB983119 JYX983115:JYX983119 KIT983115:KIT983119 KSP983115:KSP983119 LCL983115:LCL983119 LMH983115:LMH983119 LWD983115:LWD983119 MFZ983115:MFZ983119 MPV983115:MPV983119 MZR983115:MZR983119 NJN983115:NJN983119 NTJ983115:NTJ983119 ODF983115:ODF983119 ONB983115:ONB983119 OWX983115:OWX983119 PGT983115:PGT983119 PQP983115:PQP983119 QAL983115:QAL983119 QKH983115:QKH983119 QUD983115:QUD983119 RDZ983115:RDZ983119 RNV983115:RNV983119 RXR983115:RXR983119 SHN983115:SHN983119 SRJ983115:SRJ983119 TBF983115:TBF983119 TLB983115:TLB983119 TUX983115:TUX983119 UET983115:UET983119 UOP983115:UOP983119 UYL983115:UYL983119 VIH983115:VIH983119 VSD983115:VSD983119 WBZ983115:WBZ983119 WLV983115:WLV983119 WVR983115:WVR983119 J74 JF74 TB74 ACX74 AMT74 AWP74 BGL74 BQH74 CAD74 CJZ74 CTV74 DDR74 DNN74 DXJ74 EHF74 ERB74 FAX74 FKT74 FUP74 GEL74 GOH74 GYD74 HHZ74 HRV74 IBR74 ILN74 IVJ74 JFF74 JPB74 JYX74 KIT74 KSP74 LCL74 LMH74 LWD74 MFZ74 MPV74 MZR74 NJN74 NTJ74 ODF74 ONB74 OWX74 PGT74 PQP74 QAL74 QKH74 QUD74 RDZ74 RNV74 RXR74 SHN74 SRJ74 TBF74 TLB74 TUX74 UET74 UOP74 UYL74 VIH74 VSD74 WBZ74 WLV74 WVR74 J65617 JF65617 TB65617 ACX65617 AMT65617 AWP65617 BGL65617 BQH65617 CAD65617 CJZ65617 CTV65617 DDR65617 DNN65617 DXJ65617 EHF65617 ERB65617 FAX65617 FKT65617 FUP65617 GEL65617 GOH65617 GYD65617 HHZ65617 HRV65617 IBR65617 ILN65617 IVJ65617 JFF65617 JPB65617 JYX65617 KIT65617 KSP65617 LCL65617 LMH65617 LWD65617 MFZ65617 MPV65617 MZR65617 NJN65617 NTJ65617 ODF65617 ONB65617 OWX65617 PGT65617 PQP65617 QAL65617 QKH65617 QUD65617 RDZ65617 RNV65617 RXR65617 SHN65617 SRJ65617 TBF65617 TLB65617 TUX65617 UET65617 UOP65617 UYL65617 VIH65617 VSD65617 WBZ65617 WLV65617 WVR65617 J131153 JF131153 TB131153 ACX131153 AMT131153 AWP131153 BGL131153 BQH131153 CAD131153 CJZ131153 CTV131153 DDR131153 DNN131153 DXJ131153 EHF131153 ERB131153 FAX131153 FKT131153 FUP131153 GEL131153 GOH131153 GYD131153 HHZ131153 HRV131153 IBR131153 ILN131153 IVJ131153 JFF131153 JPB131153 JYX131153 KIT131153 KSP131153 LCL131153 LMH131153 LWD131153 MFZ131153 MPV131153 MZR131153 NJN131153 NTJ131153 ODF131153 ONB131153 OWX131153 PGT131153 PQP131153 QAL131153 QKH131153 QUD131153 RDZ131153 RNV131153 RXR131153 SHN131153 SRJ131153 TBF131153 TLB131153 TUX131153 UET131153 UOP131153 UYL131153 VIH131153 VSD131153 WBZ131153 WLV131153 WVR131153 J196689 JF196689 TB196689 ACX196689 AMT196689 AWP196689 BGL196689 BQH196689 CAD196689 CJZ196689 CTV196689 DDR196689 DNN196689 DXJ196689 EHF196689 ERB196689 FAX196689 FKT196689 FUP196689 GEL196689 GOH196689 GYD196689 HHZ196689 HRV196689 IBR196689 ILN196689 IVJ196689 JFF196689 JPB196689 JYX196689 KIT196689 KSP196689 LCL196689 LMH196689 LWD196689 MFZ196689 MPV196689 MZR196689 NJN196689 NTJ196689 ODF196689 ONB196689 OWX196689 PGT196689 PQP196689 QAL196689 QKH196689 QUD196689 RDZ196689 RNV196689 RXR196689 SHN196689 SRJ196689 TBF196689 TLB196689 TUX196689 UET196689 UOP196689 UYL196689 VIH196689 VSD196689 WBZ196689 WLV196689 WVR196689 J262225 JF262225 TB262225 ACX262225 AMT262225 AWP262225 BGL262225 BQH262225 CAD262225 CJZ262225 CTV262225 DDR262225 DNN262225 DXJ262225 EHF262225 ERB262225 FAX262225 FKT262225 FUP262225 GEL262225 GOH262225 GYD262225 HHZ262225 HRV262225 IBR262225 ILN262225 IVJ262225 JFF262225 JPB262225 JYX262225 KIT262225 KSP262225 LCL262225 LMH262225 LWD262225 MFZ262225 MPV262225 MZR262225 NJN262225 NTJ262225 ODF262225 ONB262225 OWX262225 PGT262225 PQP262225 QAL262225 QKH262225 QUD262225 RDZ262225 RNV262225 RXR262225 SHN262225 SRJ262225 TBF262225 TLB262225 TUX262225 UET262225 UOP262225 UYL262225 VIH262225 VSD262225 WBZ262225 WLV262225 WVR262225 J327761 JF327761 TB327761 ACX327761 AMT327761 AWP327761 BGL327761 BQH327761 CAD327761 CJZ327761 CTV327761 DDR327761 DNN327761 DXJ327761 EHF327761 ERB327761 FAX327761 FKT327761 FUP327761 GEL327761 GOH327761 GYD327761 HHZ327761 HRV327761 IBR327761 ILN327761 IVJ327761 JFF327761 JPB327761 JYX327761 KIT327761 KSP327761 LCL327761 LMH327761 LWD327761 MFZ327761 MPV327761 MZR327761 NJN327761 NTJ327761 ODF327761 ONB327761 OWX327761 PGT327761 PQP327761 QAL327761 QKH327761 QUD327761 RDZ327761 RNV327761 RXR327761 SHN327761 SRJ327761 TBF327761 TLB327761 TUX327761 UET327761 UOP327761 UYL327761 VIH327761 VSD327761 WBZ327761 WLV327761 WVR327761 J393297 JF393297 TB393297 ACX393297 AMT393297 AWP393297 BGL393297 BQH393297 CAD393297 CJZ393297 CTV393297 DDR393297 DNN393297 DXJ393297 EHF393297 ERB393297 FAX393297 FKT393297 FUP393297 GEL393297 GOH393297 GYD393297 HHZ393297 HRV393297 IBR393297 ILN393297 IVJ393297 JFF393297 JPB393297 JYX393297 KIT393297 KSP393297 LCL393297 LMH393297 LWD393297 MFZ393297 MPV393297 MZR393297 NJN393297 NTJ393297 ODF393297 ONB393297 OWX393297 PGT393297 PQP393297 QAL393297 QKH393297 QUD393297 RDZ393297 RNV393297 RXR393297 SHN393297 SRJ393297 TBF393297 TLB393297 TUX393297 UET393297 UOP393297 UYL393297 VIH393297 VSD393297 WBZ393297 WLV393297 WVR393297 J458833 JF458833 TB458833 ACX458833 AMT458833 AWP458833 BGL458833 BQH458833 CAD458833 CJZ458833 CTV458833 DDR458833 DNN458833 DXJ458833 EHF458833 ERB458833 FAX458833 FKT458833 FUP458833 GEL458833 GOH458833 GYD458833 HHZ458833 HRV458833 IBR458833 ILN458833 IVJ458833 JFF458833 JPB458833 JYX458833 KIT458833 KSP458833 LCL458833 LMH458833 LWD458833 MFZ458833 MPV458833 MZR458833 NJN458833 NTJ458833 ODF458833 ONB458833 OWX458833 PGT458833 PQP458833 QAL458833 QKH458833 QUD458833 RDZ458833 RNV458833 RXR458833 SHN458833 SRJ458833 TBF458833 TLB458833 TUX458833 UET458833 UOP458833 UYL458833 VIH458833 VSD458833 WBZ458833 WLV458833 WVR458833 J524369 JF524369 TB524369 ACX524369 AMT524369 AWP524369 BGL524369 BQH524369 CAD524369 CJZ524369 CTV524369 DDR524369 DNN524369 DXJ524369 EHF524369 ERB524369 FAX524369 FKT524369 FUP524369 GEL524369 GOH524369 GYD524369 HHZ524369 HRV524369 IBR524369 ILN524369 IVJ524369 JFF524369 JPB524369 JYX524369 KIT524369 KSP524369 LCL524369 LMH524369 LWD524369 MFZ524369 MPV524369 MZR524369 NJN524369 NTJ524369 ODF524369 ONB524369 OWX524369 PGT524369 PQP524369 QAL524369 QKH524369 QUD524369 RDZ524369 RNV524369 RXR524369 SHN524369 SRJ524369 TBF524369 TLB524369 TUX524369 UET524369 UOP524369 UYL524369 VIH524369 VSD524369 WBZ524369 WLV524369 WVR524369 J589905 JF589905 TB589905 ACX589905 AMT589905 AWP589905 BGL589905 BQH589905 CAD589905 CJZ589905 CTV589905 DDR589905 DNN589905 DXJ589905 EHF589905 ERB589905 FAX589905 FKT589905 FUP589905 GEL589905 GOH589905 GYD589905 HHZ589905 HRV589905 IBR589905 ILN589905 IVJ589905 JFF589905 JPB589905 JYX589905 KIT589905 KSP589905 LCL589905 LMH589905 LWD589905 MFZ589905 MPV589905 MZR589905 NJN589905 NTJ589905 ODF589905 ONB589905 OWX589905 PGT589905 PQP589905 QAL589905 QKH589905 QUD589905 RDZ589905 RNV589905 RXR589905 SHN589905 SRJ589905 TBF589905 TLB589905 TUX589905 UET589905 UOP589905 UYL589905 VIH589905 VSD589905 WBZ589905 WLV589905 WVR589905 J655441 JF655441 TB655441 ACX655441 AMT655441 AWP655441 BGL655441 BQH655441 CAD655441 CJZ655441 CTV655441 DDR655441 DNN655441 DXJ655441 EHF655441 ERB655441 FAX655441 FKT655441 FUP655441 GEL655441 GOH655441 GYD655441 HHZ655441 HRV655441 IBR655441 ILN655441 IVJ655441 JFF655441 JPB655441 JYX655441 KIT655441 KSP655441 LCL655441 LMH655441 LWD655441 MFZ655441 MPV655441 MZR655441 NJN655441 NTJ655441 ODF655441 ONB655441 OWX655441 PGT655441 PQP655441 QAL655441 QKH655441 QUD655441 RDZ655441 RNV655441 RXR655441 SHN655441 SRJ655441 TBF655441 TLB655441 TUX655441 UET655441 UOP655441 UYL655441 VIH655441 VSD655441 WBZ655441 WLV655441 WVR655441 J720977 JF720977 TB720977 ACX720977 AMT720977 AWP720977 BGL720977 BQH720977 CAD720977 CJZ720977 CTV720977 DDR720977 DNN720977 DXJ720977 EHF720977 ERB720977 FAX720977 FKT720977 FUP720977 GEL720977 GOH720977 GYD720977 HHZ720977 HRV720977 IBR720977 ILN720977 IVJ720977 JFF720977 JPB720977 JYX720977 KIT720977 KSP720977 LCL720977 LMH720977 LWD720977 MFZ720977 MPV720977 MZR720977 NJN720977 NTJ720977 ODF720977 ONB720977 OWX720977 PGT720977 PQP720977 QAL720977 QKH720977 QUD720977 RDZ720977 RNV720977 RXR720977 SHN720977 SRJ720977 TBF720977 TLB720977 TUX720977 UET720977 UOP720977 UYL720977 VIH720977 VSD720977 WBZ720977 WLV720977 WVR720977 J786513 JF786513 TB786513 ACX786513 AMT786513 AWP786513 BGL786513 BQH786513 CAD786513 CJZ786513 CTV786513 DDR786513 DNN786513 DXJ786513 EHF786513 ERB786513 FAX786513 FKT786513 FUP786513 GEL786513 GOH786513 GYD786513 HHZ786513 HRV786513 IBR786513 ILN786513 IVJ786513 JFF786513 JPB786513 JYX786513 KIT786513 KSP786513 LCL786513 LMH786513 LWD786513 MFZ786513 MPV786513 MZR786513 NJN786513 NTJ786513 ODF786513 ONB786513 OWX786513 PGT786513 PQP786513 QAL786513 QKH786513 QUD786513 RDZ786513 RNV786513 RXR786513 SHN786513 SRJ786513 TBF786513 TLB786513 TUX786513 UET786513 UOP786513 UYL786513 VIH786513 VSD786513 WBZ786513 WLV786513 WVR786513 J852049 JF852049 TB852049 ACX852049 AMT852049 AWP852049 BGL852049 BQH852049 CAD852049 CJZ852049 CTV852049 DDR852049 DNN852049 DXJ852049 EHF852049 ERB852049 FAX852049 FKT852049 FUP852049 GEL852049 GOH852049 GYD852049 HHZ852049 HRV852049 IBR852049 ILN852049 IVJ852049 JFF852049 JPB852049 JYX852049 KIT852049 KSP852049 LCL852049 LMH852049 LWD852049 MFZ852049 MPV852049 MZR852049 NJN852049 NTJ852049 ODF852049 ONB852049 OWX852049 PGT852049 PQP852049 QAL852049 QKH852049 QUD852049 RDZ852049 RNV852049 RXR852049 SHN852049 SRJ852049 TBF852049 TLB852049 TUX852049 UET852049 UOP852049 UYL852049 VIH852049 VSD852049 WBZ852049 WLV852049 WVR852049 J917585 JF917585 TB917585 ACX917585 AMT917585 AWP917585 BGL917585 BQH917585 CAD917585 CJZ917585 CTV917585 DDR917585 DNN917585 DXJ917585 EHF917585 ERB917585 FAX917585 FKT917585 FUP917585 GEL917585 GOH917585 GYD917585 HHZ917585 HRV917585 IBR917585 ILN917585 IVJ917585 JFF917585 JPB917585 JYX917585 KIT917585 KSP917585 LCL917585 LMH917585 LWD917585 MFZ917585 MPV917585 MZR917585 NJN917585 NTJ917585 ODF917585 ONB917585 OWX917585 PGT917585 PQP917585 QAL917585 QKH917585 QUD917585 RDZ917585 RNV917585 RXR917585 SHN917585 SRJ917585 TBF917585 TLB917585 TUX917585 UET917585 UOP917585 UYL917585 VIH917585 VSD917585 WBZ917585 WLV917585 WVR917585 J983121 JF983121 TB983121 ACX983121 AMT983121 AWP983121 BGL983121 BQH983121 CAD983121 CJZ983121 CTV983121 DDR983121 DNN983121 DXJ983121 EHF983121 ERB983121 FAX983121 FKT983121 FUP983121 GEL983121 GOH983121 GYD983121 HHZ983121 HRV983121 IBR983121 ILN983121 IVJ983121 JFF983121 JPB983121 JYX983121 KIT983121 KSP983121 LCL983121 LMH983121 LWD983121 MFZ983121 MPV983121 MZR983121 NJN983121 NTJ983121 ODF983121 ONB983121 OWX983121 PGT983121 PQP983121 QAL983121 QKH983121 QUD983121 RDZ983121 RNV983121 RXR983121 SHN983121 SRJ983121 TBF983121 TLB983121 TUX983121 UET983121 UOP983121 UYL983121 VIH983121 VSD983121 WBZ983121 WLV983121 J84:J92 JF15:JF34 TB15:TB34 ACX15:ACX34 AMT15:AMT34 AWP15:AWP34 BGL15:BGL34 BQH15:BQH34 CAD15:CAD34 CJZ15:CJZ34 CTV15:CTV34 DDR15:DDR34 DNN15:DNN34 DXJ15:DXJ34 EHF15:EHF34 ERB15:ERB34 FAX15:FAX34 FKT15:FKT34 FUP15:FUP34 GEL15:GEL34 GOH15:GOH34 GYD15:GYD34 HHZ15:HHZ34 HRV15:HRV34 IBR15:IBR34 ILN15:ILN34 IVJ15:IVJ34 JFF15:JFF34 JPB15:JPB34 JYX15:JYX34 KIT15:KIT34 KSP15:KSP34 LCL15:LCL34 LMH15:LMH34 LWD15:LWD34 MFZ15:MFZ34 MPV15:MPV34 MZR15:MZR34 NJN15:NJN34 NTJ15:NTJ34 ODF15:ODF34 ONB15:ONB34 OWX15:OWX34 PGT15:PGT34 PQP15:PQP34 QAL15:QAL34 QKH15:QKH34 QUD15:QUD34 RDZ15:RDZ34 RNV15:RNV34 RXR15:RXR34 SHN15:SHN34 SRJ15:SRJ34 TBF15:TBF34 TLB15:TLB34 TUX15:TUX34 UET15:UET34 UOP15:UOP34 UYL15:UYL34 VIH15:VIH34 VSD15:VSD34 WBZ15:WBZ34 WLV15:WLV34 WVR15:WVR34 J16:J34"/>
    <dataValidation allowBlank="1" showInputMessage="1" showErrorMessage="1" promptTitle="Note:" prompt="Please enter Minimum, Ad Valorem Rate and Base Amount for this rating category/sub-category on the same row._x000a__x000a_Section 500 permits a maximum of 50% of category/sub-category income as a Base Amount." sqref="F36:F60 JB83:JB120 SX83:SX120 ACT83:ACT120 AMP83:AMP120 AWL83:AWL120 BGH83:BGH120 BQD83:BQD120 BZZ83:BZZ120 CJV83:CJV120 CTR83:CTR120 DDN83:DDN120 DNJ83:DNJ120 DXF83:DXF120 EHB83:EHB120 EQX83:EQX120 FAT83:FAT120 FKP83:FKP120 FUL83:FUL120 GEH83:GEH120 GOD83:GOD120 GXZ83:GXZ120 HHV83:HHV120 HRR83:HRR120 IBN83:IBN120 ILJ83:ILJ120 IVF83:IVF120 JFB83:JFB120 JOX83:JOX120 JYT83:JYT120 KIP83:KIP120 KSL83:KSL120 LCH83:LCH120 LMD83:LMD120 LVZ83:LVZ120 MFV83:MFV120 MPR83:MPR120 MZN83:MZN120 NJJ83:NJJ120 NTF83:NTF120 ODB83:ODB120 OMX83:OMX120 OWT83:OWT120 PGP83:PGP120 PQL83:PQL120 QAH83:QAH120 QKD83:QKD120 QTZ83:QTZ120 RDV83:RDV120 RNR83:RNR120 RXN83:RXN120 SHJ83:SHJ120 SRF83:SRF120 TBB83:TBB120 TKX83:TKX120 TUT83:TUT120 UEP83:UEP120 UOL83:UOL120 UYH83:UYH120 VID83:VID120 VRZ83:VRZ120 WBV83:WBV120 WLR83:WLR120 WVN83:WVN120 F65626:F65663 JB65626:JB65663 SX65626:SX65663 ACT65626:ACT65663 AMP65626:AMP65663 AWL65626:AWL65663 BGH65626:BGH65663 BQD65626:BQD65663 BZZ65626:BZZ65663 CJV65626:CJV65663 CTR65626:CTR65663 DDN65626:DDN65663 DNJ65626:DNJ65663 DXF65626:DXF65663 EHB65626:EHB65663 EQX65626:EQX65663 FAT65626:FAT65663 FKP65626:FKP65663 FUL65626:FUL65663 GEH65626:GEH65663 GOD65626:GOD65663 GXZ65626:GXZ65663 HHV65626:HHV65663 HRR65626:HRR65663 IBN65626:IBN65663 ILJ65626:ILJ65663 IVF65626:IVF65663 JFB65626:JFB65663 JOX65626:JOX65663 JYT65626:JYT65663 KIP65626:KIP65663 KSL65626:KSL65663 LCH65626:LCH65663 LMD65626:LMD65663 LVZ65626:LVZ65663 MFV65626:MFV65663 MPR65626:MPR65663 MZN65626:MZN65663 NJJ65626:NJJ65663 NTF65626:NTF65663 ODB65626:ODB65663 OMX65626:OMX65663 OWT65626:OWT65663 PGP65626:PGP65663 PQL65626:PQL65663 QAH65626:QAH65663 QKD65626:QKD65663 QTZ65626:QTZ65663 RDV65626:RDV65663 RNR65626:RNR65663 RXN65626:RXN65663 SHJ65626:SHJ65663 SRF65626:SRF65663 TBB65626:TBB65663 TKX65626:TKX65663 TUT65626:TUT65663 UEP65626:UEP65663 UOL65626:UOL65663 UYH65626:UYH65663 VID65626:VID65663 VRZ65626:VRZ65663 WBV65626:WBV65663 WLR65626:WLR65663 WVN65626:WVN65663 F131162:F131199 JB131162:JB131199 SX131162:SX131199 ACT131162:ACT131199 AMP131162:AMP131199 AWL131162:AWL131199 BGH131162:BGH131199 BQD131162:BQD131199 BZZ131162:BZZ131199 CJV131162:CJV131199 CTR131162:CTR131199 DDN131162:DDN131199 DNJ131162:DNJ131199 DXF131162:DXF131199 EHB131162:EHB131199 EQX131162:EQX131199 FAT131162:FAT131199 FKP131162:FKP131199 FUL131162:FUL131199 GEH131162:GEH131199 GOD131162:GOD131199 GXZ131162:GXZ131199 HHV131162:HHV131199 HRR131162:HRR131199 IBN131162:IBN131199 ILJ131162:ILJ131199 IVF131162:IVF131199 JFB131162:JFB131199 JOX131162:JOX131199 JYT131162:JYT131199 KIP131162:KIP131199 KSL131162:KSL131199 LCH131162:LCH131199 LMD131162:LMD131199 LVZ131162:LVZ131199 MFV131162:MFV131199 MPR131162:MPR131199 MZN131162:MZN131199 NJJ131162:NJJ131199 NTF131162:NTF131199 ODB131162:ODB131199 OMX131162:OMX131199 OWT131162:OWT131199 PGP131162:PGP131199 PQL131162:PQL131199 QAH131162:QAH131199 QKD131162:QKD131199 QTZ131162:QTZ131199 RDV131162:RDV131199 RNR131162:RNR131199 RXN131162:RXN131199 SHJ131162:SHJ131199 SRF131162:SRF131199 TBB131162:TBB131199 TKX131162:TKX131199 TUT131162:TUT131199 UEP131162:UEP131199 UOL131162:UOL131199 UYH131162:UYH131199 VID131162:VID131199 VRZ131162:VRZ131199 WBV131162:WBV131199 WLR131162:WLR131199 WVN131162:WVN131199 F196698:F196735 JB196698:JB196735 SX196698:SX196735 ACT196698:ACT196735 AMP196698:AMP196735 AWL196698:AWL196735 BGH196698:BGH196735 BQD196698:BQD196735 BZZ196698:BZZ196735 CJV196698:CJV196735 CTR196698:CTR196735 DDN196698:DDN196735 DNJ196698:DNJ196735 DXF196698:DXF196735 EHB196698:EHB196735 EQX196698:EQX196735 FAT196698:FAT196735 FKP196698:FKP196735 FUL196698:FUL196735 GEH196698:GEH196735 GOD196698:GOD196735 GXZ196698:GXZ196735 HHV196698:HHV196735 HRR196698:HRR196735 IBN196698:IBN196735 ILJ196698:ILJ196735 IVF196698:IVF196735 JFB196698:JFB196735 JOX196698:JOX196735 JYT196698:JYT196735 KIP196698:KIP196735 KSL196698:KSL196735 LCH196698:LCH196735 LMD196698:LMD196735 LVZ196698:LVZ196735 MFV196698:MFV196735 MPR196698:MPR196735 MZN196698:MZN196735 NJJ196698:NJJ196735 NTF196698:NTF196735 ODB196698:ODB196735 OMX196698:OMX196735 OWT196698:OWT196735 PGP196698:PGP196735 PQL196698:PQL196735 QAH196698:QAH196735 QKD196698:QKD196735 QTZ196698:QTZ196735 RDV196698:RDV196735 RNR196698:RNR196735 RXN196698:RXN196735 SHJ196698:SHJ196735 SRF196698:SRF196735 TBB196698:TBB196735 TKX196698:TKX196735 TUT196698:TUT196735 UEP196698:UEP196735 UOL196698:UOL196735 UYH196698:UYH196735 VID196698:VID196735 VRZ196698:VRZ196735 WBV196698:WBV196735 WLR196698:WLR196735 WVN196698:WVN196735 F262234:F262271 JB262234:JB262271 SX262234:SX262271 ACT262234:ACT262271 AMP262234:AMP262271 AWL262234:AWL262271 BGH262234:BGH262271 BQD262234:BQD262271 BZZ262234:BZZ262271 CJV262234:CJV262271 CTR262234:CTR262271 DDN262234:DDN262271 DNJ262234:DNJ262271 DXF262234:DXF262271 EHB262234:EHB262271 EQX262234:EQX262271 FAT262234:FAT262271 FKP262234:FKP262271 FUL262234:FUL262271 GEH262234:GEH262271 GOD262234:GOD262271 GXZ262234:GXZ262271 HHV262234:HHV262271 HRR262234:HRR262271 IBN262234:IBN262271 ILJ262234:ILJ262271 IVF262234:IVF262271 JFB262234:JFB262271 JOX262234:JOX262271 JYT262234:JYT262271 KIP262234:KIP262271 KSL262234:KSL262271 LCH262234:LCH262271 LMD262234:LMD262271 LVZ262234:LVZ262271 MFV262234:MFV262271 MPR262234:MPR262271 MZN262234:MZN262271 NJJ262234:NJJ262271 NTF262234:NTF262271 ODB262234:ODB262271 OMX262234:OMX262271 OWT262234:OWT262271 PGP262234:PGP262271 PQL262234:PQL262271 QAH262234:QAH262271 QKD262234:QKD262271 QTZ262234:QTZ262271 RDV262234:RDV262271 RNR262234:RNR262271 RXN262234:RXN262271 SHJ262234:SHJ262271 SRF262234:SRF262271 TBB262234:TBB262271 TKX262234:TKX262271 TUT262234:TUT262271 UEP262234:UEP262271 UOL262234:UOL262271 UYH262234:UYH262271 VID262234:VID262271 VRZ262234:VRZ262271 WBV262234:WBV262271 WLR262234:WLR262271 WVN262234:WVN262271 F327770:F327807 JB327770:JB327807 SX327770:SX327807 ACT327770:ACT327807 AMP327770:AMP327807 AWL327770:AWL327807 BGH327770:BGH327807 BQD327770:BQD327807 BZZ327770:BZZ327807 CJV327770:CJV327807 CTR327770:CTR327807 DDN327770:DDN327807 DNJ327770:DNJ327807 DXF327770:DXF327807 EHB327770:EHB327807 EQX327770:EQX327807 FAT327770:FAT327807 FKP327770:FKP327807 FUL327770:FUL327807 GEH327770:GEH327807 GOD327770:GOD327807 GXZ327770:GXZ327807 HHV327770:HHV327807 HRR327770:HRR327807 IBN327770:IBN327807 ILJ327770:ILJ327807 IVF327770:IVF327807 JFB327770:JFB327807 JOX327770:JOX327807 JYT327770:JYT327807 KIP327770:KIP327807 KSL327770:KSL327807 LCH327770:LCH327807 LMD327770:LMD327807 LVZ327770:LVZ327807 MFV327770:MFV327807 MPR327770:MPR327807 MZN327770:MZN327807 NJJ327770:NJJ327807 NTF327770:NTF327807 ODB327770:ODB327807 OMX327770:OMX327807 OWT327770:OWT327807 PGP327770:PGP327807 PQL327770:PQL327807 QAH327770:QAH327807 QKD327770:QKD327807 QTZ327770:QTZ327807 RDV327770:RDV327807 RNR327770:RNR327807 RXN327770:RXN327807 SHJ327770:SHJ327807 SRF327770:SRF327807 TBB327770:TBB327807 TKX327770:TKX327807 TUT327770:TUT327807 UEP327770:UEP327807 UOL327770:UOL327807 UYH327770:UYH327807 VID327770:VID327807 VRZ327770:VRZ327807 WBV327770:WBV327807 WLR327770:WLR327807 WVN327770:WVN327807 F393306:F393343 JB393306:JB393343 SX393306:SX393343 ACT393306:ACT393343 AMP393306:AMP393343 AWL393306:AWL393343 BGH393306:BGH393343 BQD393306:BQD393343 BZZ393306:BZZ393343 CJV393306:CJV393343 CTR393306:CTR393343 DDN393306:DDN393343 DNJ393306:DNJ393343 DXF393306:DXF393343 EHB393306:EHB393343 EQX393306:EQX393343 FAT393306:FAT393343 FKP393306:FKP393343 FUL393306:FUL393343 GEH393306:GEH393343 GOD393306:GOD393343 GXZ393306:GXZ393343 HHV393306:HHV393343 HRR393306:HRR393343 IBN393306:IBN393343 ILJ393306:ILJ393343 IVF393306:IVF393343 JFB393306:JFB393343 JOX393306:JOX393343 JYT393306:JYT393343 KIP393306:KIP393343 KSL393306:KSL393343 LCH393306:LCH393343 LMD393306:LMD393343 LVZ393306:LVZ393343 MFV393306:MFV393343 MPR393306:MPR393343 MZN393306:MZN393343 NJJ393306:NJJ393343 NTF393306:NTF393343 ODB393306:ODB393343 OMX393306:OMX393343 OWT393306:OWT393343 PGP393306:PGP393343 PQL393306:PQL393343 QAH393306:QAH393343 QKD393306:QKD393343 QTZ393306:QTZ393343 RDV393306:RDV393343 RNR393306:RNR393343 RXN393306:RXN393343 SHJ393306:SHJ393343 SRF393306:SRF393343 TBB393306:TBB393343 TKX393306:TKX393343 TUT393306:TUT393343 UEP393306:UEP393343 UOL393306:UOL393343 UYH393306:UYH393343 VID393306:VID393343 VRZ393306:VRZ393343 WBV393306:WBV393343 WLR393306:WLR393343 WVN393306:WVN393343 F458842:F458879 JB458842:JB458879 SX458842:SX458879 ACT458842:ACT458879 AMP458842:AMP458879 AWL458842:AWL458879 BGH458842:BGH458879 BQD458842:BQD458879 BZZ458842:BZZ458879 CJV458842:CJV458879 CTR458842:CTR458879 DDN458842:DDN458879 DNJ458842:DNJ458879 DXF458842:DXF458879 EHB458842:EHB458879 EQX458842:EQX458879 FAT458842:FAT458879 FKP458842:FKP458879 FUL458842:FUL458879 GEH458842:GEH458879 GOD458842:GOD458879 GXZ458842:GXZ458879 HHV458842:HHV458879 HRR458842:HRR458879 IBN458842:IBN458879 ILJ458842:ILJ458879 IVF458842:IVF458879 JFB458842:JFB458879 JOX458842:JOX458879 JYT458842:JYT458879 KIP458842:KIP458879 KSL458842:KSL458879 LCH458842:LCH458879 LMD458842:LMD458879 LVZ458842:LVZ458879 MFV458842:MFV458879 MPR458842:MPR458879 MZN458842:MZN458879 NJJ458842:NJJ458879 NTF458842:NTF458879 ODB458842:ODB458879 OMX458842:OMX458879 OWT458842:OWT458879 PGP458842:PGP458879 PQL458842:PQL458879 QAH458842:QAH458879 QKD458842:QKD458879 QTZ458842:QTZ458879 RDV458842:RDV458879 RNR458842:RNR458879 RXN458842:RXN458879 SHJ458842:SHJ458879 SRF458842:SRF458879 TBB458842:TBB458879 TKX458842:TKX458879 TUT458842:TUT458879 UEP458842:UEP458879 UOL458842:UOL458879 UYH458842:UYH458879 VID458842:VID458879 VRZ458842:VRZ458879 WBV458842:WBV458879 WLR458842:WLR458879 WVN458842:WVN458879 F524378:F524415 JB524378:JB524415 SX524378:SX524415 ACT524378:ACT524415 AMP524378:AMP524415 AWL524378:AWL524415 BGH524378:BGH524415 BQD524378:BQD524415 BZZ524378:BZZ524415 CJV524378:CJV524415 CTR524378:CTR524415 DDN524378:DDN524415 DNJ524378:DNJ524415 DXF524378:DXF524415 EHB524378:EHB524415 EQX524378:EQX524415 FAT524378:FAT524415 FKP524378:FKP524415 FUL524378:FUL524415 GEH524378:GEH524415 GOD524378:GOD524415 GXZ524378:GXZ524415 HHV524378:HHV524415 HRR524378:HRR524415 IBN524378:IBN524415 ILJ524378:ILJ524415 IVF524378:IVF524415 JFB524378:JFB524415 JOX524378:JOX524415 JYT524378:JYT524415 KIP524378:KIP524415 KSL524378:KSL524415 LCH524378:LCH524415 LMD524378:LMD524415 LVZ524378:LVZ524415 MFV524378:MFV524415 MPR524378:MPR524415 MZN524378:MZN524415 NJJ524378:NJJ524415 NTF524378:NTF524415 ODB524378:ODB524415 OMX524378:OMX524415 OWT524378:OWT524415 PGP524378:PGP524415 PQL524378:PQL524415 QAH524378:QAH524415 QKD524378:QKD524415 QTZ524378:QTZ524415 RDV524378:RDV524415 RNR524378:RNR524415 RXN524378:RXN524415 SHJ524378:SHJ524415 SRF524378:SRF524415 TBB524378:TBB524415 TKX524378:TKX524415 TUT524378:TUT524415 UEP524378:UEP524415 UOL524378:UOL524415 UYH524378:UYH524415 VID524378:VID524415 VRZ524378:VRZ524415 WBV524378:WBV524415 WLR524378:WLR524415 WVN524378:WVN524415 F589914:F589951 JB589914:JB589951 SX589914:SX589951 ACT589914:ACT589951 AMP589914:AMP589951 AWL589914:AWL589951 BGH589914:BGH589951 BQD589914:BQD589951 BZZ589914:BZZ589951 CJV589914:CJV589951 CTR589914:CTR589951 DDN589914:DDN589951 DNJ589914:DNJ589951 DXF589914:DXF589951 EHB589914:EHB589951 EQX589914:EQX589951 FAT589914:FAT589951 FKP589914:FKP589951 FUL589914:FUL589951 GEH589914:GEH589951 GOD589914:GOD589951 GXZ589914:GXZ589951 HHV589914:HHV589951 HRR589914:HRR589951 IBN589914:IBN589951 ILJ589914:ILJ589951 IVF589914:IVF589951 JFB589914:JFB589951 JOX589914:JOX589951 JYT589914:JYT589951 KIP589914:KIP589951 KSL589914:KSL589951 LCH589914:LCH589951 LMD589914:LMD589951 LVZ589914:LVZ589951 MFV589914:MFV589951 MPR589914:MPR589951 MZN589914:MZN589951 NJJ589914:NJJ589951 NTF589914:NTF589951 ODB589914:ODB589951 OMX589914:OMX589951 OWT589914:OWT589951 PGP589914:PGP589951 PQL589914:PQL589951 QAH589914:QAH589951 QKD589914:QKD589951 QTZ589914:QTZ589951 RDV589914:RDV589951 RNR589914:RNR589951 RXN589914:RXN589951 SHJ589914:SHJ589951 SRF589914:SRF589951 TBB589914:TBB589951 TKX589914:TKX589951 TUT589914:TUT589951 UEP589914:UEP589951 UOL589914:UOL589951 UYH589914:UYH589951 VID589914:VID589951 VRZ589914:VRZ589951 WBV589914:WBV589951 WLR589914:WLR589951 WVN589914:WVN589951 F655450:F655487 JB655450:JB655487 SX655450:SX655487 ACT655450:ACT655487 AMP655450:AMP655487 AWL655450:AWL655487 BGH655450:BGH655487 BQD655450:BQD655487 BZZ655450:BZZ655487 CJV655450:CJV655487 CTR655450:CTR655487 DDN655450:DDN655487 DNJ655450:DNJ655487 DXF655450:DXF655487 EHB655450:EHB655487 EQX655450:EQX655487 FAT655450:FAT655487 FKP655450:FKP655487 FUL655450:FUL655487 GEH655450:GEH655487 GOD655450:GOD655487 GXZ655450:GXZ655487 HHV655450:HHV655487 HRR655450:HRR655487 IBN655450:IBN655487 ILJ655450:ILJ655487 IVF655450:IVF655487 JFB655450:JFB655487 JOX655450:JOX655487 JYT655450:JYT655487 KIP655450:KIP655487 KSL655450:KSL655487 LCH655450:LCH655487 LMD655450:LMD655487 LVZ655450:LVZ655487 MFV655450:MFV655487 MPR655450:MPR655487 MZN655450:MZN655487 NJJ655450:NJJ655487 NTF655450:NTF655487 ODB655450:ODB655487 OMX655450:OMX655487 OWT655450:OWT655487 PGP655450:PGP655487 PQL655450:PQL655487 QAH655450:QAH655487 QKD655450:QKD655487 QTZ655450:QTZ655487 RDV655450:RDV655487 RNR655450:RNR655487 RXN655450:RXN655487 SHJ655450:SHJ655487 SRF655450:SRF655487 TBB655450:TBB655487 TKX655450:TKX655487 TUT655450:TUT655487 UEP655450:UEP655487 UOL655450:UOL655487 UYH655450:UYH655487 VID655450:VID655487 VRZ655450:VRZ655487 WBV655450:WBV655487 WLR655450:WLR655487 WVN655450:WVN655487 F720986:F721023 JB720986:JB721023 SX720986:SX721023 ACT720986:ACT721023 AMP720986:AMP721023 AWL720986:AWL721023 BGH720986:BGH721023 BQD720986:BQD721023 BZZ720986:BZZ721023 CJV720986:CJV721023 CTR720986:CTR721023 DDN720986:DDN721023 DNJ720986:DNJ721023 DXF720986:DXF721023 EHB720986:EHB721023 EQX720986:EQX721023 FAT720986:FAT721023 FKP720986:FKP721023 FUL720986:FUL721023 GEH720986:GEH721023 GOD720986:GOD721023 GXZ720986:GXZ721023 HHV720986:HHV721023 HRR720986:HRR721023 IBN720986:IBN721023 ILJ720986:ILJ721023 IVF720986:IVF721023 JFB720986:JFB721023 JOX720986:JOX721023 JYT720986:JYT721023 KIP720986:KIP721023 KSL720986:KSL721023 LCH720986:LCH721023 LMD720986:LMD721023 LVZ720986:LVZ721023 MFV720986:MFV721023 MPR720986:MPR721023 MZN720986:MZN721023 NJJ720986:NJJ721023 NTF720986:NTF721023 ODB720986:ODB721023 OMX720986:OMX721023 OWT720986:OWT721023 PGP720986:PGP721023 PQL720986:PQL721023 QAH720986:QAH721023 QKD720986:QKD721023 QTZ720986:QTZ721023 RDV720986:RDV721023 RNR720986:RNR721023 RXN720986:RXN721023 SHJ720986:SHJ721023 SRF720986:SRF721023 TBB720986:TBB721023 TKX720986:TKX721023 TUT720986:TUT721023 UEP720986:UEP721023 UOL720986:UOL721023 UYH720986:UYH721023 VID720986:VID721023 VRZ720986:VRZ721023 WBV720986:WBV721023 WLR720986:WLR721023 WVN720986:WVN721023 F786522:F786559 JB786522:JB786559 SX786522:SX786559 ACT786522:ACT786559 AMP786522:AMP786559 AWL786522:AWL786559 BGH786522:BGH786559 BQD786522:BQD786559 BZZ786522:BZZ786559 CJV786522:CJV786559 CTR786522:CTR786559 DDN786522:DDN786559 DNJ786522:DNJ786559 DXF786522:DXF786559 EHB786522:EHB786559 EQX786522:EQX786559 FAT786522:FAT786559 FKP786522:FKP786559 FUL786522:FUL786559 GEH786522:GEH786559 GOD786522:GOD786559 GXZ786522:GXZ786559 HHV786522:HHV786559 HRR786522:HRR786559 IBN786522:IBN786559 ILJ786522:ILJ786559 IVF786522:IVF786559 JFB786522:JFB786559 JOX786522:JOX786559 JYT786522:JYT786559 KIP786522:KIP786559 KSL786522:KSL786559 LCH786522:LCH786559 LMD786522:LMD786559 LVZ786522:LVZ786559 MFV786522:MFV786559 MPR786522:MPR786559 MZN786522:MZN786559 NJJ786522:NJJ786559 NTF786522:NTF786559 ODB786522:ODB786559 OMX786522:OMX786559 OWT786522:OWT786559 PGP786522:PGP786559 PQL786522:PQL786559 QAH786522:QAH786559 QKD786522:QKD786559 QTZ786522:QTZ786559 RDV786522:RDV786559 RNR786522:RNR786559 RXN786522:RXN786559 SHJ786522:SHJ786559 SRF786522:SRF786559 TBB786522:TBB786559 TKX786522:TKX786559 TUT786522:TUT786559 UEP786522:UEP786559 UOL786522:UOL786559 UYH786522:UYH786559 VID786522:VID786559 VRZ786522:VRZ786559 WBV786522:WBV786559 WLR786522:WLR786559 WVN786522:WVN786559 F852058:F852095 JB852058:JB852095 SX852058:SX852095 ACT852058:ACT852095 AMP852058:AMP852095 AWL852058:AWL852095 BGH852058:BGH852095 BQD852058:BQD852095 BZZ852058:BZZ852095 CJV852058:CJV852095 CTR852058:CTR852095 DDN852058:DDN852095 DNJ852058:DNJ852095 DXF852058:DXF852095 EHB852058:EHB852095 EQX852058:EQX852095 FAT852058:FAT852095 FKP852058:FKP852095 FUL852058:FUL852095 GEH852058:GEH852095 GOD852058:GOD852095 GXZ852058:GXZ852095 HHV852058:HHV852095 HRR852058:HRR852095 IBN852058:IBN852095 ILJ852058:ILJ852095 IVF852058:IVF852095 JFB852058:JFB852095 JOX852058:JOX852095 JYT852058:JYT852095 KIP852058:KIP852095 KSL852058:KSL852095 LCH852058:LCH852095 LMD852058:LMD852095 LVZ852058:LVZ852095 MFV852058:MFV852095 MPR852058:MPR852095 MZN852058:MZN852095 NJJ852058:NJJ852095 NTF852058:NTF852095 ODB852058:ODB852095 OMX852058:OMX852095 OWT852058:OWT852095 PGP852058:PGP852095 PQL852058:PQL852095 QAH852058:QAH852095 QKD852058:QKD852095 QTZ852058:QTZ852095 RDV852058:RDV852095 RNR852058:RNR852095 RXN852058:RXN852095 SHJ852058:SHJ852095 SRF852058:SRF852095 TBB852058:TBB852095 TKX852058:TKX852095 TUT852058:TUT852095 UEP852058:UEP852095 UOL852058:UOL852095 UYH852058:UYH852095 VID852058:VID852095 VRZ852058:VRZ852095 WBV852058:WBV852095 WLR852058:WLR852095 WVN852058:WVN852095 F917594:F917631 JB917594:JB917631 SX917594:SX917631 ACT917594:ACT917631 AMP917594:AMP917631 AWL917594:AWL917631 BGH917594:BGH917631 BQD917594:BQD917631 BZZ917594:BZZ917631 CJV917594:CJV917631 CTR917594:CTR917631 DDN917594:DDN917631 DNJ917594:DNJ917631 DXF917594:DXF917631 EHB917594:EHB917631 EQX917594:EQX917631 FAT917594:FAT917631 FKP917594:FKP917631 FUL917594:FUL917631 GEH917594:GEH917631 GOD917594:GOD917631 GXZ917594:GXZ917631 HHV917594:HHV917631 HRR917594:HRR917631 IBN917594:IBN917631 ILJ917594:ILJ917631 IVF917594:IVF917631 JFB917594:JFB917631 JOX917594:JOX917631 JYT917594:JYT917631 KIP917594:KIP917631 KSL917594:KSL917631 LCH917594:LCH917631 LMD917594:LMD917631 LVZ917594:LVZ917631 MFV917594:MFV917631 MPR917594:MPR917631 MZN917594:MZN917631 NJJ917594:NJJ917631 NTF917594:NTF917631 ODB917594:ODB917631 OMX917594:OMX917631 OWT917594:OWT917631 PGP917594:PGP917631 PQL917594:PQL917631 QAH917594:QAH917631 QKD917594:QKD917631 QTZ917594:QTZ917631 RDV917594:RDV917631 RNR917594:RNR917631 RXN917594:RXN917631 SHJ917594:SHJ917631 SRF917594:SRF917631 TBB917594:TBB917631 TKX917594:TKX917631 TUT917594:TUT917631 UEP917594:UEP917631 UOL917594:UOL917631 UYH917594:UYH917631 VID917594:VID917631 VRZ917594:VRZ917631 WBV917594:WBV917631 WLR917594:WLR917631 WVN917594:WVN917631 F983130:F983167 JB983130:JB983167 SX983130:SX983167 ACT983130:ACT983167 AMP983130:AMP983167 AWL983130:AWL983167 BGH983130:BGH983167 BQD983130:BQD983167 BZZ983130:BZZ983167 CJV983130:CJV983167 CTR983130:CTR983167 DDN983130:DDN983167 DNJ983130:DNJ983167 DXF983130:DXF983167 EHB983130:EHB983167 EQX983130:EQX983167 FAT983130:FAT983167 FKP983130:FKP983167 FUL983130:FUL983167 GEH983130:GEH983167 GOD983130:GOD983167 GXZ983130:GXZ983167 HHV983130:HHV983167 HRR983130:HRR983167 IBN983130:IBN983167 ILJ983130:ILJ983167 IVF983130:IVF983167 JFB983130:JFB983167 JOX983130:JOX983167 JYT983130:JYT983167 KIP983130:KIP983167 KSL983130:KSL983167 LCH983130:LCH983167 LMD983130:LMD983167 LVZ983130:LVZ983167 MFV983130:MFV983167 MPR983130:MPR983167 MZN983130:MZN983167 NJJ983130:NJJ983167 NTF983130:NTF983167 ODB983130:ODB983167 OMX983130:OMX983167 OWT983130:OWT983167 PGP983130:PGP983167 PQL983130:PQL983167 QAH983130:QAH983167 QKD983130:QKD983167 QTZ983130:QTZ983167 RDV983130:RDV983167 RNR983130:RNR983167 RXN983130:RXN983167 SHJ983130:SHJ983167 SRF983130:SRF983167 TBB983130:TBB983167 TKX983130:TKX983167 TUT983130:TUT983167 UEP983130:UEP983167 UOL983130:UOL983167 UYH983130:UYH983167 VID983130:VID983167 VRZ983130:VRZ983167 WBV983130:WBV983167 WLR983130:WLR983167 WVN983130:WVN983167 WVN983121 F65558:F65577 JB65558:JB65577 SX65558:SX65577 ACT65558:ACT65577 AMP65558:AMP65577 AWL65558:AWL65577 BGH65558:BGH65577 BQD65558:BQD65577 BZZ65558:BZZ65577 CJV65558:CJV65577 CTR65558:CTR65577 DDN65558:DDN65577 DNJ65558:DNJ65577 DXF65558:DXF65577 EHB65558:EHB65577 EQX65558:EQX65577 FAT65558:FAT65577 FKP65558:FKP65577 FUL65558:FUL65577 GEH65558:GEH65577 GOD65558:GOD65577 GXZ65558:GXZ65577 HHV65558:HHV65577 HRR65558:HRR65577 IBN65558:IBN65577 ILJ65558:ILJ65577 IVF65558:IVF65577 JFB65558:JFB65577 JOX65558:JOX65577 JYT65558:JYT65577 KIP65558:KIP65577 KSL65558:KSL65577 LCH65558:LCH65577 LMD65558:LMD65577 LVZ65558:LVZ65577 MFV65558:MFV65577 MPR65558:MPR65577 MZN65558:MZN65577 NJJ65558:NJJ65577 NTF65558:NTF65577 ODB65558:ODB65577 OMX65558:OMX65577 OWT65558:OWT65577 PGP65558:PGP65577 PQL65558:PQL65577 QAH65558:QAH65577 QKD65558:QKD65577 QTZ65558:QTZ65577 RDV65558:RDV65577 RNR65558:RNR65577 RXN65558:RXN65577 SHJ65558:SHJ65577 SRF65558:SRF65577 TBB65558:TBB65577 TKX65558:TKX65577 TUT65558:TUT65577 UEP65558:UEP65577 UOL65558:UOL65577 UYH65558:UYH65577 VID65558:VID65577 VRZ65558:VRZ65577 WBV65558:WBV65577 WLR65558:WLR65577 WVN65558:WVN65577 F131094:F131113 JB131094:JB131113 SX131094:SX131113 ACT131094:ACT131113 AMP131094:AMP131113 AWL131094:AWL131113 BGH131094:BGH131113 BQD131094:BQD131113 BZZ131094:BZZ131113 CJV131094:CJV131113 CTR131094:CTR131113 DDN131094:DDN131113 DNJ131094:DNJ131113 DXF131094:DXF131113 EHB131094:EHB131113 EQX131094:EQX131113 FAT131094:FAT131113 FKP131094:FKP131113 FUL131094:FUL131113 GEH131094:GEH131113 GOD131094:GOD131113 GXZ131094:GXZ131113 HHV131094:HHV131113 HRR131094:HRR131113 IBN131094:IBN131113 ILJ131094:ILJ131113 IVF131094:IVF131113 JFB131094:JFB131113 JOX131094:JOX131113 JYT131094:JYT131113 KIP131094:KIP131113 KSL131094:KSL131113 LCH131094:LCH131113 LMD131094:LMD131113 LVZ131094:LVZ131113 MFV131094:MFV131113 MPR131094:MPR131113 MZN131094:MZN131113 NJJ131094:NJJ131113 NTF131094:NTF131113 ODB131094:ODB131113 OMX131094:OMX131113 OWT131094:OWT131113 PGP131094:PGP131113 PQL131094:PQL131113 QAH131094:QAH131113 QKD131094:QKD131113 QTZ131094:QTZ131113 RDV131094:RDV131113 RNR131094:RNR131113 RXN131094:RXN131113 SHJ131094:SHJ131113 SRF131094:SRF131113 TBB131094:TBB131113 TKX131094:TKX131113 TUT131094:TUT131113 UEP131094:UEP131113 UOL131094:UOL131113 UYH131094:UYH131113 VID131094:VID131113 VRZ131094:VRZ131113 WBV131094:WBV131113 WLR131094:WLR131113 WVN131094:WVN131113 F196630:F196649 JB196630:JB196649 SX196630:SX196649 ACT196630:ACT196649 AMP196630:AMP196649 AWL196630:AWL196649 BGH196630:BGH196649 BQD196630:BQD196649 BZZ196630:BZZ196649 CJV196630:CJV196649 CTR196630:CTR196649 DDN196630:DDN196649 DNJ196630:DNJ196649 DXF196630:DXF196649 EHB196630:EHB196649 EQX196630:EQX196649 FAT196630:FAT196649 FKP196630:FKP196649 FUL196630:FUL196649 GEH196630:GEH196649 GOD196630:GOD196649 GXZ196630:GXZ196649 HHV196630:HHV196649 HRR196630:HRR196649 IBN196630:IBN196649 ILJ196630:ILJ196649 IVF196630:IVF196649 JFB196630:JFB196649 JOX196630:JOX196649 JYT196630:JYT196649 KIP196630:KIP196649 KSL196630:KSL196649 LCH196630:LCH196649 LMD196630:LMD196649 LVZ196630:LVZ196649 MFV196630:MFV196649 MPR196630:MPR196649 MZN196630:MZN196649 NJJ196630:NJJ196649 NTF196630:NTF196649 ODB196630:ODB196649 OMX196630:OMX196649 OWT196630:OWT196649 PGP196630:PGP196649 PQL196630:PQL196649 QAH196630:QAH196649 QKD196630:QKD196649 QTZ196630:QTZ196649 RDV196630:RDV196649 RNR196630:RNR196649 RXN196630:RXN196649 SHJ196630:SHJ196649 SRF196630:SRF196649 TBB196630:TBB196649 TKX196630:TKX196649 TUT196630:TUT196649 UEP196630:UEP196649 UOL196630:UOL196649 UYH196630:UYH196649 VID196630:VID196649 VRZ196630:VRZ196649 WBV196630:WBV196649 WLR196630:WLR196649 WVN196630:WVN196649 F262166:F262185 JB262166:JB262185 SX262166:SX262185 ACT262166:ACT262185 AMP262166:AMP262185 AWL262166:AWL262185 BGH262166:BGH262185 BQD262166:BQD262185 BZZ262166:BZZ262185 CJV262166:CJV262185 CTR262166:CTR262185 DDN262166:DDN262185 DNJ262166:DNJ262185 DXF262166:DXF262185 EHB262166:EHB262185 EQX262166:EQX262185 FAT262166:FAT262185 FKP262166:FKP262185 FUL262166:FUL262185 GEH262166:GEH262185 GOD262166:GOD262185 GXZ262166:GXZ262185 HHV262166:HHV262185 HRR262166:HRR262185 IBN262166:IBN262185 ILJ262166:ILJ262185 IVF262166:IVF262185 JFB262166:JFB262185 JOX262166:JOX262185 JYT262166:JYT262185 KIP262166:KIP262185 KSL262166:KSL262185 LCH262166:LCH262185 LMD262166:LMD262185 LVZ262166:LVZ262185 MFV262166:MFV262185 MPR262166:MPR262185 MZN262166:MZN262185 NJJ262166:NJJ262185 NTF262166:NTF262185 ODB262166:ODB262185 OMX262166:OMX262185 OWT262166:OWT262185 PGP262166:PGP262185 PQL262166:PQL262185 QAH262166:QAH262185 QKD262166:QKD262185 QTZ262166:QTZ262185 RDV262166:RDV262185 RNR262166:RNR262185 RXN262166:RXN262185 SHJ262166:SHJ262185 SRF262166:SRF262185 TBB262166:TBB262185 TKX262166:TKX262185 TUT262166:TUT262185 UEP262166:UEP262185 UOL262166:UOL262185 UYH262166:UYH262185 VID262166:VID262185 VRZ262166:VRZ262185 WBV262166:WBV262185 WLR262166:WLR262185 WVN262166:WVN262185 F327702:F327721 JB327702:JB327721 SX327702:SX327721 ACT327702:ACT327721 AMP327702:AMP327721 AWL327702:AWL327721 BGH327702:BGH327721 BQD327702:BQD327721 BZZ327702:BZZ327721 CJV327702:CJV327721 CTR327702:CTR327721 DDN327702:DDN327721 DNJ327702:DNJ327721 DXF327702:DXF327721 EHB327702:EHB327721 EQX327702:EQX327721 FAT327702:FAT327721 FKP327702:FKP327721 FUL327702:FUL327721 GEH327702:GEH327721 GOD327702:GOD327721 GXZ327702:GXZ327721 HHV327702:HHV327721 HRR327702:HRR327721 IBN327702:IBN327721 ILJ327702:ILJ327721 IVF327702:IVF327721 JFB327702:JFB327721 JOX327702:JOX327721 JYT327702:JYT327721 KIP327702:KIP327721 KSL327702:KSL327721 LCH327702:LCH327721 LMD327702:LMD327721 LVZ327702:LVZ327721 MFV327702:MFV327721 MPR327702:MPR327721 MZN327702:MZN327721 NJJ327702:NJJ327721 NTF327702:NTF327721 ODB327702:ODB327721 OMX327702:OMX327721 OWT327702:OWT327721 PGP327702:PGP327721 PQL327702:PQL327721 QAH327702:QAH327721 QKD327702:QKD327721 QTZ327702:QTZ327721 RDV327702:RDV327721 RNR327702:RNR327721 RXN327702:RXN327721 SHJ327702:SHJ327721 SRF327702:SRF327721 TBB327702:TBB327721 TKX327702:TKX327721 TUT327702:TUT327721 UEP327702:UEP327721 UOL327702:UOL327721 UYH327702:UYH327721 VID327702:VID327721 VRZ327702:VRZ327721 WBV327702:WBV327721 WLR327702:WLR327721 WVN327702:WVN327721 F393238:F393257 JB393238:JB393257 SX393238:SX393257 ACT393238:ACT393257 AMP393238:AMP393257 AWL393238:AWL393257 BGH393238:BGH393257 BQD393238:BQD393257 BZZ393238:BZZ393257 CJV393238:CJV393257 CTR393238:CTR393257 DDN393238:DDN393257 DNJ393238:DNJ393257 DXF393238:DXF393257 EHB393238:EHB393257 EQX393238:EQX393257 FAT393238:FAT393257 FKP393238:FKP393257 FUL393238:FUL393257 GEH393238:GEH393257 GOD393238:GOD393257 GXZ393238:GXZ393257 HHV393238:HHV393257 HRR393238:HRR393257 IBN393238:IBN393257 ILJ393238:ILJ393257 IVF393238:IVF393257 JFB393238:JFB393257 JOX393238:JOX393257 JYT393238:JYT393257 KIP393238:KIP393257 KSL393238:KSL393257 LCH393238:LCH393257 LMD393238:LMD393257 LVZ393238:LVZ393257 MFV393238:MFV393257 MPR393238:MPR393257 MZN393238:MZN393257 NJJ393238:NJJ393257 NTF393238:NTF393257 ODB393238:ODB393257 OMX393238:OMX393257 OWT393238:OWT393257 PGP393238:PGP393257 PQL393238:PQL393257 QAH393238:QAH393257 QKD393238:QKD393257 QTZ393238:QTZ393257 RDV393238:RDV393257 RNR393238:RNR393257 RXN393238:RXN393257 SHJ393238:SHJ393257 SRF393238:SRF393257 TBB393238:TBB393257 TKX393238:TKX393257 TUT393238:TUT393257 UEP393238:UEP393257 UOL393238:UOL393257 UYH393238:UYH393257 VID393238:VID393257 VRZ393238:VRZ393257 WBV393238:WBV393257 WLR393238:WLR393257 WVN393238:WVN393257 F458774:F458793 JB458774:JB458793 SX458774:SX458793 ACT458774:ACT458793 AMP458774:AMP458793 AWL458774:AWL458793 BGH458774:BGH458793 BQD458774:BQD458793 BZZ458774:BZZ458793 CJV458774:CJV458793 CTR458774:CTR458793 DDN458774:DDN458793 DNJ458774:DNJ458793 DXF458774:DXF458793 EHB458774:EHB458793 EQX458774:EQX458793 FAT458774:FAT458793 FKP458774:FKP458793 FUL458774:FUL458793 GEH458774:GEH458793 GOD458774:GOD458793 GXZ458774:GXZ458793 HHV458774:HHV458793 HRR458774:HRR458793 IBN458774:IBN458793 ILJ458774:ILJ458793 IVF458774:IVF458793 JFB458774:JFB458793 JOX458774:JOX458793 JYT458774:JYT458793 KIP458774:KIP458793 KSL458774:KSL458793 LCH458774:LCH458793 LMD458774:LMD458793 LVZ458774:LVZ458793 MFV458774:MFV458793 MPR458774:MPR458793 MZN458774:MZN458793 NJJ458774:NJJ458793 NTF458774:NTF458793 ODB458774:ODB458793 OMX458774:OMX458793 OWT458774:OWT458793 PGP458774:PGP458793 PQL458774:PQL458793 QAH458774:QAH458793 QKD458774:QKD458793 QTZ458774:QTZ458793 RDV458774:RDV458793 RNR458774:RNR458793 RXN458774:RXN458793 SHJ458774:SHJ458793 SRF458774:SRF458793 TBB458774:TBB458793 TKX458774:TKX458793 TUT458774:TUT458793 UEP458774:UEP458793 UOL458774:UOL458793 UYH458774:UYH458793 VID458774:VID458793 VRZ458774:VRZ458793 WBV458774:WBV458793 WLR458774:WLR458793 WVN458774:WVN458793 F524310:F524329 JB524310:JB524329 SX524310:SX524329 ACT524310:ACT524329 AMP524310:AMP524329 AWL524310:AWL524329 BGH524310:BGH524329 BQD524310:BQD524329 BZZ524310:BZZ524329 CJV524310:CJV524329 CTR524310:CTR524329 DDN524310:DDN524329 DNJ524310:DNJ524329 DXF524310:DXF524329 EHB524310:EHB524329 EQX524310:EQX524329 FAT524310:FAT524329 FKP524310:FKP524329 FUL524310:FUL524329 GEH524310:GEH524329 GOD524310:GOD524329 GXZ524310:GXZ524329 HHV524310:HHV524329 HRR524310:HRR524329 IBN524310:IBN524329 ILJ524310:ILJ524329 IVF524310:IVF524329 JFB524310:JFB524329 JOX524310:JOX524329 JYT524310:JYT524329 KIP524310:KIP524329 KSL524310:KSL524329 LCH524310:LCH524329 LMD524310:LMD524329 LVZ524310:LVZ524329 MFV524310:MFV524329 MPR524310:MPR524329 MZN524310:MZN524329 NJJ524310:NJJ524329 NTF524310:NTF524329 ODB524310:ODB524329 OMX524310:OMX524329 OWT524310:OWT524329 PGP524310:PGP524329 PQL524310:PQL524329 QAH524310:QAH524329 QKD524310:QKD524329 QTZ524310:QTZ524329 RDV524310:RDV524329 RNR524310:RNR524329 RXN524310:RXN524329 SHJ524310:SHJ524329 SRF524310:SRF524329 TBB524310:TBB524329 TKX524310:TKX524329 TUT524310:TUT524329 UEP524310:UEP524329 UOL524310:UOL524329 UYH524310:UYH524329 VID524310:VID524329 VRZ524310:VRZ524329 WBV524310:WBV524329 WLR524310:WLR524329 WVN524310:WVN524329 F589846:F589865 JB589846:JB589865 SX589846:SX589865 ACT589846:ACT589865 AMP589846:AMP589865 AWL589846:AWL589865 BGH589846:BGH589865 BQD589846:BQD589865 BZZ589846:BZZ589865 CJV589846:CJV589865 CTR589846:CTR589865 DDN589846:DDN589865 DNJ589846:DNJ589865 DXF589846:DXF589865 EHB589846:EHB589865 EQX589846:EQX589865 FAT589846:FAT589865 FKP589846:FKP589865 FUL589846:FUL589865 GEH589846:GEH589865 GOD589846:GOD589865 GXZ589846:GXZ589865 HHV589846:HHV589865 HRR589846:HRR589865 IBN589846:IBN589865 ILJ589846:ILJ589865 IVF589846:IVF589865 JFB589846:JFB589865 JOX589846:JOX589865 JYT589846:JYT589865 KIP589846:KIP589865 KSL589846:KSL589865 LCH589846:LCH589865 LMD589846:LMD589865 LVZ589846:LVZ589865 MFV589846:MFV589865 MPR589846:MPR589865 MZN589846:MZN589865 NJJ589846:NJJ589865 NTF589846:NTF589865 ODB589846:ODB589865 OMX589846:OMX589865 OWT589846:OWT589865 PGP589846:PGP589865 PQL589846:PQL589865 QAH589846:QAH589865 QKD589846:QKD589865 QTZ589846:QTZ589865 RDV589846:RDV589865 RNR589846:RNR589865 RXN589846:RXN589865 SHJ589846:SHJ589865 SRF589846:SRF589865 TBB589846:TBB589865 TKX589846:TKX589865 TUT589846:TUT589865 UEP589846:UEP589865 UOL589846:UOL589865 UYH589846:UYH589865 VID589846:VID589865 VRZ589846:VRZ589865 WBV589846:WBV589865 WLR589846:WLR589865 WVN589846:WVN589865 F655382:F655401 JB655382:JB655401 SX655382:SX655401 ACT655382:ACT655401 AMP655382:AMP655401 AWL655382:AWL655401 BGH655382:BGH655401 BQD655382:BQD655401 BZZ655382:BZZ655401 CJV655382:CJV655401 CTR655382:CTR655401 DDN655382:DDN655401 DNJ655382:DNJ655401 DXF655382:DXF655401 EHB655382:EHB655401 EQX655382:EQX655401 FAT655382:FAT655401 FKP655382:FKP655401 FUL655382:FUL655401 GEH655382:GEH655401 GOD655382:GOD655401 GXZ655382:GXZ655401 HHV655382:HHV655401 HRR655382:HRR655401 IBN655382:IBN655401 ILJ655382:ILJ655401 IVF655382:IVF655401 JFB655382:JFB655401 JOX655382:JOX655401 JYT655382:JYT655401 KIP655382:KIP655401 KSL655382:KSL655401 LCH655382:LCH655401 LMD655382:LMD655401 LVZ655382:LVZ655401 MFV655382:MFV655401 MPR655382:MPR655401 MZN655382:MZN655401 NJJ655382:NJJ655401 NTF655382:NTF655401 ODB655382:ODB655401 OMX655382:OMX655401 OWT655382:OWT655401 PGP655382:PGP655401 PQL655382:PQL655401 QAH655382:QAH655401 QKD655382:QKD655401 QTZ655382:QTZ655401 RDV655382:RDV655401 RNR655382:RNR655401 RXN655382:RXN655401 SHJ655382:SHJ655401 SRF655382:SRF655401 TBB655382:TBB655401 TKX655382:TKX655401 TUT655382:TUT655401 UEP655382:UEP655401 UOL655382:UOL655401 UYH655382:UYH655401 VID655382:VID655401 VRZ655382:VRZ655401 WBV655382:WBV655401 WLR655382:WLR655401 WVN655382:WVN655401 F720918:F720937 JB720918:JB720937 SX720918:SX720937 ACT720918:ACT720937 AMP720918:AMP720937 AWL720918:AWL720937 BGH720918:BGH720937 BQD720918:BQD720937 BZZ720918:BZZ720937 CJV720918:CJV720937 CTR720918:CTR720937 DDN720918:DDN720937 DNJ720918:DNJ720937 DXF720918:DXF720937 EHB720918:EHB720937 EQX720918:EQX720937 FAT720918:FAT720937 FKP720918:FKP720937 FUL720918:FUL720937 GEH720918:GEH720937 GOD720918:GOD720937 GXZ720918:GXZ720937 HHV720918:HHV720937 HRR720918:HRR720937 IBN720918:IBN720937 ILJ720918:ILJ720937 IVF720918:IVF720937 JFB720918:JFB720937 JOX720918:JOX720937 JYT720918:JYT720937 KIP720918:KIP720937 KSL720918:KSL720937 LCH720918:LCH720937 LMD720918:LMD720937 LVZ720918:LVZ720937 MFV720918:MFV720937 MPR720918:MPR720937 MZN720918:MZN720937 NJJ720918:NJJ720937 NTF720918:NTF720937 ODB720918:ODB720937 OMX720918:OMX720937 OWT720918:OWT720937 PGP720918:PGP720937 PQL720918:PQL720937 QAH720918:QAH720937 QKD720918:QKD720937 QTZ720918:QTZ720937 RDV720918:RDV720937 RNR720918:RNR720937 RXN720918:RXN720937 SHJ720918:SHJ720937 SRF720918:SRF720937 TBB720918:TBB720937 TKX720918:TKX720937 TUT720918:TUT720937 UEP720918:UEP720937 UOL720918:UOL720937 UYH720918:UYH720937 VID720918:VID720937 VRZ720918:VRZ720937 WBV720918:WBV720937 WLR720918:WLR720937 WVN720918:WVN720937 F786454:F786473 JB786454:JB786473 SX786454:SX786473 ACT786454:ACT786473 AMP786454:AMP786473 AWL786454:AWL786473 BGH786454:BGH786473 BQD786454:BQD786473 BZZ786454:BZZ786473 CJV786454:CJV786473 CTR786454:CTR786473 DDN786454:DDN786473 DNJ786454:DNJ786473 DXF786454:DXF786473 EHB786454:EHB786473 EQX786454:EQX786473 FAT786454:FAT786473 FKP786454:FKP786473 FUL786454:FUL786473 GEH786454:GEH786473 GOD786454:GOD786473 GXZ786454:GXZ786473 HHV786454:HHV786473 HRR786454:HRR786473 IBN786454:IBN786473 ILJ786454:ILJ786473 IVF786454:IVF786473 JFB786454:JFB786473 JOX786454:JOX786473 JYT786454:JYT786473 KIP786454:KIP786473 KSL786454:KSL786473 LCH786454:LCH786473 LMD786454:LMD786473 LVZ786454:LVZ786473 MFV786454:MFV786473 MPR786454:MPR786473 MZN786454:MZN786473 NJJ786454:NJJ786473 NTF786454:NTF786473 ODB786454:ODB786473 OMX786454:OMX786473 OWT786454:OWT786473 PGP786454:PGP786473 PQL786454:PQL786473 QAH786454:QAH786473 QKD786454:QKD786473 QTZ786454:QTZ786473 RDV786454:RDV786473 RNR786454:RNR786473 RXN786454:RXN786473 SHJ786454:SHJ786473 SRF786454:SRF786473 TBB786454:TBB786473 TKX786454:TKX786473 TUT786454:TUT786473 UEP786454:UEP786473 UOL786454:UOL786473 UYH786454:UYH786473 VID786454:VID786473 VRZ786454:VRZ786473 WBV786454:WBV786473 WLR786454:WLR786473 WVN786454:WVN786473 F851990:F852009 JB851990:JB852009 SX851990:SX852009 ACT851990:ACT852009 AMP851990:AMP852009 AWL851990:AWL852009 BGH851990:BGH852009 BQD851990:BQD852009 BZZ851990:BZZ852009 CJV851990:CJV852009 CTR851990:CTR852009 DDN851990:DDN852009 DNJ851990:DNJ852009 DXF851990:DXF852009 EHB851990:EHB852009 EQX851990:EQX852009 FAT851990:FAT852009 FKP851990:FKP852009 FUL851990:FUL852009 GEH851990:GEH852009 GOD851990:GOD852009 GXZ851990:GXZ852009 HHV851990:HHV852009 HRR851990:HRR852009 IBN851990:IBN852009 ILJ851990:ILJ852009 IVF851990:IVF852009 JFB851990:JFB852009 JOX851990:JOX852009 JYT851990:JYT852009 KIP851990:KIP852009 KSL851990:KSL852009 LCH851990:LCH852009 LMD851990:LMD852009 LVZ851990:LVZ852009 MFV851990:MFV852009 MPR851990:MPR852009 MZN851990:MZN852009 NJJ851990:NJJ852009 NTF851990:NTF852009 ODB851990:ODB852009 OMX851990:OMX852009 OWT851990:OWT852009 PGP851990:PGP852009 PQL851990:PQL852009 QAH851990:QAH852009 QKD851990:QKD852009 QTZ851990:QTZ852009 RDV851990:RDV852009 RNR851990:RNR852009 RXN851990:RXN852009 SHJ851990:SHJ852009 SRF851990:SRF852009 TBB851990:TBB852009 TKX851990:TKX852009 TUT851990:TUT852009 UEP851990:UEP852009 UOL851990:UOL852009 UYH851990:UYH852009 VID851990:VID852009 VRZ851990:VRZ852009 WBV851990:WBV852009 WLR851990:WLR852009 WVN851990:WVN852009 F917526:F917545 JB917526:JB917545 SX917526:SX917545 ACT917526:ACT917545 AMP917526:AMP917545 AWL917526:AWL917545 BGH917526:BGH917545 BQD917526:BQD917545 BZZ917526:BZZ917545 CJV917526:CJV917545 CTR917526:CTR917545 DDN917526:DDN917545 DNJ917526:DNJ917545 DXF917526:DXF917545 EHB917526:EHB917545 EQX917526:EQX917545 FAT917526:FAT917545 FKP917526:FKP917545 FUL917526:FUL917545 GEH917526:GEH917545 GOD917526:GOD917545 GXZ917526:GXZ917545 HHV917526:HHV917545 HRR917526:HRR917545 IBN917526:IBN917545 ILJ917526:ILJ917545 IVF917526:IVF917545 JFB917526:JFB917545 JOX917526:JOX917545 JYT917526:JYT917545 KIP917526:KIP917545 KSL917526:KSL917545 LCH917526:LCH917545 LMD917526:LMD917545 LVZ917526:LVZ917545 MFV917526:MFV917545 MPR917526:MPR917545 MZN917526:MZN917545 NJJ917526:NJJ917545 NTF917526:NTF917545 ODB917526:ODB917545 OMX917526:OMX917545 OWT917526:OWT917545 PGP917526:PGP917545 PQL917526:PQL917545 QAH917526:QAH917545 QKD917526:QKD917545 QTZ917526:QTZ917545 RDV917526:RDV917545 RNR917526:RNR917545 RXN917526:RXN917545 SHJ917526:SHJ917545 SRF917526:SRF917545 TBB917526:TBB917545 TKX917526:TKX917545 TUT917526:TUT917545 UEP917526:UEP917545 UOL917526:UOL917545 UYH917526:UYH917545 VID917526:VID917545 VRZ917526:VRZ917545 WBV917526:WBV917545 WLR917526:WLR917545 WVN917526:WVN917545 F983062:F983081 JB983062:JB983081 SX983062:SX983081 ACT983062:ACT983081 AMP983062:AMP983081 AWL983062:AWL983081 BGH983062:BGH983081 BQD983062:BQD983081 BZZ983062:BZZ983081 CJV983062:CJV983081 CTR983062:CTR983081 DDN983062:DDN983081 DNJ983062:DNJ983081 DXF983062:DXF983081 EHB983062:EHB983081 EQX983062:EQX983081 FAT983062:FAT983081 FKP983062:FKP983081 FUL983062:FUL983081 GEH983062:GEH983081 GOD983062:GOD983081 GXZ983062:GXZ983081 HHV983062:HHV983081 HRR983062:HRR983081 IBN983062:IBN983081 ILJ983062:ILJ983081 IVF983062:IVF983081 JFB983062:JFB983081 JOX983062:JOX983081 JYT983062:JYT983081 KIP983062:KIP983081 KSL983062:KSL983081 LCH983062:LCH983081 LMD983062:LMD983081 LVZ983062:LVZ983081 MFV983062:MFV983081 MPR983062:MPR983081 MZN983062:MZN983081 NJJ983062:NJJ983081 NTF983062:NTF983081 ODB983062:ODB983081 OMX983062:OMX983081 OWT983062:OWT983081 PGP983062:PGP983081 PQL983062:PQL983081 QAH983062:QAH983081 QKD983062:QKD983081 QTZ983062:QTZ983081 RDV983062:RDV983081 RNR983062:RNR983081 RXN983062:RXN983081 SHJ983062:SHJ983081 SRF983062:SRF983081 TBB983062:TBB983081 TKX983062:TKX983081 TUT983062:TUT983081 UEP983062:UEP983081 UOL983062:UOL983081 UYH983062:UYH983081 VID983062:VID983081 VRZ983062:VRZ983081 WBV983062:WBV983081 WLR983062:WLR983081 WVN983062:WVN983081 F96:F120 JB36:JB60 SX36:SX60 ACT36:ACT60 AMP36:AMP60 AWL36:AWL60 BGH36:BGH60 BQD36:BQD60 BZZ36:BZZ60 CJV36:CJV60 CTR36:CTR60 DDN36:DDN60 DNJ36:DNJ60 DXF36:DXF60 EHB36:EHB60 EQX36:EQX60 FAT36:FAT60 FKP36:FKP60 FUL36:FUL60 GEH36:GEH60 GOD36:GOD60 GXZ36:GXZ60 HHV36:HHV60 HRR36:HRR60 IBN36:IBN60 ILJ36:ILJ60 IVF36:IVF60 JFB36:JFB60 JOX36:JOX60 JYT36:JYT60 KIP36:KIP60 KSL36:KSL60 LCH36:LCH60 LMD36:LMD60 LVZ36:LVZ60 MFV36:MFV60 MPR36:MPR60 MZN36:MZN60 NJJ36:NJJ60 NTF36:NTF60 ODB36:ODB60 OMX36:OMX60 OWT36:OWT60 PGP36:PGP60 PQL36:PQL60 QAH36:QAH60 QKD36:QKD60 QTZ36:QTZ60 RDV36:RDV60 RNR36:RNR60 RXN36:RXN60 SHJ36:SHJ60 SRF36:SRF60 TBB36:TBB60 TKX36:TKX60 TUT36:TUT60 UEP36:UEP60 UOL36:UOL60 UYH36:UYH60 VID36:VID60 VRZ36:VRZ60 WBV36:WBV60 WLR36:WLR60 WVN36:WVN60 F65579:F65603 JB65579:JB65603 SX65579:SX65603 ACT65579:ACT65603 AMP65579:AMP65603 AWL65579:AWL65603 BGH65579:BGH65603 BQD65579:BQD65603 BZZ65579:BZZ65603 CJV65579:CJV65603 CTR65579:CTR65603 DDN65579:DDN65603 DNJ65579:DNJ65603 DXF65579:DXF65603 EHB65579:EHB65603 EQX65579:EQX65603 FAT65579:FAT65603 FKP65579:FKP65603 FUL65579:FUL65603 GEH65579:GEH65603 GOD65579:GOD65603 GXZ65579:GXZ65603 HHV65579:HHV65603 HRR65579:HRR65603 IBN65579:IBN65603 ILJ65579:ILJ65603 IVF65579:IVF65603 JFB65579:JFB65603 JOX65579:JOX65603 JYT65579:JYT65603 KIP65579:KIP65603 KSL65579:KSL65603 LCH65579:LCH65603 LMD65579:LMD65603 LVZ65579:LVZ65603 MFV65579:MFV65603 MPR65579:MPR65603 MZN65579:MZN65603 NJJ65579:NJJ65603 NTF65579:NTF65603 ODB65579:ODB65603 OMX65579:OMX65603 OWT65579:OWT65603 PGP65579:PGP65603 PQL65579:PQL65603 QAH65579:QAH65603 QKD65579:QKD65603 QTZ65579:QTZ65603 RDV65579:RDV65603 RNR65579:RNR65603 RXN65579:RXN65603 SHJ65579:SHJ65603 SRF65579:SRF65603 TBB65579:TBB65603 TKX65579:TKX65603 TUT65579:TUT65603 UEP65579:UEP65603 UOL65579:UOL65603 UYH65579:UYH65603 VID65579:VID65603 VRZ65579:VRZ65603 WBV65579:WBV65603 WLR65579:WLR65603 WVN65579:WVN65603 F131115:F131139 JB131115:JB131139 SX131115:SX131139 ACT131115:ACT131139 AMP131115:AMP131139 AWL131115:AWL131139 BGH131115:BGH131139 BQD131115:BQD131139 BZZ131115:BZZ131139 CJV131115:CJV131139 CTR131115:CTR131139 DDN131115:DDN131139 DNJ131115:DNJ131139 DXF131115:DXF131139 EHB131115:EHB131139 EQX131115:EQX131139 FAT131115:FAT131139 FKP131115:FKP131139 FUL131115:FUL131139 GEH131115:GEH131139 GOD131115:GOD131139 GXZ131115:GXZ131139 HHV131115:HHV131139 HRR131115:HRR131139 IBN131115:IBN131139 ILJ131115:ILJ131139 IVF131115:IVF131139 JFB131115:JFB131139 JOX131115:JOX131139 JYT131115:JYT131139 KIP131115:KIP131139 KSL131115:KSL131139 LCH131115:LCH131139 LMD131115:LMD131139 LVZ131115:LVZ131139 MFV131115:MFV131139 MPR131115:MPR131139 MZN131115:MZN131139 NJJ131115:NJJ131139 NTF131115:NTF131139 ODB131115:ODB131139 OMX131115:OMX131139 OWT131115:OWT131139 PGP131115:PGP131139 PQL131115:PQL131139 QAH131115:QAH131139 QKD131115:QKD131139 QTZ131115:QTZ131139 RDV131115:RDV131139 RNR131115:RNR131139 RXN131115:RXN131139 SHJ131115:SHJ131139 SRF131115:SRF131139 TBB131115:TBB131139 TKX131115:TKX131139 TUT131115:TUT131139 UEP131115:UEP131139 UOL131115:UOL131139 UYH131115:UYH131139 VID131115:VID131139 VRZ131115:VRZ131139 WBV131115:WBV131139 WLR131115:WLR131139 WVN131115:WVN131139 F196651:F196675 JB196651:JB196675 SX196651:SX196675 ACT196651:ACT196675 AMP196651:AMP196675 AWL196651:AWL196675 BGH196651:BGH196675 BQD196651:BQD196675 BZZ196651:BZZ196675 CJV196651:CJV196675 CTR196651:CTR196675 DDN196651:DDN196675 DNJ196651:DNJ196675 DXF196651:DXF196675 EHB196651:EHB196675 EQX196651:EQX196675 FAT196651:FAT196675 FKP196651:FKP196675 FUL196651:FUL196675 GEH196651:GEH196675 GOD196651:GOD196675 GXZ196651:GXZ196675 HHV196651:HHV196675 HRR196651:HRR196675 IBN196651:IBN196675 ILJ196651:ILJ196675 IVF196651:IVF196675 JFB196651:JFB196675 JOX196651:JOX196675 JYT196651:JYT196675 KIP196651:KIP196675 KSL196651:KSL196675 LCH196651:LCH196675 LMD196651:LMD196675 LVZ196651:LVZ196675 MFV196651:MFV196675 MPR196651:MPR196675 MZN196651:MZN196675 NJJ196651:NJJ196675 NTF196651:NTF196675 ODB196651:ODB196675 OMX196651:OMX196675 OWT196651:OWT196675 PGP196651:PGP196675 PQL196651:PQL196675 QAH196651:QAH196675 QKD196651:QKD196675 QTZ196651:QTZ196675 RDV196651:RDV196675 RNR196651:RNR196675 RXN196651:RXN196675 SHJ196651:SHJ196675 SRF196651:SRF196675 TBB196651:TBB196675 TKX196651:TKX196675 TUT196651:TUT196675 UEP196651:UEP196675 UOL196651:UOL196675 UYH196651:UYH196675 VID196651:VID196675 VRZ196651:VRZ196675 WBV196651:WBV196675 WLR196651:WLR196675 WVN196651:WVN196675 F262187:F262211 JB262187:JB262211 SX262187:SX262211 ACT262187:ACT262211 AMP262187:AMP262211 AWL262187:AWL262211 BGH262187:BGH262211 BQD262187:BQD262211 BZZ262187:BZZ262211 CJV262187:CJV262211 CTR262187:CTR262211 DDN262187:DDN262211 DNJ262187:DNJ262211 DXF262187:DXF262211 EHB262187:EHB262211 EQX262187:EQX262211 FAT262187:FAT262211 FKP262187:FKP262211 FUL262187:FUL262211 GEH262187:GEH262211 GOD262187:GOD262211 GXZ262187:GXZ262211 HHV262187:HHV262211 HRR262187:HRR262211 IBN262187:IBN262211 ILJ262187:ILJ262211 IVF262187:IVF262211 JFB262187:JFB262211 JOX262187:JOX262211 JYT262187:JYT262211 KIP262187:KIP262211 KSL262187:KSL262211 LCH262187:LCH262211 LMD262187:LMD262211 LVZ262187:LVZ262211 MFV262187:MFV262211 MPR262187:MPR262211 MZN262187:MZN262211 NJJ262187:NJJ262211 NTF262187:NTF262211 ODB262187:ODB262211 OMX262187:OMX262211 OWT262187:OWT262211 PGP262187:PGP262211 PQL262187:PQL262211 QAH262187:QAH262211 QKD262187:QKD262211 QTZ262187:QTZ262211 RDV262187:RDV262211 RNR262187:RNR262211 RXN262187:RXN262211 SHJ262187:SHJ262211 SRF262187:SRF262211 TBB262187:TBB262211 TKX262187:TKX262211 TUT262187:TUT262211 UEP262187:UEP262211 UOL262187:UOL262211 UYH262187:UYH262211 VID262187:VID262211 VRZ262187:VRZ262211 WBV262187:WBV262211 WLR262187:WLR262211 WVN262187:WVN262211 F327723:F327747 JB327723:JB327747 SX327723:SX327747 ACT327723:ACT327747 AMP327723:AMP327747 AWL327723:AWL327747 BGH327723:BGH327747 BQD327723:BQD327747 BZZ327723:BZZ327747 CJV327723:CJV327747 CTR327723:CTR327747 DDN327723:DDN327747 DNJ327723:DNJ327747 DXF327723:DXF327747 EHB327723:EHB327747 EQX327723:EQX327747 FAT327723:FAT327747 FKP327723:FKP327747 FUL327723:FUL327747 GEH327723:GEH327747 GOD327723:GOD327747 GXZ327723:GXZ327747 HHV327723:HHV327747 HRR327723:HRR327747 IBN327723:IBN327747 ILJ327723:ILJ327747 IVF327723:IVF327747 JFB327723:JFB327747 JOX327723:JOX327747 JYT327723:JYT327747 KIP327723:KIP327747 KSL327723:KSL327747 LCH327723:LCH327747 LMD327723:LMD327747 LVZ327723:LVZ327747 MFV327723:MFV327747 MPR327723:MPR327747 MZN327723:MZN327747 NJJ327723:NJJ327747 NTF327723:NTF327747 ODB327723:ODB327747 OMX327723:OMX327747 OWT327723:OWT327747 PGP327723:PGP327747 PQL327723:PQL327747 QAH327723:QAH327747 QKD327723:QKD327747 QTZ327723:QTZ327747 RDV327723:RDV327747 RNR327723:RNR327747 RXN327723:RXN327747 SHJ327723:SHJ327747 SRF327723:SRF327747 TBB327723:TBB327747 TKX327723:TKX327747 TUT327723:TUT327747 UEP327723:UEP327747 UOL327723:UOL327747 UYH327723:UYH327747 VID327723:VID327747 VRZ327723:VRZ327747 WBV327723:WBV327747 WLR327723:WLR327747 WVN327723:WVN327747 F393259:F393283 JB393259:JB393283 SX393259:SX393283 ACT393259:ACT393283 AMP393259:AMP393283 AWL393259:AWL393283 BGH393259:BGH393283 BQD393259:BQD393283 BZZ393259:BZZ393283 CJV393259:CJV393283 CTR393259:CTR393283 DDN393259:DDN393283 DNJ393259:DNJ393283 DXF393259:DXF393283 EHB393259:EHB393283 EQX393259:EQX393283 FAT393259:FAT393283 FKP393259:FKP393283 FUL393259:FUL393283 GEH393259:GEH393283 GOD393259:GOD393283 GXZ393259:GXZ393283 HHV393259:HHV393283 HRR393259:HRR393283 IBN393259:IBN393283 ILJ393259:ILJ393283 IVF393259:IVF393283 JFB393259:JFB393283 JOX393259:JOX393283 JYT393259:JYT393283 KIP393259:KIP393283 KSL393259:KSL393283 LCH393259:LCH393283 LMD393259:LMD393283 LVZ393259:LVZ393283 MFV393259:MFV393283 MPR393259:MPR393283 MZN393259:MZN393283 NJJ393259:NJJ393283 NTF393259:NTF393283 ODB393259:ODB393283 OMX393259:OMX393283 OWT393259:OWT393283 PGP393259:PGP393283 PQL393259:PQL393283 QAH393259:QAH393283 QKD393259:QKD393283 QTZ393259:QTZ393283 RDV393259:RDV393283 RNR393259:RNR393283 RXN393259:RXN393283 SHJ393259:SHJ393283 SRF393259:SRF393283 TBB393259:TBB393283 TKX393259:TKX393283 TUT393259:TUT393283 UEP393259:UEP393283 UOL393259:UOL393283 UYH393259:UYH393283 VID393259:VID393283 VRZ393259:VRZ393283 WBV393259:WBV393283 WLR393259:WLR393283 WVN393259:WVN393283 F458795:F458819 JB458795:JB458819 SX458795:SX458819 ACT458795:ACT458819 AMP458795:AMP458819 AWL458795:AWL458819 BGH458795:BGH458819 BQD458795:BQD458819 BZZ458795:BZZ458819 CJV458795:CJV458819 CTR458795:CTR458819 DDN458795:DDN458819 DNJ458795:DNJ458819 DXF458795:DXF458819 EHB458795:EHB458819 EQX458795:EQX458819 FAT458795:FAT458819 FKP458795:FKP458819 FUL458795:FUL458819 GEH458795:GEH458819 GOD458795:GOD458819 GXZ458795:GXZ458819 HHV458795:HHV458819 HRR458795:HRR458819 IBN458795:IBN458819 ILJ458795:ILJ458819 IVF458795:IVF458819 JFB458795:JFB458819 JOX458795:JOX458819 JYT458795:JYT458819 KIP458795:KIP458819 KSL458795:KSL458819 LCH458795:LCH458819 LMD458795:LMD458819 LVZ458795:LVZ458819 MFV458795:MFV458819 MPR458795:MPR458819 MZN458795:MZN458819 NJJ458795:NJJ458819 NTF458795:NTF458819 ODB458795:ODB458819 OMX458795:OMX458819 OWT458795:OWT458819 PGP458795:PGP458819 PQL458795:PQL458819 QAH458795:QAH458819 QKD458795:QKD458819 QTZ458795:QTZ458819 RDV458795:RDV458819 RNR458795:RNR458819 RXN458795:RXN458819 SHJ458795:SHJ458819 SRF458795:SRF458819 TBB458795:TBB458819 TKX458795:TKX458819 TUT458795:TUT458819 UEP458795:UEP458819 UOL458795:UOL458819 UYH458795:UYH458819 VID458795:VID458819 VRZ458795:VRZ458819 WBV458795:WBV458819 WLR458795:WLR458819 WVN458795:WVN458819 F524331:F524355 JB524331:JB524355 SX524331:SX524355 ACT524331:ACT524355 AMP524331:AMP524355 AWL524331:AWL524355 BGH524331:BGH524355 BQD524331:BQD524355 BZZ524331:BZZ524355 CJV524331:CJV524355 CTR524331:CTR524355 DDN524331:DDN524355 DNJ524331:DNJ524355 DXF524331:DXF524355 EHB524331:EHB524355 EQX524331:EQX524355 FAT524331:FAT524355 FKP524331:FKP524355 FUL524331:FUL524355 GEH524331:GEH524355 GOD524331:GOD524355 GXZ524331:GXZ524355 HHV524331:HHV524355 HRR524331:HRR524355 IBN524331:IBN524355 ILJ524331:ILJ524355 IVF524331:IVF524355 JFB524331:JFB524355 JOX524331:JOX524355 JYT524331:JYT524355 KIP524331:KIP524355 KSL524331:KSL524355 LCH524331:LCH524355 LMD524331:LMD524355 LVZ524331:LVZ524355 MFV524331:MFV524355 MPR524331:MPR524355 MZN524331:MZN524355 NJJ524331:NJJ524355 NTF524331:NTF524355 ODB524331:ODB524355 OMX524331:OMX524355 OWT524331:OWT524355 PGP524331:PGP524355 PQL524331:PQL524355 QAH524331:QAH524355 QKD524331:QKD524355 QTZ524331:QTZ524355 RDV524331:RDV524355 RNR524331:RNR524355 RXN524331:RXN524355 SHJ524331:SHJ524355 SRF524331:SRF524355 TBB524331:TBB524355 TKX524331:TKX524355 TUT524331:TUT524355 UEP524331:UEP524355 UOL524331:UOL524355 UYH524331:UYH524355 VID524331:VID524355 VRZ524331:VRZ524355 WBV524331:WBV524355 WLR524331:WLR524355 WVN524331:WVN524355 F589867:F589891 JB589867:JB589891 SX589867:SX589891 ACT589867:ACT589891 AMP589867:AMP589891 AWL589867:AWL589891 BGH589867:BGH589891 BQD589867:BQD589891 BZZ589867:BZZ589891 CJV589867:CJV589891 CTR589867:CTR589891 DDN589867:DDN589891 DNJ589867:DNJ589891 DXF589867:DXF589891 EHB589867:EHB589891 EQX589867:EQX589891 FAT589867:FAT589891 FKP589867:FKP589891 FUL589867:FUL589891 GEH589867:GEH589891 GOD589867:GOD589891 GXZ589867:GXZ589891 HHV589867:HHV589891 HRR589867:HRR589891 IBN589867:IBN589891 ILJ589867:ILJ589891 IVF589867:IVF589891 JFB589867:JFB589891 JOX589867:JOX589891 JYT589867:JYT589891 KIP589867:KIP589891 KSL589867:KSL589891 LCH589867:LCH589891 LMD589867:LMD589891 LVZ589867:LVZ589891 MFV589867:MFV589891 MPR589867:MPR589891 MZN589867:MZN589891 NJJ589867:NJJ589891 NTF589867:NTF589891 ODB589867:ODB589891 OMX589867:OMX589891 OWT589867:OWT589891 PGP589867:PGP589891 PQL589867:PQL589891 QAH589867:QAH589891 QKD589867:QKD589891 QTZ589867:QTZ589891 RDV589867:RDV589891 RNR589867:RNR589891 RXN589867:RXN589891 SHJ589867:SHJ589891 SRF589867:SRF589891 TBB589867:TBB589891 TKX589867:TKX589891 TUT589867:TUT589891 UEP589867:UEP589891 UOL589867:UOL589891 UYH589867:UYH589891 VID589867:VID589891 VRZ589867:VRZ589891 WBV589867:WBV589891 WLR589867:WLR589891 WVN589867:WVN589891 F655403:F655427 JB655403:JB655427 SX655403:SX655427 ACT655403:ACT655427 AMP655403:AMP655427 AWL655403:AWL655427 BGH655403:BGH655427 BQD655403:BQD655427 BZZ655403:BZZ655427 CJV655403:CJV655427 CTR655403:CTR655427 DDN655403:DDN655427 DNJ655403:DNJ655427 DXF655403:DXF655427 EHB655403:EHB655427 EQX655403:EQX655427 FAT655403:FAT655427 FKP655403:FKP655427 FUL655403:FUL655427 GEH655403:GEH655427 GOD655403:GOD655427 GXZ655403:GXZ655427 HHV655403:HHV655427 HRR655403:HRR655427 IBN655403:IBN655427 ILJ655403:ILJ655427 IVF655403:IVF655427 JFB655403:JFB655427 JOX655403:JOX655427 JYT655403:JYT655427 KIP655403:KIP655427 KSL655403:KSL655427 LCH655403:LCH655427 LMD655403:LMD655427 LVZ655403:LVZ655427 MFV655403:MFV655427 MPR655403:MPR655427 MZN655403:MZN655427 NJJ655403:NJJ655427 NTF655403:NTF655427 ODB655403:ODB655427 OMX655403:OMX655427 OWT655403:OWT655427 PGP655403:PGP655427 PQL655403:PQL655427 QAH655403:QAH655427 QKD655403:QKD655427 QTZ655403:QTZ655427 RDV655403:RDV655427 RNR655403:RNR655427 RXN655403:RXN655427 SHJ655403:SHJ655427 SRF655403:SRF655427 TBB655403:TBB655427 TKX655403:TKX655427 TUT655403:TUT655427 UEP655403:UEP655427 UOL655403:UOL655427 UYH655403:UYH655427 VID655403:VID655427 VRZ655403:VRZ655427 WBV655403:WBV655427 WLR655403:WLR655427 WVN655403:WVN655427 F720939:F720963 JB720939:JB720963 SX720939:SX720963 ACT720939:ACT720963 AMP720939:AMP720963 AWL720939:AWL720963 BGH720939:BGH720963 BQD720939:BQD720963 BZZ720939:BZZ720963 CJV720939:CJV720963 CTR720939:CTR720963 DDN720939:DDN720963 DNJ720939:DNJ720963 DXF720939:DXF720963 EHB720939:EHB720963 EQX720939:EQX720963 FAT720939:FAT720963 FKP720939:FKP720963 FUL720939:FUL720963 GEH720939:GEH720963 GOD720939:GOD720963 GXZ720939:GXZ720963 HHV720939:HHV720963 HRR720939:HRR720963 IBN720939:IBN720963 ILJ720939:ILJ720963 IVF720939:IVF720963 JFB720939:JFB720963 JOX720939:JOX720963 JYT720939:JYT720963 KIP720939:KIP720963 KSL720939:KSL720963 LCH720939:LCH720963 LMD720939:LMD720963 LVZ720939:LVZ720963 MFV720939:MFV720963 MPR720939:MPR720963 MZN720939:MZN720963 NJJ720939:NJJ720963 NTF720939:NTF720963 ODB720939:ODB720963 OMX720939:OMX720963 OWT720939:OWT720963 PGP720939:PGP720963 PQL720939:PQL720963 QAH720939:QAH720963 QKD720939:QKD720963 QTZ720939:QTZ720963 RDV720939:RDV720963 RNR720939:RNR720963 RXN720939:RXN720963 SHJ720939:SHJ720963 SRF720939:SRF720963 TBB720939:TBB720963 TKX720939:TKX720963 TUT720939:TUT720963 UEP720939:UEP720963 UOL720939:UOL720963 UYH720939:UYH720963 VID720939:VID720963 VRZ720939:VRZ720963 WBV720939:WBV720963 WLR720939:WLR720963 WVN720939:WVN720963 F786475:F786499 JB786475:JB786499 SX786475:SX786499 ACT786475:ACT786499 AMP786475:AMP786499 AWL786475:AWL786499 BGH786475:BGH786499 BQD786475:BQD786499 BZZ786475:BZZ786499 CJV786475:CJV786499 CTR786475:CTR786499 DDN786475:DDN786499 DNJ786475:DNJ786499 DXF786475:DXF786499 EHB786475:EHB786499 EQX786475:EQX786499 FAT786475:FAT786499 FKP786475:FKP786499 FUL786475:FUL786499 GEH786475:GEH786499 GOD786475:GOD786499 GXZ786475:GXZ786499 HHV786475:HHV786499 HRR786475:HRR786499 IBN786475:IBN786499 ILJ786475:ILJ786499 IVF786475:IVF786499 JFB786475:JFB786499 JOX786475:JOX786499 JYT786475:JYT786499 KIP786475:KIP786499 KSL786475:KSL786499 LCH786475:LCH786499 LMD786475:LMD786499 LVZ786475:LVZ786499 MFV786475:MFV786499 MPR786475:MPR786499 MZN786475:MZN786499 NJJ786475:NJJ786499 NTF786475:NTF786499 ODB786475:ODB786499 OMX786475:OMX786499 OWT786475:OWT786499 PGP786475:PGP786499 PQL786475:PQL786499 QAH786475:QAH786499 QKD786475:QKD786499 QTZ786475:QTZ786499 RDV786475:RDV786499 RNR786475:RNR786499 RXN786475:RXN786499 SHJ786475:SHJ786499 SRF786475:SRF786499 TBB786475:TBB786499 TKX786475:TKX786499 TUT786475:TUT786499 UEP786475:UEP786499 UOL786475:UOL786499 UYH786475:UYH786499 VID786475:VID786499 VRZ786475:VRZ786499 WBV786475:WBV786499 WLR786475:WLR786499 WVN786475:WVN786499 F852011:F852035 JB852011:JB852035 SX852011:SX852035 ACT852011:ACT852035 AMP852011:AMP852035 AWL852011:AWL852035 BGH852011:BGH852035 BQD852011:BQD852035 BZZ852011:BZZ852035 CJV852011:CJV852035 CTR852011:CTR852035 DDN852011:DDN852035 DNJ852011:DNJ852035 DXF852011:DXF852035 EHB852011:EHB852035 EQX852011:EQX852035 FAT852011:FAT852035 FKP852011:FKP852035 FUL852011:FUL852035 GEH852011:GEH852035 GOD852011:GOD852035 GXZ852011:GXZ852035 HHV852011:HHV852035 HRR852011:HRR852035 IBN852011:IBN852035 ILJ852011:ILJ852035 IVF852011:IVF852035 JFB852011:JFB852035 JOX852011:JOX852035 JYT852011:JYT852035 KIP852011:KIP852035 KSL852011:KSL852035 LCH852011:LCH852035 LMD852011:LMD852035 LVZ852011:LVZ852035 MFV852011:MFV852035 MPR852011:MPR852035 MZN852011:MZN852035 NJJ852011:NJJ852035 NTF852011:NTF852035 ODB852011:ODB852035 OMX852011:OMX852035 OWT852011:OWT852035 PGP852011:PGP852035 PQL852011:PQL852035 QAH852011:QAH852035 QKD852011:QKD852035 QTZ852011:QTZ852035 RDV852011:RDV852035 RNR852011:RNR852035 RXN852011:RXN852035 SHJ852011:SHJ852035 SRF852011:SRF852035 TBB852011:TBB852035 TKX852011:TKX852035 TUT852011:TUT852035 UEP852011:UEP852035 UOL852011:UOL852035 UYH852011:UYH852035 VID852011:VID852035 VRZ852011:VRZ852035 WBV852011:WBV852035 WLR852011:WLR852035 WVN852011:WVN852035 F917547:F917571 JB917547:JB917571 SX917547:SX917571 ACT917547:ACT917571 AMP917547:AMP917571 AWL917547:AWL917571 BGH917547:BGH917571 BQD917547:BQD917571 BZZ917547:BZZ917571 CJV917547:CJV917571 CTR917547:CTR917571 DDN917547:DDN917571 DNJ917547:DNJ917571 DXF917547:DXF917571 EHB917547:EHB917571 EQX917547:EQX917571 FAT917547:FAT917571 FKP917547:FKP917571 FUL917547:FUL917571 GEH917547:GEH917571 GOD917547:GOD917571 GXZ917547:GXZ917571 HHV917547:HHV917571 HRR917547:HRR917571 IBN917547:IBN917571 ILJ917547:ILJ917571 IVF917547:IVF917571 JFB917547:JFB917571 JOX917547:JOX917571 JYT917547:JYT917571 KIP917547:KIP917571 KSL917547:KSL917571 LCH917547:LCH917571 LMD917547:LMD917571 LVZ917547:LVZ917571 MFV917547:MFV917571 MPR917547:MPR917571 MZN917547:MZN917571 NJJ917547:NJJ917571 NTF917547:NTF917571 ODB917547:ODB917571 OMX917547:OMX917571 OWT917547:OWT917571 PGP917547:PGP917571 PQL917547:PQL917571 QAH917547:QAH917571 QKD917547:QKD917571 QTZ917547:QTZ917571 RDV917547:RDV917571 RNR917547:RNR917571 RXN917547:RXN917571 SHJ917547:SHJ917571 SRF917547:SRF917571 TBB917547:TBB917571 TKX917547:TKX917571 TUT917547:TUT917571 UEP917547:UEP917571 UOL917547:UOL917571 UYH917547:UYH917571 VID917547:VID917571 VRZ917547:VRZ917571 WBV917547:WBV917571 WLR917547:WLR917571 WVN917547:WVN917571 F983083:F983107 JB983083:JB983107 SX983083:SX983107 ACT983083:ACT983107 AMP983083:AMP983107 AWL983083:AWL983107 BGH983083:BGH983107 BQD983083:BQD983107 BZZ983083:BZZ983107 CJV983083:CJV983107 CTR983083:CTR983107 DDN983083:DDN983107 DNJ983083:DNJ983107 DXF983083:DXF983107 EHB983083:EHB983107 EQX983083:EQX983107 FAT983083:FAT983107 FKP983083:FKP983107 FUL983083:FUL983107 GEH983083:GEH983107 GOD983083:GOD983107 GXZ983083:GXZ983107 HHV983083:HHV983107 HRR983083:HRR983107 IBN983083:IBN983107 ILJ983083:ILJ983107 IVF983083:IVF983107 JFB983083:JFB983107 JOX983083:JOX983107 JYT983083:JYT983107 KIP983083:KIP983107 KSL983083:KSL983107 LCH983083:LCH983107 LMD983083:LMD983107 LVZ983083:LVZ983107 MFV983083:MFV983107 MPR983083:MPR983107 MZN983083:MZN983107 NJJ983083:NJJ983107 NTF983083:NTF983107 ODB983083:ODB983107 OMX983083:OMX983107 OWT983083:OWT983107 PGP983083:PGP983107 PQL983083:PQL983107 QAH983083:QAH983107 QKD983083:QKD983107 QTZ983083:QTZ983107 RDV983083:RDV983107 RNR983083:RNR983107 RXN983083:RXN983107 SHJ983083:SHJ983107 SRF983083:SRF983107 TBB983083:TBB983107 TKX983083:TKX983107 TUT983083:TUT983107 UEP983083:UEP983107 UOL983083:UOL983107 UYH983083:UYH983107 VID983083:VID983107 VRZ983083:VRZ983107 WBV983083:WBV983107 WLR983083:WLR983107 WVN983083:WVN983107 F62:F66 JB62:JB66 SX62:SX66 ACT62:ACT66 AMP62:AMP66 AWL62:AWL66 BGH62:BGH66 BQD62:BQD66 BZZ62:BZZ66 CJV62:CJV66 CTR62:CTR66 DDN62:DDN66 DNJ62:DNJ66 DXF62:DXF66 EHB62:EHB66 EQX62:EQX66 FAT62:FAT66 FKP62:FKP66 FUL62:FUL66 GEH62:GEH66 GOD62:GOD66 GXZ62:GXZ66 HHV62:HHV66 HRR62:HRR66 IBN62:IBN66 ILJ62:ILJ66 IVF62:IVF66 JFB62:JFB66 JOX62:JOX66 JYT62:JYT66 KIP62:KIP66 KSL62:KSL66 LCH62:LCH66 LMD62:LMD66 LVZ62:LVZ66 MFV62:MFV66 MPR62:MPR66 MZN62:MZN66 NJJ62:NJJ66 NTF62:NTF66 ODB62:ODB66 OMX62:OMX66 OWT62:OWT66 PGP62:PGP66 PQL62:PQL66 QAH62:QAH66 QKD62:QKD66 QTZ62:QTZ66 RDV62:RDV66 RNR62:RNR66 RXN62:RXN66 SHJ62:SHJ66 SRF62:SRF66 TBB62:TBB66 TKX62:TKX66 TUT62:TUT66 UEP62:UEP66 UOL62:UOL66 UYH62:UYH66 VID62:VID66 VRZ62:VRZ66 WBV62:WBV66 WLR62:WLR66 WVN62:WVN66 F65605:F65609 JB65605:JB65609 SX65605:SX65609 ACT65605:ACT65609 AMP65605:AMP65609 AWL65605:AWL65609 BGH65605:BGH65609 BQD65605:BQD65609 BZZ65605:BZZ65609 CJV65605:CJV65609 CTR65605:CTR65609 DDN65605:DDN65609 DNJ65605:DNJ65609 DXF65605:DXF65609 EHB65605:EHB65609 EQX65605:EQX65609 FAT65605:FAT65609 FKP65605:FKP65609 FUL65605:FUL65609 GEH65605:GEH65609 GOD65605:GOD65609 GXZ65605:GXZ65609 HHV65605:HHV65609 HRR65605:HRR65609 IBN65605:IBN65609 ILJ65605:ILJ65609 IVF65605:IVF65609 JFB65605:JFB65609 JOX65605:JOX65609 JYT65605:JYT65609 KIP65605:KIP65609 KSL65605:KSL65609 LCH65605:LCH65609 LMD65605:LMD65609 LVZ65605:LVZ65609 MFV65605:MFV65609 MPR65605:MPR65609 MZN65605:MZN65609 NJJ65605:NJJ65609 NTF65605:NTF65609 ODB65605:ODB65609 OMX65605:OMX65609 OWT65605:OWT65609 PGP65605:PGP65609 PQL65605:PQL65609 QAH65605:QAH65609 QKD65605:QKD65609 QTZ65605:QTZ65609 RDV65605:RDV65609 RNR65605:RNR65609 RXN65605:RXN65609 SHJ65605:SHJ65609 SRF65605:SRF65609 TBB65605:TBB65609 TKX65605:TKX65609 TUT65605:TUT65609 UEP65605:UEP65609 UOL65605:UOL65609 UYH65605:UYH65609 VID65605:VID65609 VRZ65605:VRZ65609 WBV65605:WBV65609 WLR65605:WLR65609 WVN65605:WVN65609 F131141:F131145 JB131141:JB131145 SX131141:SX131145 ACT131141:ACT131145 AMP131141:AMP131145 AWL131141:AWL131145 BGH131141:BGH131145 BQD131141:BQD131145 BZZ131141:BZZ131145 CJV131141:CJV131145 CTR131141:CTR131145 DDN131141:DDN131145 DNJ131141:DNJ131145 DXF131141:DXF131145 EHB131141:EHB131145 EQX131141:EQX131145 FAT131141:FAT131145 FKP131141:FKP131145 FUL131141:FUL131145 GEH131141:GEH131145 GOD131141:GOD131145 GXZ131141:GXZ131145 HHV131141:HHV131145 HRR131141:HRR131145 IBN131141:IBN131145 ILJ131141:ILJ131145 IVF131141:IVF131145 JFB131141:JFB131145 JOX131141:JOX131145 JYT131141:JYT131145 KIP131141:KIP131145 KSL131141:KSL131145 LCH131141:LCH131145 LMD131141:LMD131145 LVZ131141:LVZ131145 MFV131141:MFV131145 MPR131141:MPR131145 MZN131141:MZN131145 NJJ131141:NJJ131145 NTF131141:NTF131145 ODB131141:ODB131145 OMX131141:OMX131145 OWT131141:OWT131145 PGP131141:PGP131145 PQL131141:PQL131145 QAH131141:QAH131145 QKD131141:QKD131145 QTZ131141:QTZ131145 RDV131141:RDV131145 RNR131141:RNR131145 RXN131141:RXN131145 SHJ131141:SHJ131145 SRF131141:SRF131145 TBB131141:TBB131145 TKX131141:TKX131145 TUT131141:TUT131145 UEP131141:UEP131145 UOL131141:UOL131145 UYH131141:UYH131145 VID131141:VID131145 VRZ131141:VRZ131145 WBV131141:WBV131145 WLR131141:WLR131145 WVN131141:WVN131145 F196677:F196681 JB196677:JB196681 SX196677:SX196681 ACT196677:ACT196681 AMP196677:AMP196681 AWL196677:AWL196681 BGH196677:BGH196681 BQD196677:BQD196681 BZZ196677:BZZ196681 CJV196677:CJV196681 CTR196677:CTR196681 DDN196677:DDN196681 DNJ196677:DNJ196681 DXF196677:DXF196681 EHB196677:EHB196681 EQX196677:EQX196681 FAT196677:FAT196681 FKP196677:FKP196681 FUL196677:FUL196681 GEH196677:GEH196681 GOD196677:GOD196681 GXZ196677:GXZ196681 HHV196677:HHV196681 HRR196677:HRR196681 IBN196677:IBN196681 ILJ196677:ILJ196681 IVF196677:IVF196681 JFB196677:JFB196681 JOX196677:JOX196681 JYT196677:JYT196681 KIP196677:KIP196681 KSL196677:KSL196681 LCH196677:LCH196681 LMD196677:LMD196681 LVZ196677:LVZ196681 MFV196677:MFV196681 MPR196677:MPR196681 MZN196677:MZN196681 NJJ196677:NJJ196681 NTF196677:NTF196681 ODB196677:ODB196681 OMX196677:OMX196681 OWT196677:OWT196681 PGP196677:PGP196681 PQL196677:PQL196681 QAH196677:QAH196681 QKD196677:QKD196681 QTZ196677:QTZ196681 RDV196677:RDV196681 RNR196677:RNR196681 RXN196677:RXN196681 SHJ196677:SHJ196681 SRF196677:SRF196681 TBB196677:TBB196681 TKX196677:TKX196681 TUT196677:TUT196681 UEP196677:UEP196681 UOL196677:UOL196681 UYH196677:UYH196681 VID196677:VID196681 VRZ196677:VRZ196681 WBV196677:WBV196681 WLR196677:WLR196681 WVN196677:WVN196681 F262213:F262217 JB262213:JB262217 SX262213:SX262217 ACT262213:ACT262217 AMP262213:AMP262217 AWL262213:AWL262217 BGH262213:BGH262217 BQD262213:BQD262217 BZZ262213:BZZ262217 CJV262213:CJV262217 CTR262213:CTR262217 DDN262213:DDN262217 DNJ262213:DNJ262217 DXF262213:DXF262217 EHB262213:EHB262217 EQX262213:EQX262217 FAT262213:FAT262217 FKP262213:FKP262217 FUL262213:FUL262217 GEH262213:GEH262217 GOD262213:GOD262217 GXZ262213:GXZ262217 HHV262213:HHV262217 HRR262213:HRR262217 IBN262213:IBN262217 ILJ262213:ILJ262217 IVF262213:IVF262217 JFB262213:JFB262217 JOX262213:JOX262217 JYT262213:JYT262217 KIP262213:KIP262217 KSL262213:KSL262217 LCH262213:LCH262217 LMD262213:LMD262217 LVZ262213:LVZ262217 MFV262213:MFV262217 MPR262213:MPR262217 MZN262213:MZN262217 NJJ262213:NJJ262217 NTF262213:NTF262217 ODB262213:ODB262217 OMX262213:OMX262217 OWT262213:OWT262217 PGP262213:PGP262217 PQL262213:PQL262217 QAH262213:QAH262217 QKD262213:QKD262217 QTZ262213:QTZ262217 RDV262213:RDV262217 RNR262213:RNR262217 RXN262213:RXN262217 SHJ262213:SHJ262217 SRF262213:SRF262217 TBB262213:TBB262217 TKX262213:TKX262217 TUT262213:TUT262217 UEP262213:UEP262217 UOL262213:UOL262217 UYH262213:UYH262217 VID262213:VID262217 VRZ262213:VRZ262217 WBV262213:WBV262217 WLR262213:WLR262217 WVN262213:WVN262217 F327749:F327753 JB327749:JB327753 SX327749:SX327753 ACT327749:ACT327753 AMP327749:AMP327753 AWL327749:AWL327753 BGH327749:BGH327753 BQD327749:BQD327753 BZZ327749:BZZ327753 CJV327749:CJV327753 CTR327749:CTR327753 DDN327749:DDN327753 DNJ327749:DNJ327753 DXF327749:DXF327753 EHB327749:EHB327753 EQX327749:EQX327753 FAT327749:FAT327753 FKP327749:FKP327753 FUL327749:FUL327753 GEH327749:GEH327753 GOD327749:GOD327753 GXZ327749:GXZ327753 HHV327749:HHV327753 HRR327749:HRR327753 IBN327749:IBN327753 ILJ327749:ILJ327753 IVF327749:IVF327753 JFB327749:JFB327753 JOX327749:JOX327753 JYT327749:JYT327753 KIP327749:KIP327753 KSL327749:KSL327753 LCH327749:LCH327753 LMD327749:LMD327753 LVZ327749:LVZ327753 MFV327749:MFV327753 MPR327749:MPR327753 MZN327749:MZN327753 NJJ327749:NJJ327753 NTF327749:NTF327753 ODB327749:ODB327753 OMX327749:OMX327753 OWT327749:OWT327753 PGP327749:PGP327753 PQL327749:PQL327753 QAH327749:QAH327753 QKD327749:QKD327753 QTZ327749:QTZ327753 RDV327749:RDV327753 RNR327749:RNR327753 RXN327749:RXN327753 SHJ327749:SHJ327753 SRF327749:SRF327753 TBB327749:TBB327753 TKX327749:TKX327753 TUT327749:TUT327753 UEP327749:UEP327753 UOL327749:UOL327753 UYH327749:UYH327753 VID327749:VID327753 VRZ327749:VRZ327753 WBV327749:WBV327753 WLR327749:WLR327753 WVN327749:WVN327753 F393285:F393289 JB393285:JB393289 SX393285:SX393289 ACT393285:ACT393289 AMP393285:AMP393289 AWL393285:AWL393289 BGH393285:BGH393289 BQD393285:BQD393289 BZZ393285:BZZ393289 CJV393285:CJV393289 CTR393285:CTR393289 DDN393285:DDN393289 DNJ393285:DNJ393289 DXF393285:DXF393289 EHB393285:EHB393289 EQX393285:EQX393289 FAT393285:FAT393289 FKP393285:FKP393289 FUL393285:FUL393289 GEH393285:GEH393289 GOD393285:GOD393289 GXZ393285:GXZ393289 HHV393285:HHV393289 HRR393285:HRR393289 IBN393285:IBN393289 ILJ393285:ILJ393289 IVF393285:IVF393289 JFB393285:JFB393289 JOX393285:JOX393289 JYT393285:JYT393289 KIP393285:KIP393289 KSL393285:KSL393289 LCH393285:LCH393289 LMD393285:LMD393289 LVZ393285:LVZ393289 MFV393285:MFV393289 MPR393285:MPR393289 MZN393285:MZN393289 NJJ393285:NJJ393289 NTF393285:NTF393289 ODB393285:ODB393289 OMX393285:OMX393289 OWT393285:OWT393289 PGP393285:PGP393289 PQL393285:PQL393289 QAH393285:QAH393289 QKD393285:QKD393289 QTZ393285:QTZ393289 RDV393285:RDV393289 RNR393285:RNR393289 RXN393285:RXN393289 SHJ393285:SHJ393289 SRF393285:SRF393289 TBB393285:TBB393289 TKX393285:TKX393289 TUT393285:TUT393289 UEP393285:UEP393289 UOL393285:UOL393289 UYH393285:UYH393289 VID393285:VID393289 VRZ393285:VRZ393289 WBV393285:WBV393289 WLR393285:WLR393289 WVN393285:WVN393289 F458821:F458825 JB458821:JB458825 SX458821:SX458825 ACT458821:ACT458825 AMP458821:AMP458825 AWL458821:AWL458825 BGH458821:BGH458825 BQD458821:BQD458825 BZZ458821:BZZ458825 CJV458821:CJV458825 CTR458821:CTR458825 DDN458821:DDN458825 DNJ458821:DNJ458825 DXF458821:DXF458825 EHB458821:EHB458825 EQX458821:EQX458825 FAT458821:FAT458825 FKP458821:FKP458825 FUL458821:FUL458825 GEH458821:GEH458825 GOD458821:GOD458825 GXZ458821:GXZ458825 HHV458821:HHV458825 HRR458821:HRR458825 IBN458821:IBN458825 ILJ458821:ILJ458825 IVF458821:IVF458825 JFB458821:JFB458825 JOX458821:JOX458825 JYT458821:JYT458825 KIP458821:KIP458825 KSL458821:KSL458825 LCH458821:LCH458825 LMD458821:LMD458825 LVZ458821:LVZ458825 MFV458821:MFV458825 MPR458821:MPR458825 MZN458821:MZN458825 NJJ458821:NJJ458825 NTF458821:NTF458825 ODB458821:ODB458825 OMX458821:OMX458825 OWT458821:OWT458825 PGP458821:PGP458825 PQL458821:PQL458825 QAH458821:QAH458825 QKD458821:QKD458825 QTZ458821:QTZ458825 RDV458821:RDV458825 RNR458821:RNR458825 RXN458821:RXN458825 SHJ458821:SHJ458825 SRF458821:SRF458825 TBB458821:TBB458825 TKX458821:TKX458825 TUT458821:TUT458825 UEP458821:UEP458825 UOL458821:UOL458825 UYH458821:UYH458825 VID458821:VID458825 VRZ458821:VRZ458825 WBV458821:WBV458825 WLR458821:WLR458825 WVN458821:WVN458825 F524357:F524361 JB524357:JB524361 SX524357:SX524361 ACT524357:ACT524361 AMP524357:AMP524361 AWL524357:AWL524361 BGH524357:BGH524361 BQD524357:BQD524361 BZZ524357:BZZ524361 CJV524357:CJV524361 CTR524357:CTR524361 DDN524357:DDN524361 DNJ524357:DNJ524361 DXF524357:DXF524361 EHB524357:EHB524361 EQX524357:EQX524361 FAT524357:FAT524361 FKP524357:FKP524361 FUL524357:FUL524361 GEH524357:GEH524361 GOD524357:GOD524361 GXZ524357:GXZ524361 HHV524357:HHV524361 HRR524357:HRR524361 IBN524357:IBN524361 ILJ524357:ILJ524361 IVF524357:IVF524361 JFB524357:JFB524361 JOX524357:JOX524361 JYT524357:JYT524361 KIP524357:KIP524361 KSL524357:KSL524361 LCH524357:LCH524361 LMD524357:LMD524361 LVZ524357:LVZ524361 MFV524357:MFV524361 MPR524357:MPR524361 MZN524357:MZN524361 NJJ524357:NJJ524361 NTF524357:NTF524361 ODB524357:ODB524361 OMX524357:OMX524361 OWT524357:OWT524361 PGP524357:PGP524361 PQL524357:PQL524361 QAH524357:QAH524361 QKD524357:QKD524361 QTZ524357:QTZ524361 RDV524357:RDV524361 RNR524357:RNR524361 RXN524357:RXN524361 SHJ524357:SHJ524361 SRF524357:SRF524361 TBB524357:TBB524361 TKX524357:TKX524361 TUT524357:TUT524361 UEP524357:UEP524361 UOL524357:UOL524361 UYH524357:UYH524361 VID524357:VID524361 VRZ524357:VRZ524361 WBV524357:WBV524361 WLR524357:WLR524361 WVN524357:WVN524361 F589893:F589897 JB589893:JB589897 SX589893:SX589897 ACT589893:ACT589897 AMP589893:AMP589897 AWL589893:AWL589897 BGH589893:BGH589897 BQD589893:BQD589897 BZZ589893:BZZ589897 CJV589893:CJV589897 CTR589893:CTR589897 DDN589893:DDN589897 DNJ589893:DNJ589897 DXF589893:DXF589897 EHB589893:EHB589897 EQX589893:EQX589897 FAT589893:FAT589897 FKP589893:FKP589897 FUL589893:FUL589897 GEH589893:GEH589897 GOD589893:GOD589897 GXZ589893:GXZ589897 HHV589893:HHV589897 HRR589893:HRR589897 IBN589893:IBN589897 ILJ589893:ILJ589897 IVF589893:IVF589897 JFB589893:JFB589897 JOX589893:JOX589897 JYT589893:JYT589897 KIP589893:KIP589897 KSL589893:KSL589897 LCH589893:LCH589897 LMD589893:LMD589897 LVZ589893:LVZ589897 MFV589893:MFV589897 MPR589893:MPR589897 MZN589893:MZN589897 NJJ589893:NJJ589897 NTF589893:NTF589897 ODB589893:ODB589897 OMX589893:OMX589897 OWT589893:OWT589897 PGP589893:PGP589897 PQL589893:PQL589897 QAH589893:QAH589897 QKD589893:QKD589897 QTZ589893:QTZ589897 RDV589893:RDV589897 RNR589893:RNR589897 RXN589893:RXN589897 SHJ589893:SHJ589897 SRF589893:SRF589897 TBB589893:TBB589897 TKX589893:TKX589897 TUT589893:TUT589897 UEP589893:UEP589897 UOL589893:UOL589897 UYH589893:UYH589897 VID589893:VID589897 VRZ589893:VRZ589897 WBV589893:WBV589897 WLR589893:WLR589897 WVN589893:WVN589897 F655429:F655433 JB655429:JB655433 SX655429:SX655433 ACT655429:ACT655433 AMP655429:AMP655433 AWL655429:AWL655433 BGH655429:BGH655433 BQD655429:BQD655433 BZZ655429:BZZ655433 CJV655429:CJV655433 CTR655429:CTR655433 DDN655429:DDN655433 DNJ655429:DNJ655433 DXF655429:DXF655433 EHB655429:EHB655433 EQX655429:EQX655433 FAT655429:FAT655433 FKP655429:FKP655433 FUL655429:FUL655433 GEH655429:GEH655433 GOD655429:GOD655433 GXZ655429:GXZ655433 HHV655429:HHV655433 HRR655429:HRR655433 IBN655429:IBN655433 ILJ655429:ILJ655433 IVF655429:IVF655433 JFB655429:JFB655433 JOX655429:JOX655433 JYT655429:JYT655433 KIP655429:KIP655433 KSL655429:KSL655433 LCH655429:LCH655433 LMD655429:LMD655433 LVZ655429:LVZ655433 MFV655429:MFV655433 MPR655429:MPR655433 MZN655429:MZN655433 NJJ655429:NJJ655433 NTF655429:NTF655433 ODB655429:ODB655433 OMX655429:OMX655433 OWT655429:OWT655433 PGP655429:PGP655433 PQL655429:PQL655433 QAH655429:QAH655433 QKD655429:QKD655433 QTZ655429:QTZ655433 RDV655429:RDV655433 RNR655429:RNR655433 RXN655429:RXN655433 SHJ655429:SHJ655433 SRF655429:SRF655433 TBB655429:TBB655433 TKX655429:TKX655433 TUT655429:TUT655433 UEP655429:UEP655433 UOL655429:UOL655433 UYH655429:UYH655433 VID655429:VID655433 VRZ655429:VRZ655433 WBV655429:WBV655433 WLR655429:WLR655433 WVN655429:WVN655433 F720965:F720969 JB720965:JB720969 SX720965:SX720969 ACT720965:ACT720969 AMP720965:AMP720969 AWL720965:AWL720969 BGH720965:BGH720969 BQD720965:BQD720969 BZZ720965:BZZ720969 CJV720965:CJV720969 CTR720965:CTR720969 DDN720965:DDN720969 DNJ720965:DNJ720969 DXF720965:DXF720969 EHB720965:EHB720969 EQX720965:EQX720969 FAT720965:FAT720969 FKP720965:FKP720969 FUL720965:FUL720969 GEH720965:GEH720969 GOD720965:GOD720969 GXZ720965:GXZ720969 HHV720965:HHV720969 HRR720965:HRR720969 IBN720965:IBN720969 ILJ720965:ILJ720969 IVF720965:IVF720969 JFB720965:JFB720969 JOX720965:JOX720969 JYT720965:JYT720969 KIP720965:KIP720969 KSL720965:KSL720969 LCH720965:LCH720969 LMD720965:LMD720969 LVZ720965:LVZ720969 MFV720965:MFV720969 MPR720965:MPR720969 MZN720965:MZN720969 NJJ720965:NJJ720969 NTF720965:NTF720969 ODB720965:ODB720969 OMX720965:OMX720969 OWT720965:OWT720969 PGP720965:PGP720969 PQL720965:PQL720969 QAH720965:QAH720969 QKD720965:QKD720969 QTZ720965:QTZ720969 RDV720965:RDV720969 RNR720965:RNR720969 RXN720965:RXN720969 SHJ720965:SHJ720969 SRF720965:SRF720969 TBB720965:TBB720969 TKX720965:TKX720969 TUT720965:TUT720969 UEP720965:UEP720969 UOL720965:UOL720969 UYH720965:UYH720969 VID720965:VID720969 VRZ720965:VRZ720969 WBV720965:WBV720969 WLR720965:WLR720969 WVN720965:WVN720969 F786501:F786505 JB786501:JB786505 SX786501:SX786505 ACT786501:ACT786505 AMP786501:AMP786505 AWL786501:AWL786505 BGH786501:BGH786505 BQD786501:BQD786505 BZZ786501:BZZ786505 CJV786501:CJV786505 CTR786501:CTR786505 DDN786501:DDN786505 DNJ786501:DNJ786505 DXF786501:DXF786505 EHB786501:EHB786505 EQX786501:EQX786505 FAT786501:FAT786505 FKP786501:FKP786505 FUL786501:FUL786505 GEH786501:GEH786505 GOD786501:GOD786505 GXZ786501:GXZ786505 HHV786501:HHV786505 HRR786501:HRR786505 IBN786501:IBN786505 ILJ786501:ILJ786505 IVF786501:IVF786505 JFB786501:JFB786505 JOX786501:JOX786505 JYT786501:JYT786505 KIP786501:KIP786505 KSL786501:KSL786505 LCH786501:LCH786505 LMD786501:LMD786505 LVZ786501:LVZ786505 MFV786501:MFV786505 MPR786501:MPR786505 MZN786501:MZN786505 NJJ786501:NJJ786505 NTF786501:NTF786505 ODB786501:ODB786505 OMX786501:OMX786505 OWT786501:OWT786505 PGP786501:PGP786505 PQL786501:PQL786505 QAH786501:QAH786505 QKD786501:QKD786505 QTZ786501:QTZ786505 RDV786501:RDV786505 RNR786501:RNR786505 RXN786501:RXN786505 SHJ786501:SHJ786505 SRF786501:SRF786505 TBB786501:TBB786505 TKX786501:TKX786505 TUT786501:TUT786505 UEP786501:UEP786505 UOL786501:UOL786505 UYH786501:UYH786505 VID786501:VID786505 VRZ786501:VRZ786505 WBV786501:WBV786505 WLR786501:WLR786505 WVN786501:WVN786505 F852037:F852041 JB852037:JB852041 SX852037:SX852041 ACT852037:ACT852041 AMP852037:AMP852041 AWL852037:AWL852041 BGH852037:BGH852041 BQD852037:BQD852041 BZZ852037:BZZ852041 CJV852037:CJV852041 CTR852037:CTR852041 DDN852037:DDN852041 DNJ852037:DNJ852041 DXF852037:DXF852041 EHB852037:EHB852041 EQX852037:EQX852041 FAT852037:FAT852041 FKP852037:FKP852041 FUL852037:FUL852041 GEH852037:GEH852041 GOD852037:GOD852041 GXZ852037:GXZ852041 HHV852037:HHV852041 HRR852037:HRR852041 IBN852037:IBN852041 ILJ852037:ILJ852041 IVF852037:IVF852041 JFB852037:JFB852041 JOX852037:JOX852041 JYT852037:JYT852041 KIP852037:KIP852041 KSL852037:KSL852041 LCH852037:LCH852041 LMD852037:LMD852041 LVZ852037:LVZ852041 MFV852037:MFV852041 MPR852037:MPR852041 MZN852037:MZN852041 NJJ852037:NJJ852041 NTF852037:NTF852041 ODB852037:ODB852041 OMX852037:OMX852041 OWT852037:OWT852041 PGP852037:PGP852041 PQL852037:PQL852041 QAH852037:QAH852041 QKD852037:QKD852041 QTZ852037:QTZ852041 RDV852037:RDV852041 RNR852037:RNR852041 RXN852037:RXN852041 SHJ852037:SHJ852041 SRF852037:SRF852041 TBB852037:TBB852041 TKX852037:TKX852041 TUT852037:TUT852041 UEP852037:UEP852041 UOL852037:UOL852041 UYH852037:UYH852041 VID852037:VID852041 VRZ852037:VRZ852041 WBV852037:WBV852041 WLR852037:WLR852041 WVN852037:WVN852041 F917573:F917577 JB917573:JB917577 SX917573:SX917577 ACT917573:ACT917577 AMP917573:AMP917577 AWL917573:AWL917577 BGH917573:BGH917577 BQD917573:BQD917577 BZZ917573:BZZ917577 CJV917573:CJV917577 CTR917573:CTR917577 DDN917573:DDN917577 DNJ917573:DNJ917577 DXF917573:DXF917577 EHB917573:EHB917577 EQX917573:EQX917577 FAT917573:FAT917577 FKP917573:FKP917577 FUL917573:FUL917577 GEH917573:GEH917577 GOD917573:GOD917577 GXZ917573:GXZ917577 HHV917573:HHV917577 HRR917573:HRR917577 IBN917573:IBN917577 ILJ917573:ILJ917577 IVF917573:IVF917577 JFB917573:JFB917577 JOX917573:JOX917577 JYT917573:JYT917577 KIP917573:KIP917577 KSL917573:KSL917577 LCH917573:LCH917577 LMD917573:LMD917577 LVZ917573:LVZ917577 MFV917573:MFV917577 MPR917573:MPR917577 MZN917573:MZN917577 NJJ917573:NJJ917577 NTF917573:NTF917577 ODB917573:ODB917577 OMX917573:OMX917577 OWT917573:OWT917577 PGP917573:PGP917577 PQL917573:PQL917577 QAH917573:QAH917577 QKD917573:QKD917577 QTZ917573:QTZ917577 RDV917573:RDV917577 RNR917573:RNR917577 RXN917573:RXN917577 SHJ917573:SHJ917577 SRF917573:SRF917577 TBB917573:TBB917577 TKX917573:TKX917577 TUT917573:TUT917577 UEP917573:UEP917577 UOL917573:UOL917577 UYH917573:UYH917577 VID917573:VID917577 VRZ917573:VRZ917577 WBV917573:WBV917577 WLR917573:WLR917577 WVN917573:WVN917577 F983109:F983113 JB983109:JB983113 SX983109:SX983113 ACT983109:ACT983113 AMP983109:AMP983113 AWL983109:AWL983113 BGH983109:BGH983113 BQD983109:BQD983113 BZZ983109:BZZ983113 CJV983109:CJV983113 CTR983109:CTR983113 DDN983109:DDN983113 DNJ983109:DNJ983113 DXF983109:DXF983113 EHB983109:EHB983113 EQX983109:EQX983113 FAT983109:FAT983113 FKP983109:FKP983113 FUL983109:FUL983113 GEH983109:GEH983113 GOD983109:GOD983113 GXZ983109:GXZ983113 HHV983109:HHV983113 HRR983109:HRR983113 IBN983109:IBN983113 ILJ983109:ILJ983113 IVF983109:IVF983113 JFB983109:JFB983113 JOX983109:JOX983113 JYT983109:JYT983113 KIP983109:KIP983113 KSL983109:KSL983113 LCH983109:LCH983113 LMD983109:LMD983113 LVZ983109:LVZ983113 MFV983109:MFV983113 MPR983109:MPR983113 MZN983109:MZN983113 NJJ983109:NJJ983113 NTF983109:NTF983113 ODB983109:ODB983113 OMX983109:OMX983113 OWT983109:OWT983113 PGP983109:PGP983113 PQL983109:PQL983113 QAH983109:QAH983113 QKD983109:QKD983113 QTZ983109:QTZ983113 RDV983109:RDV983113 RNR983109:RNR983113 RXN983109:RXN983113 SHJ983109:SHJ983113 SRF983109:SRF983113 TBB983109:TBB983113 TKX983109:TKX983113 TUT983109:TUT983113 UEP983109:UEP983113 UOL983109:UOL983113 UYH983109:UYH983113 VID983109:VID983113 VRZ983109:VRZ983113 WBV983109:WBV983113 WLR983109:WLR983113 WVN983109:WVN983113 F68:F72 JB68:JB72 SX68:SX72 ACT68:ACT72 AMP68:AMP72 AWL68:AWL72 BGH68:BGH72 BQD68:BQD72 BZZ68:BZZ72 CJV68:CJV72 CTR68:CTR72 DDN68:DDN72 DNJ68:DNJ72 DXF68:DXF72 EHB68:EHB72 EQX68:EQX72 FAT68:FAT72 FKP68:FKP72 FUL68:FUL72 GEH68:GEH72 GOD68:GOD72 GXZ68:GXZ72 HHV68:HHV72 HRR68:HRR72 IBN68:IBN72 ILJ68:ILJ72 IVF68:IVF72 JFB68:JFB72 JOX68:JOX72 JYT68:JYT72 KIP68:KIP72 KSL68:KSL72 LCH68:LCH72 LMD68:LMD72 LVZ68:LVZ72 MFV68:MFV72 MPR68:MPR72 MZN68:MZN72 NJJ68:NJJ72 NTF68:NTF72 ODB68:ODB72 OMX68:OMX72 OWT68:OWT72 PGP68:PGP72 PQL68:PQL72 QAH68:QAH72 QKD68:QKD72 QTZ68:QTZ72 RDV68:RDV72 RNR68:RNR72 RXN68:RXN72 SHJ68:SHJ72 SRF68:SRF72 TBB68:TBB72 TKX68:TKX72 TUT68:TUT72 UEP68:UEP72 UOL68:UOL72 UYH68:UYH72 VID68:VID72 VRZ68:VRZ72 WBV68:WBV72 WLR68:WLR72 WVN68:WVN72 F65611:F65615 JB65611:JB65615 SX65611:SX65615 ACT65611:ACT65615 AMP65611:AMP65615 AWL65611:AWL65615 BGH65611:BGH65615 BQD65611:BQD65615 BZZ65611:BZZ65615 CJV65611:CJV65615 CTR65611:CTR65615 DDN65611:DDN65615 DNJ65611:DNJ65615 DXF65611:DXF65615 EHB65611:EHB65615 EQX65611:EQX65615 FAT65611:FAT65615 FKP65611:FKP65615 FUL65611:FUL65615 GEH65611:GEH65615 GOD65611:GOD65615 GXZ65611:GXZ65615 HHV65611:HHV65615 HRR65611:HRR65615 IBN65611:IBN65615 ILJ65611:ILJ65615 IVF65611:IVF65615 JFB65611:JFB65615 JOX65611:JOX65615 JYT65611:JYT65615 KIP65611:KIP65615 KSL65611:KSL65615 LCH65611:LCH65615 LMD65611:LMD65615 LVZ65611:LVZ65615 MFV65611:MFV65615 MPR65611:MPR65615 MZN65611:MZN65615 NJJ65611:NJJ65615 NTF65611:NTF65615 ODB65611:ODB65615 OMX65611:OMX65615 OWT65611:OWT65615 PGP65611:PGP65615 PQL65611:PQL65615 QAH65611:QAH65615 QKD65611:QKD65615 QTZ65611:QTZ65615 RDV65611:RDV65615 RNR65611:RNR65615 RXN65611:RXN65615 SHJ65611:SHJ65615 SRF65611:SRF65615 TBB65611:TBB65615 TKX65611:TKX65615 TUT65611:TUT65615 UEP65611:UEP65615 UOL65611:UOL65615 UYH65611:UYH65615 VID65611:VID65615 VRZ65611:VRZ65615 WBV65611:WBV65615 WLR65611:WLR65615 WVN65611:WVN65615 F131147:F131151 JB131147:JB131151 SX131147:SX131151 ACT131147:ACT131151 AMP131147:AMP131151 AWL131147:AWL131151 BGH131147:BGH131151 BQD131147:BQD131151 BZZ131147:BZZ131151 CJV131147:CJV131151 CTR131147:CTR131151 DDN131147:DDN131151 DNJ131147:DNJ131151 DXF131147:DXF131151 EHB131147:EHB131151 EQX131147:EQX131151 FAT131147:FAT131151 FKP131147:FKP131151 FUL131147:FUL131151 GEH131147:GEH131151 GOD131147:GOD131151 GXZ131147:GXZ131151 HHV131147:HHV131151 HRR131147:HRR131151 IBN131147:IBN131151 ILJ131147:ILJ131151 IVF131147:IVF131151 JFB131147:JFB131151 JOX131147:JOX131151 JYT131147:JYT131151 KIP131147:KIP131151 KSL131147:KSL131151 LCH131147:LCH131151 LMD131147:LMD131151 LVZ131147:LVZ131151 MFV131147:MFV131151 MPR131147:MPR131151 MZN131147:MZN131151 NJJ131147:NJJ131151 NTF131147:NTF131151 ODB131147:ODB131151 OMX131147:OMX131151 OWT131147:OWT131151 PGP131147:PGP131151 PQL131147:PQL131151 QAH131147:QAH131151 QKD131147:QKD131151 QTZ131147:QTZ131151 RDV131147:RDV131151 RNR131147:RNR131151 RXN131147:RXN131151 SHJ131147:SHJ131151 SRF131147:SRF131151 TBB131147:TBB131151 TKX131147:TKX131151 TUT131147:TUT131151 UEP131147:UEP131151 UOL131147:UOL131151 UYH131147:UYH131151 VID131147:VID131151 VRZ131147:VRZ131151 WBV131147:WBV131151 WLR131147:WLR131151 WVN131147:WVN131151 F196683:F196687 JB196683:JB196687 SX196683:SX196687 ACT196683:ACT196687 AMP196683:AMP196687 AWL196683:AWL196687 BGH196683:BGH196687 BQD196683:BQD196687 BZZ196683:BZZ196687 CJV196683:CJV196687 CTR196683:CTR196687 DDN196683:DDN196687 DNJ196683:DNJ196687 DXF196683:DXF196687 EHB196683:EHB196687 EQX196683:EQX196687 FAT196683:FAT196687 FKP196683:FKP196687 FUL196683:FUL196687 GEH196683:GEH196687 GOD196683:GOD196687 GXZ196683:GXZ196687 HHV196683:HHV196687 HRR196683:HRR196687 IBN196683:IBN196687 ILJ196683:ILJ196687 IVF196683:IVF196687 JFB196683:JFB196687 JOX196683:JOX196687 JYT196683:JYT196687 KIP196683:KIP196687 KSL196683:KSL196687 LCH196683:LCH196687 LMD196683:LMD196687 LVZ196683:LVZ196687 MFV196683:MFV196687 MPR196683:MPR196687 MZN196683:MZN196687 NJJ196683:NJJ196687 NTF196683:NTF196687 ODB196683:ODB196687 OMX196683:OMX196687 OWT196683:OWT196687 PGP196683:PGP196687 PQL196683:PQL196687 QAH196683:QAH196687 QKD196683:QKD196687 QTZ196683:QTZ196687 RDV196683:RDV196687 RNR196683:RNR196687 RXN196683:RXN196687 SHJ196683:SHJ196687 SRF196683:SRF196687 TBB196683:TBB196687 TKX196683:TKX196687 TUT196683:TUT196687 UEP196683:UEP196687 UOL196683:UOL196687 UYH196683:UYH196687 VID196683:VID196687 VRZ196683:VRZ196687 WBV196683:WBV196687 WLR196683:WLR196687 WVN196683:WVN196687 F262219:F262223 JB262219:JB262223 SX262219:SX262223 ACT262219:ACT262223 AMP262219:AMP262223 AWL262219:AWL262223 BGH262219:BGH262223 BQD262219:BQD262223 BZZ262219:BZZ262223 CJV262219:CJV262223 CTR262219:CTR262223 DDN262219:DDN262223 DNJ262219:DNJ262223 DXF262219:DXF262223 EHB262219:EHB262223 EQX262219:EQX262223 FAT262219:FAT262223 FKP262219:FKP262223 FUL262219:FUL262223 GEH262219:GEH262223 GOD262219:GOD262223 GXZ262219:GXZ262223 HHV262219:HHV262223 HRR262219:HRR262223 IBN262219:IBN262223 ILJ262219:ILJ262223 IVF262219:IVF262223 JFB262219:JFB262223 JOX262219:JOX262223 JYT262219:JYT262223 KIP262219:KIP262223 KSL262219:KSL262223 LCH262219:LCH262223 LMD262219:LMD262223 LVZ262219:LVZ262223 MFV262219:MFV262223 MPR262219:MPR262223 MZN262219:MZN262223 NJJ262219:NJJ262223 NTF262219:NTF262223 ODB262219:ODB262223 OMX262219:OMX262223 OWT262219:OWT262223 PGP262219:PGP262223 PQL262219:PQL262223 QAH262219:QAH262223 QKD262219:QKD262223 QTZ262219:QTZ262223 RDV262219:RDV262223 RNR262219:RNR262223 RXN262219:RXN262223 SHJ262219:SHJ262223 SRF262219:SRF262223 TBB262219:TBB262223 TKX262219:TKX262223 TUT262219:TUT262223 UEP262219:UEP262223 UOL262219:UOL262223 UYH262219:UYH262223 VID262219:VID262223 VRZ262219:VRZ262223 WBV262219:WBV262223 WLR262219:WLR262223 WVN262219:WVN262223 F327755:F327759 JB327755:JB327759 SX327755:SX327759 ACT327755:ACT327759 AMP327755:AMP327759 AWL327755:AWL327759 BGH327755:BGH327759 BQD327755:BQD327759 BZZ327755:BZZ327759 CJV327755:CJV327759 CTR327755:CTR327759 DDN327755:DDN327759 DNJ327755:DNJ327759 DXF327755:DXF327759 EHB327755:EHB327759 EQX327755:EQX327759 FAT327755:FAT327759 FKP327755:FKP327759 FUL327755:FUL327759 GEH327755:GEH327759 GOD327755:GOD327759 GXZ327755:GXZ327759 HHV327755:HHV327759 HRR327755:HRR327759 IBN327755:IBN327759 ILJ327755:ILJ327759 IVF327755:IVF327759 JFB327755:JFB327759 JOX327755:JOX327759 JYT327755:JYT327759 KIP327755:KIP327759 KSL327755:KSL327759 LCH327755:LCH327759 LMD327755:LMD327759 LVZ327755:LVZ327759 MFV327755:MFV327759 MPR327755:MPR327759 MZN327755:MZN327759 NJJ327755:NJJ327759 NTF327755:NTF327759 ODB327755:ODB327759 OMX327755:OMX327759 OWT327755:OWT327759 PGP327755:PGP327759 PQL327755:PQL327759 QAH327755:QAH327759 QKD327755:QKD327759 QTZ327755:QTZ327759 RDV327755:RDV327759 RNR327755:RNR327759 RXN327755:RXN327759 SHJ327755:SHJ327759 SRF327755:SRF327759 TBB327755:TBB327759 TKX327755:TKX327759 TUT327755:TUT327759 UEP327755:UEP327759 UOL327755:UOL327759 UYH327755:UYH327759 VID327755:VID327759 VRZ327755:VRZ327759 WBV327755:WBV327759 WLR327755:WLR327759 WVN327755:WVN327759 F393291:F393295 JB393291:JB393295 SX393291:SX393295 ACT393291:ACT393295 AMP393291:AMP393295 AWL393291:AWL393295 BGH393291:BGH393295 BQD393291:BQD393295 BZZ393291:BZZ393295 CJV393291:CJV393295 CTR393291:CTR393295 DDN393291:DDN393295 DNJ393291:DNJ393295 DXF393291:DXF393295 EHB393291:EHB393295 EQX393291:EQX393295 FAT393291:FAT393295 FKP393291:FKP393295 FUL393291:FUL393295 GEH393291:GEH393295 GOD393291:GOD393295 GXZ393291:GXZ393295 HHV393291:HHV393295 HRR393291:HRR393295 IBN393291:IBN393295 ILJ393291:ILJ393295 IVF393291:IVF393295 JFB393291:JFB393295 JOX393291:JOX393295 JYT393291:JYT393295 KIP393291:KIP393295 KSL393291:KSL393295 LCH393291:LCH393295 LMD393291:LMD393295 LVZ393291:LVZ393295 MFV393291:MFV393295 MPR393291:MPR393295 MZN393291:MZN393295 NJJ393291:NJJ393295 NTF393291:NTF393295 ODB393291:ODB393295 OMX393291:OMX393295 OWT393291:OWT393295 PGP393291:PGP393295 PQL393291:PQL393295 QAH393291:QAH393295 QKD393291:QKD393295 QTZ393291:QTZ393295 RDV393291:RDV393295 RNR393291:RNR393295 RXN393291:RXN393295 SHJ393291:SHJ393295 SRF393291:SRF393295 TBB393291:TBB393295 TKX393291:TKX393295 TUT393291:TUT393295 UEP393291:UEP393295 UOL393291:UOL393295 UYH393291:UYH393295 VID393291:VID393295 VRZ393291:VRZ393295 WBV393291:WBV393295 WLR393291:WLR393295 WVN393291:WVN393295 F458827:F458831 JB458827:JB458831 SX458827:SX458831 ACT458827:ACT458831 AMP458827:AMP458831 AWL458827:AWL458831 BGH458827:BGH458831 BQD458827:BQD458831 BZZ458827:BZZ458831 CJV458827:CJV458831 CTR458827:CTR458831 DDN458827:DDN458831 DNJ458827:DNJ458831 DXF458827:DXF458831 EHB458827:EHB458831 EQX458827:EQX458831 FAT458827:FAT458831 FKP458827:FKP458831 FUL458827:FUL458831 GEH458827:GEH458831 GOD458827:GOD458831 GXZ458827:GXZ458831 HHV458827:HHV458831 HRR458827:HRR458831 IBN458827:IBN458831 ILJ458827:ILJ458831 IVF458827:IVF458831 JFB458827:JFB458831 JOX458827:JOX458831 JYT458827:JYT458831 KIP458827:KIP458831 KSL458827:KSL458831 LCH458827:LCH458831 LMD458827:LMD458831 LVZ458827:LVZ458831 MFV458827:MFV458831 MPR458827:MPR458831 MZN458827:MZN458831 NJJ458827:NJJ458831 NTF458827:NTF458831 ODB458827:ODB458831 OMX458827:OMX458831 OWT458827:OWT458831 PGP458827:PGP458831 PQL458827:PQL458831 QAH458827:QAH458831 QKD458827:QKD458831 QTZ458827:QTZ458831 RDV458827:RDV458831 RNR458827:RNR458831 RXN458827:RXN458831 SHJ458827:SHJ458831 SRF458827:SRF458831 TBB458827:TBB458831 TKX458827:TKX458831 TUT458827:TUT458831 UEP458827:UEP458831 UOL458827:UOL458831 UYH458827:UYH458831 VID458827:VID458831 VRZ458827:VRZ458831 WBV458827:WBV458831 WLR458827:WLR458831 WVN458827:WVN458831 F524363:F524367 JB524363:JB524367 SX524363:SX524367 ACT524363:ACT524367 AMP524363:AMP524367 AWL524363:AWL524367 BGH524363:BGH524367 BQD524363:BQD524367 BZZ524363:BZZ524367 CJV524363:CJV524367 CTR524363:CTR524367 DDN524363:DDN524367 DNJ524363:DNJ524367 DXF524363:DXF524367 EHB524363:EHB524367 EQX524363:EQX524367 FAT524363:FAT524367 FKP524363:FKP524367 FUL524363:FUL524367 GEH524363:GEH524367 GOD524363:GOD524367 GXZ524363:GXZ524367 HHV524363:HHV524367 HRR524363:HRR524367 IBN524363:IBN524367 ILJ524363:ILJ524367 IVF524363:IVF524367 JFB524363:JFB524367 JOX524363:JOX524367 JYT524363:JYT524367 KIP524363:KIP524367 KSL524363:KSL524367 LCH524363:LCH524367 LMD524363:LMD524367 LVZ524363:LVZ524367 MFV524363:MFV524367 MPR524363:MPR524367 MZN524363:MZN524367 NJJ524363:NJJ524367 NTF524363:NTF524367 ODB524363:ODB524367 OMX524363:OMX524367 OWT524363:OWT524367 PGP524363:PGP524367 PQL524363:PQL524367 QAH524363:QAH524367 QKD524363:QKD524367 QTZ524363:QTZ524367 RDV524363:RDV524367 RNR524363:RNR524367 RXN524363:RXN524367 SHJ524363:SHJ524367 SRF524363:SRF524367 TBB524363:TBB524367 TKX524363:TKX524367 TUT524363:TUT524367 UEP524363:UEP524367 UOL524363:UOL524367 UYH524363:UYH524367 VID524363:VID524367 VRZ524363:VRZ524367 WBV524363:WBV524367 WLR524363:WLR524367 WVN524363:WVN524367 F589899:F589903 JB589899:JB589903 SX589899:SX589903 ACT589899:ACT589903 AMP589899:AMP589903 AWL589899:AWL589903 BGH589899:BGH589903 BQD589899:BQD589903 BZZ589899:BZZ589903 CJV589899:CJV589903 CTR589899:CTR589903 DDN589899:DDN589903 DNJ589899:DNJ589903 DXF589899:DXF589903 EHB589899:EHB589903 EQX589899:EQX589903 FAT589899:FAT589903 FKP589899:FKP589903 FUL589899:FUL589903 GEH589899:GEH589903 GOD589899:GOD589903 GXZ589899:GXZ589903 HHV589899:HHV589903 HRR589899:HRR589903 IBN589899:IBN589903 ILJ589899:ILJ589903 IVF589899:IVF589903 JFB589899:JFB589903 JOX589899:JOX589903 JYT589899:JYT589903 KIP589899:KIP589903 KSL589899:KSL589903 LCH589899:LCH589903 LMD589899:LMD589903 LVZ589899:LVZ589903 MFV589899:MFV589903 MPR589899:MPR589903 MZN589899:MZN589903 NJJ589899:NJJ589903 NTF589899:NTF589903 ODB589899:ODB589903 OMX589899:OMX589903 OWT589899:OWT589903 PGP589899:PGP589903 PQL589899:PQL589903 QAH589899:QAH589903 QKD589899:QKD589903 QTZ589899:QTZ589903 RDV589899:RDV589903 RNR589899:RNR589903 RXN589899:RXN589903 SHJ589899:SHJ589903 SRF589899:SRF589903 TBB589899:TBB589903 TKX589899:TKX589903 TUT589899:TUT589903 UEP589899:UEP589903 UOL589899:UOL589903 UYH589899:UYH589903 VID589899:VID589903 VRZ589899:VRZ589903 WBV589899:WBV589903 WLR589899:WLR589903 WVN589899:WVN589903 F655435:F655439 JB655435:JB655439 SX655435:SX655439 ACT655435:ACT655439 AMP655435:AMP655439 AWL655435:AWL655439 BGH655435:BGH655439 BQD655435:BQD655439 BZZ655435:BZZ655439 CJV655435:CJV655439 CTR655435:CTR655439 DDN655435:DDN655439 DNJ655435:DNJ655439 DXF655435:DXF655439 EHB655435:EHB655439 EQX655435:EQX655439 FAT655435:FAT655439 FKP655435:FKP655439 FUL655435:FUL655439 GEH655435:GEH655439 GOD655435:GOD655439 GXZ655435:GXZ655439 HHV655435:HHV655439 HRR655435:HRR655439 IBN655435:IBN655439 ILJ655435:ILJ655439 IVF655435:IVF655439 JFB655435:JFB655439 JOX655435:JOX655439 JYT655435:JYT655439 KIP655435:KIP655439 KSL655435:KSL655439 LCH655435:LCH655439 LMD655435:LMD655439 LVZ655435:LVZ655439 MFV655435:MFV655439 MPR655435:MPR655439 MZN655435:MZN655439 NJJ655435:NJJ655439 NTF655435:NTF655439 ODB655435:ODB655439 OMX655435:OMX655439 OWT655435:OWT655439 PGP655435:PGP655439 PQL655435:PQL655439 QAH655435:QAH655439 QKD655435:QKD655439 QTZ655435:QTZ655439 RDV655435:RDV655439 RNR655435:RNR655439 RXN655435:RXN655439 SHJ655435:SHJ655439 SRF655435:SRF655439 TBB655435:TBB655439 TKX655435:TKX655439 TUT655435:TUT655439 UEP655435:UEP655439 UOL655435:UOL655439 UYH655435:UYH655439 VID655435:VID655439 VRZ655435:VRZ655439 WBV655435:WBV655439 WLR655435:WLR655439 WVN655435:WVN655439 F720971:F720975 JB720971:JB720975 SX720971:SX720975 ACT720971:ACT720975 AMP720971:AMP720975 AWL720971:AWL720975 BGH720971:BGH720975 BQD720971:BQD720975 BZZ720971:BZZ720975 CJV720971:CJV720975 CTR720971:CTR720975 DDN720971:DDN720975 DNJ720971:DNJ720975 DXF720971:DXF720975 EHB720971:EHB720975 EQX720971:EQX720975 FAT720971:FAT720975 FKP720971:FKP720975 FUL720971:FUL720975 GEH720971:GEH720975 GOD720971:GOD720975 GXZ720971:GXZ720975 HHV720971:HHV720975 HRR720971:HRR720975 IBN720971:IBN720975 ILJ720971:ILJ720975 IVF720971:IVF720975 JFB720971:JFB720975 JOX720971:JOX720975 JYT720971:JYT720975 KIP720971:KIP720975 KSL720971:KSL720975 LCH720971:LCH720975 LMD720971:LMD720975 LVZ720971:LVZ720975 MFV720971:MFV720975 MPR720971:MPR720975 MZN720971:MZN720975 NJJ720971:NJJ720975 NTF720971:NTF720975 ODB720971:ODB720975 OMX720971:OMX720975 OWT720971:OWT720975 PGP720971:PGP720975 PQL720971:PQL720975 QAH720971:QAH720975 QKD720971:QKD720975 QTZ720971:QTZ720975 RDV720971:RDV720975 RNR720971:RNR720975 RXN720971:RXN720975 SHJ720971:SHJ720975 SRF720971:SRF720975 TBB720971:TBB720975 TKX720971:TKX720975 TUT720971:TUT720975 UEP720971:UEP720975 UOL720971:UOL720975 UYH720971:UYH720975 VID720971:VID720975 VRZ720971:VRZ720975 WBV720971:WBV720975 WLR720971:WLR720975 WVN720971:WVN720975 F786507:F786511 JB786507:JB786511 SX786507:SX786511 ACT786507:ACT786511 AMP786507:AMP786511 AWL786507:AWL786511 BGH786507:BGH786511 BQD786507:BQD786511 BZZ786507:BZZ786511 CJV786507:CJV786511 CTR786507:CTR786511 DDN786507:DDN786511 DNJ786507:DNJ786511 DXF786507:DXF786511 EHB786507:EHB786511 EQX786507:EQX786511 FAT786507:FAT786511 FKP786507:FKP786511 FUL786507:FUL786511 GEH786507:GEH786511 GOD786507:GOD786511 GXZ786507:GXZ786511 HHV786507:HHV786511 HRR786507:HRR786511 IBN786507:IBN786511 ILJ786507:ILJ786511 IVF786507:IVF786511 JFB786507:JFB786511 JOX786507:JOX786511 JYT786507:JYT786511 KIP786507:KIP786511 KSL786507:KSL786511 LCH786507:LCH786511 LMD786507:LMD786511 LVZ786507:LVZ786511 MFV786507:MFV786511 MPR786507:MPR786511 MZN786507:MZN786511 NJJ786507:NJJ786511 NTF786507:NTF786511 ODB786507:ODB786511 OMX786507:OMX786511 OWT786507:OWT786511 PGP786507:PGP786511 PQL786507:PQL786511 QAH786507:QAH786511 QKD786507:QKD786511 QTZ786507:QTZ786511 RDV786507:RDV786511 RNR786507:RNR786511 RXN786507:RXN786511 SHJ786507:SHJ786511 SRF786507:SRF786511 TBB786507:TBB786511 TKX786507:TKX786511 TUT786507:TUT786511 UEP786507:UEP786511 UOL786507:UOL786511 UYH786507:UYH786511 VID786507:VID786511 VRZ786507:VRZ786511 WBV786507:WBV786511 WLR786507:WLR786511 WVN786507:WVN786511 F852043:F852047 JB852043:JB852047 SX852043:SX852047 ACT852043:ACT852047 AMP852043:AMP852047 AWL852043:AWL852047 BGH852043:BGH852047 BQD852043:BQD852047 BZZ852043:BZZ852047 CJV852043:CJV852047 CTR852043:CTR852047 DDN852043:DDN852047 DNJ852043:DNJ852047 DXF852043:DXF852047 EHB852043:EHB852047 EQX852043:EQX852047 FAT852043:FAT852047 FKP852043:FKP852047 FUL852043:FUL852047 GEH852043:GEH852047 GOD852043:GOD852047 GXZ852043:GXZ852047 HHV852043:HHV852047 HRR852043:HRR852047 IBN852043:IBN852047 ILJ852043:ILJ852047 IVF852043:IVF852047 JFB852043:JFB852047 JOX852043:JOX852047 JYT852043:JYT852047 KIP852043:KIP852047 KSL852043:KSL852047 LCH852043:LCH852047 LMD852043:LMD852047 LVZ852043:LVZ852047 MFV852043:MFV852047 MPR852043:MPR852047 MZN852043:MZN852047 NJJ852043:NJJ852047 NTF852043:NTF852047 ODB852043:ODB852047 OMX852043:OMX852047 OWT852043:OWT852047 PGP852043:PGP852047 PQL852043:PQL852047 QAH852043:QAH852047 QKD852043:QKD852047 QTZ852043:QTZ852047 RDV852043:RDV852047 RNR852043:RNR852047 RXN852043:RXN852047 SHJ852043:SHJ852047 SRF852043:SRF852047 TBB852043:TBB852047 TKX852043:TKX852047 TUT852043:TUT852047 UEP852043:UEP852047 UOL852043:UOL852047 UYH852043:UYH852047 VID852043:VID852047 VRZ852043:VRZ852047 WBV852043:WBV852047 WLR852043:WLR852047 WVN852043:WVN852047 F917579:F917583 JB917579:JB917583 SX917579:SX917583 ACT917579:ACT917583 AMP917579:AMP917583 AWL917579:AWL917583 BGH917579:BGH917583 BQD917579:BQD917583 BZZ917579:BZZ917583 CJV917579:CJV917583 CTR917579:CTR917583 DDN917579:DDN917583 DNJ917579:DNJ917583 DXF917579:DXF917583 EHB917579:EHB917583 EQX917579:EQX917583 FAT917579:FAT917583 FKP917579:FKP917583 FUL917579:FUL917583 GEH917579:GEH917583 GOD917579:GOD917583 GXZ917579:GXZ917583 HHV917579:HHV917583 HRR917579:HRR917583 IBN917579:IBN917583 ILJ917579:ILJ917583 IVF917579:IVF917583 JFB917579:JFB917583 JOX917579:JOX917583 JYT917579:JYT917583 KIP917579:KIP917583 KSL917579:KSL917583 LCH917579:LCH917583 LMD917579:LMD917583 LVZ917579:LVZ917583 MFV917579:MFV917583 MPR917579:MPR917583 MZN917579:MZN917583 NJJ917579:NJJ917583 NTF917579:NTF917583 ODB917579:ODB917583 OMX917579:OMX917583 OWT917579:OWT917583 PGP917579:PGP917583 PQL917579:PQL917583 QAH917579:QAH917583 QKD917579:QKD917583 QTZ917579:QTZ917583 RDV917579:RDV917583 RNR917579:RNR917583 RXN917579:RXN917583 SHJ917579:SHJ917583 SRF917579:SRF917583 TBB917579:TBB917583 TKX917579:TKX917583 TUT917579:TUT917583 UEP917579:UEP917583 UOL917579:UOL917583 UYH917579:UYH917583 VID917579:VID917583 VRZ917579:VRZ917583 WBV917579:WBV917583 WLR917579:WLR917583 WVN917579:WVN917583 F983115:F983119 JB983115:JB983119 SX983115:SX983119 ACT983115:ACT983119 AMP983115:AMP983119 AWL983115:AWL983119 BGH983115:BGH983119 BQD983115:BQD983119 BZZ983115:BZZ983119 CJV983115:CJV983119 CTR983115:CTR983119 DDN983115:DDN983119 DNJ983115:DNJ983119 DXF983115:DXF983119 EHB983115:EHB983119 EQX983115:EQX983119 FAT983115:FAT983119 FKP983115:FKP983119 FUL983115:FUL983119 GEH983115:GEH983119 GOD983115:GOD983119 GXZ983115:GXZ983119 HHV983115:HHV983119 HRR983115:HRR983119 IBN983115:IBN983119 ILJ983115:ILJ983119 IVF983115:IVF983119 JFB983115:JFB983119 JOX983115:JOX983119 JYT983115:JYT983119 KIP983115:KIP983119 KSL983115:KSL983119 LCH983115:LCH983119 LMD983115:LMD983119 LVZ983115:LVZ983119 MFV983115:MFV983119 MPR983115:MPR983119 MZN983115:MZN983119 NJJ983115:NJJ983119 NTF983115:NTF983119 ODB983115:ODB983119 OMX983115:OMX983119 OWT983115:OWT983119 PGP983115:PGP983119 PQL983115:PQL983119 QAH983115:QAH983119 QKD983115:QKD983119 QTZ983115:QTZ983119 RDV983115:RDV983119 RNR983115:RNR983119 RXN983115:RXN983119 SHJ983115:SHJ983119 SRF983115:SRF983119 TBB983115:TBB983119 TKX983115:TKX983119 TUT983115:TUT983119 UEP983115:UEP983119 UOL983115:UOL983119 UYH983115:UYH983119 VID983115:VID983119 VRZ983115:VRZ983119 WBV983115:WBV983119 WLR983115:WLR983119 WVN983115:WVN983119 F74 JB74 SX74 ACT74 AMP74 AWL74 BGH74 BQD74 BZZ74 CJV74 CTR74 DDN74 DNJ74 DXF74 EHB74 EQX74 FAT74 FKP74 FUL74 GEH74 GOD74 GXZ74 HHV74 HRR74 IBN74 ILJ74 IVF74 JFB74 JOX74 JYT74 KIP74 KSL74 LCH74 LMD74 LVZ74 MFV74 MPR74 MZN74 NJJ74 NTF74 ODB74 OMX74 OWT74 PGP74 PQL74 QAH74 QKD74 QTZ74 RDV74 RNR74 RXN74 SHJ74 SRF74 TBB74 TKX74 TUT74 UEP74 UOL74 UYH74 VID74 VRZ74 WBV74 WLR74 WVN74 F65617 JB65617 SX65617 ACT65617 AMP65617 AWL65617 BGH65617 BQD65617 BZZ65617 CJV65617 CTR65617 DDN65617 DNJ65617 DXF65617 EHB65617 EQX65617 FAT65617 FKP65617 FUL65617 GEH65617 GOD65617 GXZ65617 HHV65617 HRR65617 IBN65617 ILJ65617 IVF65617 JFB65617 JOX65617 JYT65617 KIP65617 KSL65617 LCH65617 LMD65617 LVZ65617 MFV65617 MPR65617 MZN65617 NJJ65617 NTF65617 ODB65617 OMX65617 OWT65617 PGP65617 PQL65617 QAH65617 QKD65617 QTZ65617 RDV65617 RNR65617 RXN65617 SHJ65617 SRF65617 TBB65617 TKX65617 TUT65617 UEP65617 UOL65617 UYH65617 VID65617 VRZ65617 WBV65617 WLR65617 WVN65617 F131153 JB131153 SX131153 ACT131153 AMP131153 AWL131153 BGH131153 BQD131153 BZZ131153 CJV131153 CTR131153 DDN131153 DNJ131153 DXF131153 EHB131153 EQX131153 FAT131153 FKP131153 FUL131153 GEH131153 GOD131153 GXZ131153 HHV131153 HRR131153 IBN131153 ILJ131153 IVF131153 JFB131153 JOX131153 JYT131153 KIP131153 KSL131153 LCH131153 LMD131153 LVZ131153 MFV131153 MPR131153 MZN131153 NJJ131153 NTF131153 ODB131153 OMX131153 OWT131153 PGP131153 PQL131153 QAH131153 QKD131153 QTZ131153 RDV131153 RNR131153 RXN131153 SHJ131153 SRF131153 TBB131153 TKX131153 TUT131153 UEP131153 UOL131153 UYH131153 VID131153 VRZ131153 WBV131153 WLR131153 WVN131153 F196689 JB196689 SX196689 ACT196689 AMP196689 AWL196689 BGH196689 BQD196689 BZZ196689 CJV196689 CTR196689 DDN196689 DNJ196689 DXF196689 EHB196689 EQX196689 FAT196689 FKP196689 FUL196689 GEH196689 GOD196689 GXZ196689 HHV196689 HRR196689 IBN196689 ILJ196689 IVF196689 JFB196689 JOX196689 JYT196689 KIP196689 KSL196689 LCH196689 LMD196689 LVZ196689 MFV196689 MPR196689 MZN196689 NJJ196689 NTF196689 ODB196689 OMX196689 OWT196689 PGP196689 PQL196689 QAH196689 QKD196689 QTZ196689 RDV196689 RNR196689 RXN196689 SHJ196689 SRF196689 TBB196689 TKX196689 TUT196689 UEP196689 UOL196689 UYH196689 VID196689 VRZ196689 WBV196689 WLR196689 WVN196689 F262225 JB262225 SX262225 ACT262225 AMP262225 AWL262225 BGH262225 BQD262225 BZZ262225 CJV262225 CTR262225 DDN262225 DNJ262225 DXF262225 EHB262225 EQX262225 FAT262225 FKP262225 FUL262225 GEH262225 GOD262225 GXZ262225 HHV262225 HRR262225 IBN262225 ILJ262225 IVF262225 JFB262225 JOX262225 JYT262225 KIP262225 KSL262225 LCH262225 LMD262225 LVZ262225 MFV262225 MPR262225 MZN262225 NJJ262225 NTF262225 ODB262225 OMX262225 OWT262225 PGP262225 PQL262225 QAH262225 QKD262225 QTZ262225 RDV262225 RNR262225 RXN262225 SHJ262225 SRF262225 TBB262225 TKX262225 TUT262225 UEP262225 UOL262225 UYH262225 VID262225 VRZ262225 WBV262225 WLR262225 WVN262225 F327761 JB327761 SX327761 ACT327761 AMP327761 AWL327761 BGH327761 BQD327761 BZZ327761 CJV327761 CTR327761 DDN327761 DNJ327761 DXF327761 EHB327761 EQX327761 FAT327761 FKP327761 FUL327761 GEH327761 GOD327761 GXZ327761 HHV327761 HRR327761 IBN327761 ILJ327761 IVF327761 JFB327761 JOX327761 JYT327761 KIP327761 KSL327761 LCH327761 LMD327761 LVZ327761 MFV327761 MPR327761 MZN327761 NJJ327761 NTF327761 ODB327761 OMX327761 OWT327761 PGP327761 PQL327761 QAH327761 QKD327761 QTZ327761 RDV327761 RNR327761 RXN327761 SHJ327761 SRF327761 TBB327761 TKX327761 TUT327761 UEP327761 UOL327761 UYH327761 VID327761 VRZ327761 WBV327761 WLR327761 WVN327761 F393297 JB393297 SX393297 ACT393297 AMP393297 AWL393297 BGH393297 BQD393297 BZZ393297 CJV393297 CTR393297 DDN393297 DNJ393297 DXF393297 EHB393297 EQX393297 FAT393297 FKP393297 FUL393297 GEH393297 GOD393297 GXZ393297 HHV393297 HRR393297 IBN393297 ILJ393297 IVF393297 JFB393297 JOX393297 JYT393297 KIP393297 KSL393297 LCH393297 LMD393297 LVZ393297 MFV393297 MPR393297 MZN393297 NJJ393297 NTF393297 ODB393297 OMX393297 OWT393297 PGP393297 PQL393297 QAH393297 QKD393297 QTZ393297 RDV393297 RNR393297 RXN393297 SHJ393297 SRF393297 TBB393297 TKX393297 TUT393297 UEP393297 UOL393297 UYH393297 VID393297 VRZ393297 WBV393297 WLR393297 WVN393297 F458833 JB458833 SX458833 ACT458833 AMP458833 AWL458833 BGH458833 BQD458833 BZZ458833 CJV458833 CTR458833 DDN458833 DNJ458833 DXF458833 EHB458833 EQX458833 FAT458833 FKP458833 FUL458833 GEH458833 GOD458833 GXZ458833 HHV458833 HRR458833 IBN458833 ILJ458833 IVF458833 JFB458833 JOX458833 JYT458833 KIP458833 KSL458833 LCH458833 LMD458833 LVZ458833 MFV458833 MPR458833 MZN458833 NJJ458833 NTF458833 ODB458833 OMX458833 OWT458833 PGP458833 PQL458833 QAH458833 QKD458833 QTZ458833 RDV458833 RNR458833 RXN458833 SHJ458833 SRF458833 TBB458833 TKX458833 TUT458833 UEP458833 UOL458833 UYH458833 VID458833 VRZ458833 WBV458833 WLR458833 WVN458833 F524369 JB524369 SX524369 ACT524369 AMP524369 AWL524369 BGH524369 BQD524369 BZZ524369 CJV524369 CTR524369 DDN524369 DNJ524369 DXF524369 EHB524369 EQX524369 FAT524369 FKP524369 FUL524369 GEH524369 GOD524369 GXZ524369 HHV524369 HRR524369 IBN524369 ILJ524369 IVF524369 JFB524369 JOX524369 JYT524369 KIP524369 KSL524369 LCH524369 LMD524369 LVZ524369 MFV524369 MPR524369 MZN524369 NJJ524369 NTF524369 ODB524369 OMX524369 OWT524369 PGP524369 PQL524369 QAH524369 QKD524369 QTZ524369 RDV524369 RNR524369 RXN524369 SHJ524369 SRF524369 TBB524369 TKX524369 TUT524369 UEP524369 UOL524369 UYH524369 VID524369 VRZ524369 WBV524369 WLR524369 WVN524369 F589905 JB589905 SX589905 ACT589905 AMP589905 AWL589905 BGH589905 BQD589905 BZZ589905 CJV589905 CTR589905 DDN589905 DNJ589905 DXF589905 EHB589905 EQX589905 FAT589905 FKP589905 FUL589905 GEH589905 GOD589905 GXZ589905 HHV589905 HRR589905 IBN589905 ILJ589905 IVF589905 JFB589905 JOX589905 JYT589905 KIP589905 KSL589905 LCH589905 LMD589905 LVZ589905 MFV589905 MPR589905 MZN589905 NJJ589905 NTF589905 ODB589905 OMX589905 OWT589905 PGP589905 PQL589905 QAH589905 QKD589905 QTZ589905 RDV589905 RNR589905 RXN589905 SHJ589905 SRF589905 TBB589905 TKX589905 TUT589905 UEP589905 UOL589905 UYH589905 VID589905 VRZ589905 WBV589905 WLR589905 WVN589905 F655441 JB655441 SX655441 ACT655441 AMP655441 AWL655441 BGH655441 BQD655441 BZZ655441 CJV655441 CTR655441 DDN655441 DNJ655441 DXF655441 EHB655441 EQX655441 FAT655441 FKP655441 FUL655441 GEH655441 GOD655441 GXZ655441 HHV655441 HRR655441 IBN655441 ILJ655441 IVF655441 JFB655441 JOX655441 JYT655441 KIP655441 KSL655441 LCH655441 LMD655441 LVZ655441 MFV655441 MPR655441 MZN655441 NJJ655441 NTF655441 ODB655441 OMX655441 OWT655441 PGP655441 PQL655441 QAH655441 QKD655441 QTZ655441 RDV655441 RNR655441 RXN655441 SHJ655441 SRF655441 TBB655441 TKX655441 TUT655441 UEP655441 UOL655441 UYH655441 VID655441 VRZ655441 WBV655441 WLR655441 WVN655441 F720977 JB720977 SX720977 ACT720977 AMP720977 AWL720977 BGH720977 BQD720977 BZZ720977 CJV720977 CTR720977 DDN720977 DNJ720977 DXF720977 EHB720977 EQX720977 FAT720977 FKP720977 FUL720977 GEH720977 GOD720977 GXZ720977 HHV720977 HRR720977 IBN720977 ILJ720977 IVF720977 JFB720977 JOX720977 JYT720977 KIP720977 KSL720977 LCH720977 LMD720977 LVZ720977 MFV720977 MPR720977 MZN720977 NJJ720977 NTF720977 ODB720977 OMX720977 OWT720977 PGP720977 PQL720977 QAH720977 QKD720977 QTZ720977 RDV720977 RNR720977 RXN720977 SHJ720977 SRF720977 TBB720977 TKX720977 TUT720977 UEP720977 UOL720977 UYH720977 VID720977 VRZ720977 WBV720977 WLR720977 WVN720977 F786513 JB786513 SX786513 ACT786513 AMP786513 AWL786513 BGH786513 BQD786513 BZZ786513 CJV786513 CTR786513 DDN786513 DNJ786513 DXF786513 EHB786513 EQX786513 FAT786513 FKP786513 FUL786513 GEH786513 GOD786513 GXZ786513 HHV786513 HRR786513 IBN786513 ILJ786513 IVF786513 JFB786513 JOX786513 JYT786513 KIP786513 KSL786513 LCH786513 LMD786513 LVZ786513 MFV786513 MPR786513 MZN786513 NJJ786513 NTF786513 ODB786513 OMX786513 OWT786513 PGP786513 PQL786513 QAH786513 QKD786513 QTZ786513 RDV786513 RNR786513 RXN786513 SHJ786513 SRF786513 TBB786513 TKX786513 TUT786513 UEP786513 UOL786513 UYH786513 VID786513 VRZ786513 WBV786513 WLR786513 WVN786513 F852049 JB852049 SX852049 ACT852049 AMP852049 AWL852049 BGH852049 BQD852049 BZZ852049 CJV852049 CTR852049 DDN852049 DNJ852049 DXF852049 EHB852049 EQX852049 FAT852049 FKP852049 FUL852049 GEH852049 GOD852049 GXZ852049 HHV852049 HRR852049 IBN852049 ILJ852049 IVF852049 JFB852049 JOX852049 JYT852049 KIP852049 KSL852049 LCH852049 LMD852049 LVZ852049 MFV852049 MPR852049 MZN852049 NJJ852049 NTF852049 ODB852049 OMX852049 OWT852049 PGP852049 PQL852049 QAH852049 QKD852049 QTZ852049 RDV852049 RNR852049 RXN852049 SHJ852049 SRF852049 TBB852049 TKX852049 TUT852049 UEP852049 UOL852049 UYH852049 VID852049 VRZ852049 WBV852049 WLR852049 WVN852049 F917585 JB917585 SX917585 ACT917585 AMP917585 AWL917585 BGH917585 BQD917585 BZZ917585 CJV917585 CTR917585 DDN917585 DNJ917585 DXF917585 EHB917585 EQX917585 FAT917585 FKP917585 FUL917585 GEH917585 GOD917585 GXZ917585 HHV917585 HRR917585 IBN917585 ILJ917585 IVF917585 JFB917585 JOX917585 JYT917585 KIP917585 KSL917585 LCH917585 LMD917585 LVZ917585 MFV917585 MPR917585 MZN917585 NJJ917585 NTF917585 ODB917585 OMX917585 OWT917585 PGP917585 PQL917585 QAH917585 QKD917585 QTZ917585 RDV917585 RNR917585 RXN917585 SHJ917585 SRF917585 TBB917585 TKX917585 TUT917585 UEP917585 UOL917585 UYH917585 VID917585 VRZ917585 WBV917585 WLR917585 WVN917585 F983121 JB983121 SX983121 ACT983121 AMP983121 AWL983121 BGH983121 BQD983121 BZZ983121 CJV983121 CTR983121 DDN983121 DNJ983121 DXF983121 EHB983121 EQX983121 FAT983121 FKP983121 FUL983121 GEH983121 GOD983121 GXZ983121 HHV983121 HRR983121 IBN983121 ILJ983121 IVF983121 JFB983121 JOX983121 JYT983121 KIP983121 KSL983121 LCH983121 LMD983121 LVZ983121 MFV983121 MPR983121 MZN983121 NJJ983121 NTF983121 ODB983121 OMX983121 OWT983121 PGP983121 PQL983121 QAH983121 QKD983121 QTZ983121 RDV983121 RNR983121 RXN983121 SHJ983121 SRF983121 TBB983121 TKX983121 TUT983121 UEP983121 UOL983121 UYH983121 VID983121 VRZ983121 WBV983121 WLR983121 F15:F34 JB15:JB34 SX15:SX34 ACT15:ACT34 AMP15:AMP34 AWL15:AWL34 BGH15:BGH34 BQD15:BQD34 BZZ15:BZZ34 CJV15:CJV34 CTR15:CTR34 DDN15:DDN34 DNJ15:DNJ34 DXF15:DXF34 EHB15:EHB34 EQX15:EQX34 FAT15:FAT34 FKP15:FKP34 FUL15:FUL34 GEH15:GEH34 GOD15:GOD34 GXZ15:GXZ34 HHV15:HHV34 HRR15:HRR34 IBN15:IBN34 ILJ15:ILJ34 IVF15:IVF34 JFB15:JFB34 JOX15:JOX34 JYT15:JYT34 KIP15:KIP34 KSL15:KSL34 LCH15:LCH34 LMD15:LMD34 LVZ15:LVZ34 MFV15:MFV34 MPR15:MPR34 MZN15:MZN34 NJJ15:NJJ34 NTF15:NTF34 ODB15:ODB34 OMX15:OMX34 OWT15:OWT34 PGP15:PGP34 PQL15:PQL34 QAH15:QAH34 QKD15:QKD34 QTZ15:QTZ34 RDV15:RDV34 RNR15:RNR34 RXN15:RXN34 SHJ15:SHJ34 SRF15:SRF34 TBB15:TBB34 TKX15:TKX34 TUT15:TUT34 UEP15:UEP34 UOL15:UOL34 UYH15:UYH34 VID15:VID34 VRZ15:VRZ34 WBV15:WBV34 WLR15:WLR34 WVN15:WVN34 F85:F93"/>
    <dataValidation type="custom" showDropDown="1" showInputMessage="1" showErrorMessage="1" errorTitle="Data Entry Error" error="You must select a rating category before entering the sub-category." promptTitle="Note:" prompt="Enter the name of the sub-category,  if applicable._x000a__x000a_Please use a meaningful description, ie. Centre of Population, Intensity of Use or Economic Factors, Kind of Mining, Centre of Activity. " sqref="C69:C72 IY69:IY72 SU69:SU72 ACQ69:ACQ72 AMM69:AMM72 AWI69:AWI72 BGE69:BGE72 BQA69:BQA72 BZW69:BZW72 CJS69:CJS72 CTO69:CTO72 DDK69:DDK72 DNG69:DNG72 DXC69:DXC72 EGY69:EGY72 EQU69:EQU72 FAQ69:FAQ72 FKM69:FKM72 FUI69:FUI72 GEE69:GEE72 GOA69:GOA72 GXW69:GXW72 HHS69:HHS72 HRO69:HRO72 IBK69:IBK72 ILG69:ILG72 IVC69:IVC72 JEY69:JEY72 JOU69:JOU72 JYQ69:JYQ72 KIM69:KIM72 KSI69:KSI72 LCE69:LCE72 LMA69:LMA72 LVW69:LVW72 MFS69:MFS72 MPO69:MPO72 MZK69:MZK72 NJG69:NJG72 NTC69:NTC72 OCY69:OCY72 OMU69:OMU72 OWQ69:OWQ72 PGM69:PGM72 PQI69:PQI72 QAE69:QAE72 QKA69:QKA72 QTW69:QTW72 RDS69:RDS72 RNO69:RNO72 RXK69:RXK72 SHG69:SHG72 SRC69:SRC72 TAY69:TAY72 TKU69:TKU72 TUQ69:TUQ72 UEM69:UEM72 UOI69:UOI72 UYE69:UYE72 VIA69:VIA72 VRW69:VRW72 WBS69:WBS72 WLO69:WLO72 WVK69:WVK72 C65612:C65615 IY65612:IY65615 SU65612:SU65615 ACQ65612:ACQ65615 AMM65612:AMM65615 AWI65612:AWI65615 BGE65612:BGE65615 BQA65612:BQA65615 BZW65612:BZW65615 CJS65612:CJS65615 CTO65612:CTO65615 DDK65612:DDK65615 DNG65612:DNG65615 DXC65612:DXC65615 EGY65612:EGY65615 EQU65612:EQU65615 FAQ65612:FAQ65615 FKM65612:FKM65615 FUI65612:FUI65615 GEE65612:GEE65615 GOA65612:GOA65615 GXW65612:GXW65615 HHS65612:HHS65615 HRO65612:HRO65615 IBK65612:IBK65615 ILG65612:ILG65615 IVC65612:IVC65615 JEY65612:JEY65615 JOU65612:JOU65615 JYQ65612:JYQ65615 KIM65612:KIM65615 KSI65612:KSI65615 LCE65612:LCE65615 LMA65612:LMA65615 LVW65612:LVW65615 MFS65612:MFS65615 MPO65612:MPO65615 MZK65612:MZK65615 NJG65612:NJG65615 NTC65612:NTC65615 OCY65612:OCY65615 OMU65612:OMU65615 OWQ65612:OWQ65615 PGM65612:PGM65615 PQI65612:PQI65615 QAE65612:QAE65615 QKA65612:QKA65615 QTW65612:QTW65615 RDS65612:RDS65615 RNO65612:RNO65615 RXK65612:RXK65615 SHG65612:SHG65615 SRC65612:SRC65615 TAY65612:TAY65615 TKU65612:TKU65615 TUQ65612:TUQ65615 UEM65612:UEM65615 UOI65612:UOI65615 UYE65612:UYE65615 VIA65612:VIA65615 VRW65612:VRW65615 WBS65612:WBS65615 WLO65612:WLO65615 WVK65612:WVK65615 C131148:C131151 IY131148:IY131151 SU131148:SU131151 ACQ131148:ACQ131151 AMM131148:AMM131151 AWI131148:AWI131151 BGE131148:BGE131151 BQA131148:BQA131151 BZW131148:BZW131151 CJS131148:CJS131151 CTO131148:CTO131151 DDK131148:DDK131151 DNG131148:DNG131151 DXC131148:DXC131151 EGY131148:EGY131151 EQU131148:EQU131151 FAQ131148:FAQ131151 FKM131148:FKM131151 FUI131148:FUI131151 GEE131148:GEE131151 GOA131148:GOA131151 GXW131148:GXW131151 HHS131148:HHS131151 HRO131148:HRO131151 IBK131148:IBK131151 ILG131148:ILG131151 IVC131148:IVC131151 JEY131148:JEY131151 JOU131148:JOU131151 JYQ131148:JYQ131151 KIM131148:KIM131151 KSI131148:KSI131151 LCE131148:LCE131151 LMA131148:LMA131151 LVW131148:LVW131151 MFS131148:MFS131151 MPO131148:MPO131151 MZK131148:MZK131151 NJG131148:NJG131151 NTC131148:NTC131151 OCY131148:OCY131151 OMU131148:OMU131151 OWQ131148:OWQ131151 PGM131148:PGM131151 PQI131148:PQI131151 QAE131148:QAE131151 QKA131148:QKA131151 QTW131148:QTW131151 RDS131148:RDS131151 RNO131148:RNO131151 RXK131148:RXK131151 SHG131148:SHG131151 SRC131148:SRC131151 TAY131148:TAY131151 TKU131148:TKU131151 TUQ131148:TUQ131151 UEM131148:UEM131151 UOI131148:UOI131151 UYE131148:UYE131151 VIA131148:VIA131151 VRW131148:VRW131151 WBS131148:WBS131151 WLO131148:WLO131151 WVK131148:WVK131151 C196684:C196687 IY196684:IY196687 SU196684:SU196687 ACQ196684:ACQ196687 AMM196684:AMM196687 AWI196684:AWI196687 BGE196684:BGE196687 BQA196684:BQA196687 BZW196684:BZW196687 CJS196684:CJS196687 CTO196684:CTO196687 DDK196684:DDK196687 DNG196684:DNG196687 DXC196684:DXC196687 EGY196684:EGY196687 EQU196684:EQU196687 FAQ196684:FAQ196687 FKM196684:FKM196687 FUI196684:FUI196687 GEE196684:GEE196687 GOA196684:GOA196687 GXW196684:GXW196687 HHS196684:HHS196687 HRO196684:HRO196687 IBK196684:IBK196687 ILG196684:ILG196687 IVC196684:IVC196687 JEY196684:JEY196687 JOU196684:JOU196687 JYQ196684:JYQ196687 KIM196684:KIM196687 KSI196684:KSI196687 LCE196684:LCE196687 LMA196684:LMA196687 LVW196684:LVW196687 MFS196684:MFS196687 MPO196684:MPO196687 MZK196684:MZK196687 NJG196684:NJG196687 NTC196684:NTC196687 OCY196684:OCY196687 OMU196684:OMU196687 OWQ196684:OWQ196687 PGM196684:PGM196687 PQI196684:PQI196687 QAE196684:QAE196687 QKA196684:QKA196687 QTW196684:QTW196687 RDS196684:RDS196687 RNO196684:RNO196687 RXK196684:RXK196687 SHG196684:SHG196687 SRC196684:SRC196687 TAY196684:TAY196687 TKU196684:TKU196687 TUQ196684:TUQ196687 UEM196684:UEM196687 UOI196684:UOI196687 UYE196684:UYE196687 VIA196684:VIA196687 VRW196684:VRW196687 WBS196684:WBS196687 WLO196684:WLO196687 WVK196684:WVK196687 C262220:C262223 IY262220:IY262223 SU262220:SU262223 ACQ262220:ACQ262223 AMM262220:AMM262223 AWI262220:AWI262223 BGE262220:BGE262223 BQA262220:BQA262223 BZW262220:BZW262223 CJS262220:CJS262223 CTO262220:CTO262223 DDK262220:DDK262223 DNG262220:DNG262223 DXC262220:DXC262223 EGY262220:EGY262223 EQU262220:EQU262223 FAQ262220:FAQ262223 FKM262220:FKM262223 FUI262220:FUI262223 GEE262220:GEE262223 GOA262220:GOA262223 GXW262220:GXW262223 HHS262220:HHS262223 HRO262220:HRO262223 IBK262220:IBK262223 ILG262220:ILG262223 IVC262220:IVC262223 JEY262220:JEY262223 JOU262220:JOU262223 JYQ262220:JYQ262223 KIM262220:KIM262223 KSI262220:KSI262223 LCE262220:LCE262223 LMA262220:LMA262223 LVW262220:LVW262223 MFS262220:MFS262223 MPO262220:MPO262223 MZK262220:MZK262223 NJG262220:NJG262223 NTC262220:NTC262223 OCY262220:OCY262223 OMU262220:OMU262223 OWQ262220:OWQ262223 PGM262220:PGM262223 PQI262220:PQI262223 QAE262220:QAE262223 QKA262220:QKA262223 QTW262220:QTW262223 RDS262220:RDS262223 RNO262220:RNO262223 RXK262220:RXK262223 SHG262220:SHG262223 SRC262220:SRC262223 TAY262220:TAY262223 TKU262220:TKU262223 TUQ262220:TUQ262223 UEM262220:UEM262223 UOI262220:UOI262223 UYE262220:UYE262223 VIA262220:VIA262223 VRW262220:VRW262223 WBS262220:WBS262223 WLO262220:WLO262223 WVK262220:WVK262223 C327756:C327759 IY327756:IY327759 SU327756:SU327759 ACQ327756:ACQ327759 AMM327756:AMM327759 AWI327756:AWI327759 BGE327756:BGE327759 BQA327756:BQA327759 BZW327756:BZW327759 CJS327756:CJS327759 CTO327756:CTO327759 DDK327756:DDK327759 DNG327756:DNG327759 DXC327756:DXC327759 EGY327756:EGY327759 EQU327756:EQU327759 FAQ327756:FAQ327759 FKM327756:FKM327759 FUI327756:FUI327759 GEE327756:GEE327759 GOA327756:GOA327759 GXW327756:GXW327759 HHS327756:HHS327759 HRO327756:HRO327759 IBK327756:IBK327759 ILG327756:ILG327759 IVC327756:IVC327759 JEY327756:JEY327759 JOU327756:JOU327759 JYQ327756:JYQ327759 KIM327756:KIM327759 KSI327756:KSI327759 LCE327756:LCE327759 LMA327756:LMA327759 LVW327756:LVW327759 MFS327756:MFS327759 MPO327756:MPO327759 MZK327756:MZK327759 NJG327756:NJG327759 NTC327756:NTC327759 OCY327756:OCY327759 OMU327756:OMU327759 OWQ327756:OWQ327759 PGM327756:PGM327759 PQI327756:PQI327759 QAE327756:QAE327759 QKA327756:QKA327759 QTW327756:QTW327759 RDS327756:RDS327759 RNO327756:RNO327759 RXK327756:RXK327759 SHG327756:SHG327759 SRC327756:SRC327759 TAY327756:TAY327759 TKU327756:TKU327759 TUQ327756:TUQ327759 UEM327756:UEM327759 UOI327756:UOI327759 UYE327756:UYE327759 VIA327756:VIA327759 VRW327756:VRW327759 WBS327756:WBS327759 WLO327756:WLO327759 WVK327756:WVK327759 C393292:C393295 IY393292:IY393295 SU393292:SU393295 ACQ393292:ACQ393295 AMM393292:AMM393295 AWI393292:AWI393295 BGE393292:BGE393295 BQA393292:BQA393295 BZW393292:BZW393295 CJS393292:CJS393295 CTO393292:CTO393295 DDK393292:DDK393295 DNG393292:DNG393295 DXC393292:DXC393295 EGY393292:EGY393295 EQU393292:EQU393295 FAQ393292:FAQ393295 FKM393292:FKM393295 FUI393292:FUI393295 GEE393292:GEE393295 GOA393292:GOA393295 GXW393292:GXW393295 HHS393292:HHS393295 HRO393292:HRO393295 IBK393292:IBK393295 ILG393292:ILG393295 IVC393292:IVC393295 JEY393292:JEY393295 JOU393292:JOU393295 JYQ393292:JYQ393295 KIM393292:KIM393295 KSI393292:KSI393295 LCE393292:LCE393295 LMA393292:LMA393295 LVW393292:LVW393295 MFS393292:MFS393295 MPO393292:MPO393295 MZK393292:MZK393295 NJG393292:NJG393295 NTC393292:NTC393295 OCY393292:OCY393295 OMU393292:OMU393295 OWQ393292:OWQ393295 PGM393292:PGM393295 PQI393292:PQI393295 QAE393292:QAE393295 QKA393292:QKA393295 QTW393292:QTW393295 RDS393292:RDS393295 RNO393292:RNO393295 RXK393292:RXK393295 SHG393292:SHG393295 SRC393292:SRC393295 TAY393292:TAY393295 TKU393292:TKU393295 TUQ393292:TUQ393295 UEM393292:UEM393295 UOI393292:UOI393295 UYE393292:UYE393295 VIA393292:VIA393295 VRW393292:VRW393295 WBS393292:WBS393295 WLO393292:WLO393295 WVK393292:WVK393295 C458828:C458831 IY458828:IY458831 SU458828:SU458831 ACQ458828:ACQ458831 AMM458828:AMM458831 AWI458828:AWI458831 BGE458828:BGE458831 BQA458828:BQA458831 BZW458828:BZW458831 CJS458828:CJS458831 CTO458828:CTO458831 DDK458828:DDK458831 DNG458828:DNG458831 DXC458828:DXC458831 EGY458828:EGY458831 EQU458828:EQU458831 FAQ458828:FAQ458831 FKM458828:FKM458831 FUI458828:FUI458831 GEE458828:GEE458831 GOA458828:GOA458831 GXW458828:GXW458831 HHS458828:HHS458831 HRO458828:HRO458831 IBK458828:IBK458831 ILG458828:ILG458831 IVC458828:IVC458831 JEY458828:JEY458831 JOU458828:JOU458831 JYQ458828:JYQ458831 KIM458828:KIM458831 KSI458828:KSI458831 LCE458828:LCE458831 LMA458828:LMA458831 LVW458828:LVW458831 MFS458828:MFS458831 MPO458828:MPO458831 MZK458828:MZK458831 NJG458828:NJG458831 NTC458828:NTC458831 OCY458828:OCY458831 OMU458828:OMU458831 OWQ458828:OWQ458831 PGM458828:PGM458831 PQI458828:PQI458831 QAE458828:QAE458831 QKA458828:QKA458831 QTW458828:QTW458831 RDS458828:RDS458831 RNO458828:RNO458831 RXK458828:RXK458831 SHG458828:SHG458831 SRC458828:SRC458831 TAY458828:TAY458831 TKU458828:TKU458831 TUQ458828:TUQ458831 UEM458828:UEM458831 UOI458828:UOI458831 UYE458828:UYE458831 VIA458828:VIA458831 VRW458828:VRW458831 WBS458828:WBS458831 WLO458828:WLO458831 WVK458828:WVK458831 C524364:C524367 IY524364:IY524367 SU524364:SU524367 ACQ524364:ACQ524367 AMM524364:AMM524367 AWI524364:AWI524367 BGE524364:BGE524367 BQA524364:BQA524367 BZW524364:BZW524367 CJS524364:CJS524367 CTO524364:CTO524367 DDK524364:DDK524367 DNG524364:DNG524367 DXC524364:DXC524367 EGY524364:EGY524367 EQU524364:EQU524367 FAQ524364:FAQ524367 FKM524364:FKM524367 FUI524364:FUI524367 GEE524364:GEE524367 GOA524364:GOA524367 GXW524364:GXW524367 HHS524364:HHS524367 HRO524364:HRO524367 IBK524364:IBK524367 ILG524364:ILG524367 IVC524364:IVC524367 JEY524364:JEY524367 JOU524364:JOU524367 JYQ524364:JYQ524367 KIM524364:KIM524367 KSI524364:KSI524367 LCE524364:LCE524367 LMA524364:LMA524367 LVW524364:LVW524367 MFS524364:MFS524367 MPO524364:MPO524367 MZK524364:MZK524367 NJG524364:NJG524367 NTC524364:NTC524367 OCY524364:OCY524367 OMU524364:OMU524367 OWQ524364:OWQ524367 PGM524364:PGM524367 PQI524364:PQI524367 QAE524364:QAE524367 QKA524364:QKA524367 QTW524364:QTW524367 RDS524364:RDS524367 RNO524364:RNO524367 RXK524364:RXK524367 SHG524364:SHG524367 SRC524364:SRC524367 TAY524364:TAY524367 TKU524364:TKU524367 TUQ524364:TUQ524367 UEM524364:UEM524367 UOI524364:UOI524367 UYE524364:UYE524367 VIA524364:VIA524367 VRW524364:VRW524367 WBS524364:WBS524367 WLO524364:WLO524367 WVK524364:WVK524367 C589900:C589903 IY589900:IY589903 SU589900:SU589903 ACQ589900:ACQ589903 AMM589900:AMM589903 AWI589900:AWI589903 BGE589900:BGE589903 BQA589900:BQA589903 BZW589900:BZW589903 CJS589900:CJS589903 CTO589900:CTO589903 DDK589900:DDK589903 DNG589900:DNG589903 DXC589900:DXC589903 EGY589900:EGY589903 EQU589900:EQU589903 FAQ589900:FAQ589903 FKM589900:FKM589903 FUI589900:FUI589903 GEE589900:GEE589903 GOA589900:GOA589903 GXW589900:GXW589903 HHS589900:HHS589903 HRO589900:HRO589903 IBK589900:IBK589903 ILG589900:ILG589903 IVC589900:IVC589903 JEY589900:JEY589903 JOU589900:JOU589903 JYQ589900:JYQ589903 KIM589900:KIM589903 KSI589900:KSI589903 LCE589900:LCE589903 LMA589900:LMA589903 LVW589900:LVW589903 MFS589900:MFS589903 MPO589900:MPO589903 MZK589900:MZK589903 NJG589900:NJG589903 NTC589900:NTC589903 OCY589900:OCY589903 OMU589900:OMU589903 OWQ589900:OWQ589903 PGM589900:PGM589903 PQI589900:PQI589903 QAE589900:QAE589903 QKA589900:QKA589903 QTW589900:QTW589903 RDS589900:RDS589903 RNO589900:RNO589903 RXK589900:RXK589903 SHG589900:SHG589903 SRC589900:SRC589903 TAY589900:TAY589903 TKU589900:TKU589903 TUQ589900:TUQ589903 UEM589900:UEM589903 UOI589900:UOI589903 UYE589900:UYE589903 VIA589900:VIA589903 VRW589900:VRW589903 WBS589900:WBS589903 WLO589900:WLO589903 WVK589900:WVK589903 C655436:C655439 IY655436:IY655439 SU655436:SU655439 ACQ655436:ACQ655439 AMM655436:AMM655439 AWI655436:AWI655439 BGE655436:BGE655439 BQA655436:BQA655439 BZW655436:BZW655439 CJS655436:CJS655439 CTO655436:CTO655439 DDK655436:DDK655439 DNG655436:DNG655439 DXC655436:DXC655439 EGY655436:EGY655439 EQU655436:EQU655439 FAQ655436:FAQ655439 FKM655436:FKM655439 FUI655436:FUI655439 GEE655436:GEE655439 GOA655436:GOA655439 GXW655436:GXW655439 HHS655436:HHS655439 HRO655436:HRO655439 IBK655436:IBK655439 ILG655436:ILG655439 IVC655436:IVC655439 JEY655436:JEY655439 JOU655436:JOU655439 JYQ655436:JYQ655439 KIM655436:KIM655439 KSI655436:KSI655439 LCE655436:LCE655439 LMA655436:LMA655439 LVW655436:LVW655439 MFS655436:MFS655439 MPO655436:MPO655439 MZK655436:MZK655439 NJG655436:NJG655439 NTC655436:NTC655439 OCY655436:OCY655439 OMU655436:OMU655439 OWQ655436:OWQ655439 PGM655436:PGM655439 PQI655436:PQI655439 QAE655436:QAE655439 QKA655436:QKA655439 QTW655436:QTW655439 RDS655436:RDS655439 RNO655436:RNO655439 RXK655436:RXK655439 SHG655436:SHG655439 SRC655436:SRC655439 TAY655436:TAY655439 TKU655436:TKU655439 TUQ655436:TUQ655439 UEM655436:UEM655439 UOI655436:UOI655439 UYE655436:UYE655439 VIA655436:VIA655439 VRW655436:VRW655439 WBS655436:WBS655439 WLO655436:WLO655439 WVK655436:WVK655439 C720972:C720975 IY720972:IY720975 SU720972:SU720975 ACQ720972:ACQ720975 AMM720972:AMM720975 AWI720972:AWI720975 BGE720972:BGE720975 BQA720972:BQA720975 BZW720972:BZW720975 CJS720972:CJS720975 CTO720972:CTO720975 DDK720972:DDK720975 DNG720972:DNG720975 DXC720972:DXC720975 EGY720972:EGY720975 EQU720972:EQU720975 FAQ720972:FAQ720975 FKM720972:FKM720975 FUI720972:FUI720975 GEE720972:GEE720975 GOA720972:GOA720975 GXW720972:GXW720975 HHS720972:HHS720975 HRO720972:HRO720975 IBK720972:IBK720975 ILG720972:ILG720975 IVC720972:IVC720975 JEY720972:JEY720975 JOU720972:JOU720975 JYQ720972:JYQ720975 KIM720972:KIM720975 KSI720972:KSI720975 LCE720972:LCE720975 LMA720972:LMA720975 LVW720972:LVW720975 MFS720972:MFS720975 MPO720972:MPO720975 MZK720972:MZK720975 NJG720972:NJG720975 NTC720972:NTC720975 OCY720972:OCY720975 OMU720972:OMU720975 OWQ720972:OWQ720975 PGM720972:PGM720975 PQI720972:PQI720975 QAE720972:QAE720975 QKA720972:QKA720975 QTW720972:QTW720975 RDS720972:RDS720975 RNO720972:RNO720975 RXK720972:RXK720975 SHG720972:SHG720975 SRC720972:SRC720975 TAY720972:TAY720975 TKU720972:TKU720975 TUQ720972:TUQ720975 UEM720972:UEM720975 UOI720972:UOI720975 UYE720972:UYE720975 VIA720972:VIA720975 VRW720972:VRW720975 WBS720972:WBS720975 WLO720972:WLO720975 WVK720972:WVK720975 C786508:C786511 IY786508:IY786511 SU786508:SU786511 ACQ786508:ACQ786511 AMM786508:AMM786511 AWI786508:AWI786511 BGE786508:BGE786511 BQA786508:BQA786511 BZW786508:BZW786511 CJS786508:CJS786511 CTO786508:CTO786511 DDK786508:DDK786511 DNG786508:DNG786511 DXC786508:DXC786511 EGY786508:EGY786511 EQU786508:EQU786511 FAQ786508:FAQ786511 FKM786508:FKM786511 FUI786508:FUI786511 GEE786508:GEE786511 GOA786508:GOA786511 GXW786508:GXW786511 HHS786508:HHS786511 HRO786508:HRO786511 IBK786508:IBK786511 ILG786508:ILG786511 IVC786508:IVC786511 JEY786508:JEY786511 JOU786508:JOU786511 JYQ786508:JYQ786511 KIM786508:KIM786511 KSI786508:KSI786511 LCE786508:LCE786511 LMA786508:LMA786511 LVW786508:LVW786511 MFS786508:MFS786511 MPO786508:MPO786511 MZK786508:MZK786511 NJG786508:NJG786511 NTC786508:NTC786511 OCY786508:OCY786511 OMU786508:OMU786511 OWQ786508:OWQ786511 PGM786508:PGM786511 PQI786508:PQI786511 QAE786508:QAE786511 QKA786508:QKA786511 QTW786508:QTW786511 RDS786508:RDS786511 RNO786508:RNO786511 RXK786508:RXK786511 SHG786508:SHG786511 SRC786508:SRC786511 TAY786508:TAY786511 TKU786508:TKU786511 TUQ786508:TUQ786511 UEM786508:UEM786511 UOI786508:UOI786511 UYE786508:UYE786511 VIA786508:VIA786511 VRW786508:VRW786511 WBS786508:WBS786511 WLO786508:WLO786511 WVK786508:WVK786511 C852044:C852047 IY852044:IY852047 SU852044:SU852047 ACQ852044:ACQ852047 AMM852044:AMM852047 AWI852044:AWI852047 BGE852044:BGE852047 BQA852044:BQA852047 BZW852044:BZW852047 CJS852044:CJS852047 CTO852044:CTO852047 DDK852044:DDK852047 DNG852044:DNG852047 DXC852044:DXC852047 EGY852044:EGY852047 EQU852044:EQU852047 FAQ852044:FAQ852047 FKM852044:FKM852047 FUI852044:FUI852047 GEE852044:GEE852047 GOA852044:GOA852047 GXW852044:GXW852047 HHS852044:HHS852047 HRO852044:HRO852047 IBK852044:IBK852047 ILG852044:ILG852047 IVC852044:IVC852047 JEY852044:JEY852047 JOU852044:JOU852047 JYQ852044:JYQ852047 KIM852044:KIM852047 KSI852044:KSI852047 LCE852044:LCE852047 LMA852044:LMA852047 LVW852044:LVW852047 MFS852044:MFS852047 MPO852044:MPO852047 MZK852044:MZK852047 NJG852044:NJG852047 NTC852044:NTC852047 OCY852044:OCY852047 OMU852044:OMU852047 OWQ852044:OWQ852047 PGM852044:PGM852047 PQI852044:PQI852047 QAE852044:QAE852047 QKA852044:QKA852047 QTW852044:QTW852047 RDS852044:RDS852047 RNO852044:RNO852047 RXK852044:RXK852047 SHG852044:SHG852047 SRC852044:SRC852047 TAY852044:TAY852047 TKU852044:TKU852047 TUQ852044:TUQ852047 UEM852044:UEM852047 UOI852044:UOI852047 UYE852044:UYE852047 VIA852044:VIA852047 VRW852044:VRW852047 WBS852044:WBS852047 WLO852044:WLO852047 WVK852044:WVK852047 C917580:C917583 IY917580:IY917583 SU917580:SU917583 ACQ917580:ACQ917583 AMM917580:AMM917583 AWI917580:AWI917583 BGE917580:BGE917583 BQA917580:BQA917583 BZW917580:BZW917583 CJS917580:CJS917583 CTO917580:CTO917583 DDK917580:DDK917583 DNG917580:DNG917583 DXC917580:DXC917583 EGY917580:EGY917583 EQU917580:EQU917583 FAQ917580:FAQ917583 FKM917580:FKM917583 FUI917580:FUI917583 GEE917580:GEE917583 GOA917580:GOA917583 GXW917580:GXW917583 HHS917580:HHS917583 HRO917580:HRO917583 IBK917580:IBK917583 ILG917580:ILG917583 IVC917580:IVC917583 JEY917580:JEY917583 JOU917580:JOU917583 JYQ917580:JYQ917583 KIM917580:KIM917583 KSI917580:KSI917583 LCE917580:LCE917583 LMA917580:LMA917583 LVW917580:LVW917583 MFS917580:MFS917583 MPO917580:MPO917583 MZK917580:MZK917583 NJG917580:NJG917583 NTC917580:NTC917583 OCY917580:OCY917583 OMU917580:OMU917583 OWQ917580:OWQ917583 PGM917580:PGM917583 PQI917580:PQI917583 QAE917580:QAE917583 QKA917580:QKA917583 QTW917580:QTW917583 RDS917580:RDS917583 RNO917580:RNO917583 RXK917580:RXK917583 SHG917580:SHG917583 SRC917580:SRC917583 TAY917580:TAY917583 TKU917580:TKU917583 TUQ917580:TUQ917583 UEM917580:UEM917583 UOI917580:UOI917583 UYE917580:UYE917583 VIA917580:VIA917583 VRW917580:VRW917583 WBS917580:WBS917583 WLO917580:WLO917583 WVK917580:WVK917583 C983116:C983119 IY983116:IY983119 SU983116:SU983119 ACQ983116:ACQ983119 AMM983116:AMM983119 AWI983116:AWI983119 BGE983116:BGE983119 BQA983116:BQA983119 BZW983116:BZW983119 CJS983116:CJS983119 CTO983116:CTO983119 DDK983116:DDK983119 DNG983116:DNG983119 DXC983116:DXC983119 EGY983116:EGY983119 EQU983116:EQU983119 FAQ983116:FAQ983119 FKM983116:FKM983119 FUI983116:FUI983119 GEE983116:GEE983119 GOA983116:GOA983119 GXW983116:GXW983119 HHS983116:HHS983119 HRO983116:HRO983119 IBK983116:IBK983119 ILG983116:ILG983119 IVC983116:IVC983119 JEY983116:JEY983119 JOU983116:JOU983119 JYQ983116:JYQ983119 KIM983116:KIM983119 KSI983116:KSI983119 LCE983116:LCE983119 LMA983116:LMA983119 LVW983116:LVW983119 MFS983116:MFS983119 MPO983116:MPO983119 MZK983116:MZK983119 NJG983116:NJG983119 NTC983116:NTC983119 OCY983116:OCY983119 OMU983116:OMU983119 OWQ983116:OWQ983119 PGM983116:PGM983119 PQI983116:PQI983119 QAE983116:QAE983119 QKA983116:QKA983119 QTW983116:QTW983119 RDS983116:RDS983119 RNO983116:RNO983119 RXK983116:RXK983119 SHG983116:SHG983119 SRC983116:SRC983119 TAY983116:TAY983119 TKU983116:TKU983119 TUQ983116:TUQ983119 UEM983116:UEM983119 UOI983116:UOI983119 UYE983116:UYE983119 VIA983116:VIA983119 VRW983116:VRW983119 WBS983116:WBS983119 WLO983116:WLO983119 WVK983116:WVK983119 C74 IY74 SU74 ACQ74 AMM74 AWI74 BGE74 BQA74 BZW74 CJS74 CTO74 DDK74 DNG74 DXC74 EGY74 EQU74 FAQ74 FKM74 FUI74 GEE74 GOA74 GXW74 HHS74 HRO74 IBK74 ILG74 IVC74 JEY74 JOU74 JYQ74 KIM74 KSI74 LCE74 LMA74 LVW74 MFS74 MPO74 MZK74 NJG74 NTC74 OCY74 OMU74 OWQ74 PGM74 PQI74 QAE74 QKA74 QTW74 RDS74 RNO74 RXK74 SHG74 SRC74 TAY74 TKU74 TUQ74 UEM74 UOI74 UYE74 VIA74 VRW74 WBS74 WLO74 WVK74 C65617 IY65617 SU65617 ACQ65617 AMM65617 AWI65617 BGE65617 BQA65617 BZW65617 CJS65617 CTO65617 DDK65617 DNG65617 DXC65617 EGY65617 EQU65617 FAQ65617 FKM65617 FUI65617 GEE65617 GOA65617 GXW65617 HHS65617 HRO65617 IBK65617 ILG65617 IVC65617 JEY65617 JOU65617 JYQ65617 KIM65617 KSI65617 LCE65617 LMA65617 LVW65617 MFS65617 MPO65617 MZK65617 NJG65617 NTC65617 OCY65617 OMU65617 OWQ65617 PGM65617 PQI65617 QAE65617 QKA65617 QTW65617 RDS65617 RNO65617 RXK65617 SHG65617 SRC65617 TAY65617 TKU65617 TUQ65617 UEM65617 UOI65617 UYE65617 VIA65617 VRW65617 WBS65617 WLO65617 WVK65617 C131153 IY131153 SU131153 ACQ131153 AMM131153 AWI131153 BGE131153 BQA131153 BZW131153 CJS131153 CTO131153 DDK131153 DNG131153 DXC131153 EGY131153 EQU131153 FAQ131153 FKM131153 FUI131153 GEE131153 GOA131153 GXW131153 HHS131153 HRO131153 IBK131153 ILG131153 IVC131153 JEY131153 JOU131153 JYQ131153 KIM131153 KSI131153 LCE131153 LMA131153 LVW131153 MFS131153 MPO131153 MZK131153 NJG131153 NTC131153 OCY131153 OMU131153 OWQ131153 PGM131153 PQI131153 QAE131153 QKA131153 QTW131153 RDS131153 RNO131153 RXK131153 SHG131153 SRC131153 TAY131153 TKU131153 TUQ131153 UEM131153 UOI131153 UYE131153 VIA131153 VRW131153 WBS131153 WLO131153 WVK131153 C196689 IY196689 SU196689 ACQ196689 AMM196689 AWI196689 BGE196689 BQA196689 BZW196689 CJS196689 CTO196689 DDK196689 DNG196689 DXC196689 EGY196689 EQU196689 FAQ196689 FKM196689 FUI196689 GEE196689 GOA196689 GXW196689 HHS196689 HRO196689 IBK196689 ILG196689 IVC196689 JEY196689 JOU196689 JYQ196689 KIM196689 KSI196689 LCE196689 LMA196689 LVW196689 MFS196689 MPO196689 MZK196689 NJG196689 NTC196689 OCY196689 OMU196689 OWQ196689 PGM196689 PQI196689 QAE196689 QKA196689 QTW196689 RDS196689 RNO196689 RXK196689 SHG196689 SRC196689 TAY196689 TKU196689 TUQ196689 UEM196689 UOI196689 UYE196689 VIA196689 VRW196689 WBS196689 WLO196689 WVK196689 C262225 IY262225 SU262225 ACQ262225 AMM262225 AWI262225 BGE262225 BQA262225 BZW262225 CJS262225 CTO262225 DDK262225 DNG262225 DXC262225 EGY262225 EQU262225 FAQ262225 FKM262225 FUI262225 GEE262225 GOA262225 GXW262225 HHS262225 HRO262225 IBK262225 ILG262225 IVC262225 JEY262225 JOU262225 JYQ262225 KIM262225 KSI262225 LCE262225 LMA262225 LVW262225 MFS262225 MPO262225 MZK262225 NJG262225 NTC262225 OCY262225 OMU262225 OWQ262225 PGM262225 PQI262225 QAE262225 QKA262225 QTW262225 RDS262225 RNO262225 RXK262225 SHG262225 SRC262225 TAY262225 TKU262225 TUQ262225 UEM262225 UOI262225 UYE262225 VIA262225 VRW262225 WBS262225 WLO262225 WVK262225 C327761 IY327761 SU327761 ACQ327761 AMM327761 AWI327761 BGE327761 BQA327761 BZW327761 CJS327761 CTO327761 DDK327761 DNG327761 DXC327761 EGY327761 EQU327761 FAQ327761 FKM327761 FUI327761 GEE327761 GOA327761 GXW327761 HHS327761 HRO327761 IBK327761 ILG327761 IVC327761 JEY327761 JOU327761 JYQ327761 KIM327761 KSI327761 LCE327761 LMA327761 LVW327761 MFS327761 MPO327761 MZK327761 NJG327761 NTC327761 OCY327761 OMU327761 OWQ327761 PGM327761 PQI327761 QAE327761 QKA327761 QTW327761 RDS327761 RNO327761 RXK327761 SHG327761 SRC327761 TAY327761 TKU327761 TUQ327761 UEM327761 UOI327761 UYE327761 VIA327761 VRW327761 WBS327761 WLO327761 WVK327761 C393297 IY393297 SU393297 ACQ393297 AMM393297 AWI393297 BGE393297 BQA393297 BZW393297 CJS393297 CTO393297 DDK393297 DNG393297 DXC393297 EGY393297 EQU393297 FAQ393297 FKM393297 FUI393297 GEE393297 GOA393297 GXW393297 HHS393297 HRO393297 IBK393297 ILG393297 IVC393297 JEY393297 JOU393297 JYQ393297 KIM393297 KSI393297 LCE393297 LMA393297 LVW393297 MFS393297 MPO393297 MZK393297 NJG393297 NTC393297 OCY393297 OMU393297 OWQ393297 PGM393297 PQI393297 QAE393297 QKA393297 QTW393297 RDS393297 RNO393297 RXK393297 SHG393297 SRC393297 TAY393297 TKU393297 TUQ393297 UEM393297 UOI393297 UYE393297 VIA393297 VRW393297 WBS393297 WLO393297 WVK393297 C458833 IY458833 SU458833 ACQ458833 AMM458833 AWI458833 BGE458833 BQA458833 BZW458833 CJS458833 CTO458833 DDK458833 DNG458833 DXC458833 EGY458833 EQU458833 FAQ458833 FKM458833 FUI458833 GEE458833 GOA458833 GXW458833 HHS458833 HRO458833 IBK458833 ILG458833 IVC458833 JEY458833 JOU458833 JYQ458833 KIM458833 KSI458833 LCE458833 LMA458833 LVW458833 MFS458833 MPO458833 MZK458833 NJG458833 NTC458833 OCY458833 OMU458833 OWQ458833 PGM458833 PQI458833 QAE458833 QKA458833 QTW458833 RDS458833 RNO458833 RXK458833 SHG458833 SRC458833 TAY458833 TKU458833 TUQ458833 UEM458833 UOI458833 UYE458833 VIA458833 VRW458833 WBS458833 WLO458833 WVK458833 C524369 IY524369 SU524369 ACQ524369 AMM524369 AWI524369 BGE524369 BQA524369 BZW524369 CJS524369 CTO524369 DDK524369 DNG524369 DXC524369 EGY524369 EQU524369 FAQ524369 FKM524369 FUI524369 GEE524369 GOA524369 GXW524369 HHS524369 HRO524369 IBK524369 ILG524369 IVC524369 JEY524369 JOU524369 JYQ524369 KIM524369 KSI524369 LCE524369 LMA524369 LVW524369 MFS524369 MPO524369 MZK524369 NJG524369 NTC524369 OCY524369 OMU524369 OWQ524369 PGM524369 PQI524369 QAE524369 QKA524369 QTW524369 RDS524369 RNO524369 RXK524369 SHG524369 SRC524369 TAY524369 TKU524369 TUQ524369 UEM524369 UOI524369 UYE524369 VIA524369 VRW524369 WBS524369 WLO524369 WVK524369 C589905 IY589905 SU589905 ACQ589905 AMM589905 AWI589905 BGE589905 BQA589905 BZW589905 CJS589905 CTO589905 DDK589905 DNG589905 DXC589905 EGY589905 EQU589905 FAQ589905 FKM589905 FUI589905 GEE589905 GOA589905 GXW589905 HHS589905 HRO589905 IBK589905 ILG589905 IVC589905 JEY589905 JOU589905 JYQ589905 KIM589905 KSI589905 LCE589905 LMA589905 LVW589905 MFS589905 MPO589905 MZK589905 NJG589905 NTC589905 OCY589905 OMU589905 OWQ589905 PGM589905 PQI589905 QAE589905 QKA589905 QTW589905 RDS589905 RNO589905 RXK589905 SHG589905 SRC589905 TAY589905 TKU589905 TUQ589905 UEM589905 UOI589905 UYE589905 VIA589905 VRW589905 WBS589905 WLO589905 WVK589905 C655441 IY655441 SU655441 ACQ655441 AMM655441 AWI655441 BGE655441 BQA655441 BZW655441 CJS655441 CTO655441 DDK655441 DNG655441 DXC655441 EGY655441 EQU655441 FAQ655441 FKM655441 FUI655441 GEE655441 GOA655441 GXW655441 HHS655441 HRO655441 IBK655441 ILG655441 IVC655441 JEY655441 JOU655441 JYQ655441 KIM655441 KSI655441 LCE655441 LMA655441 LVW655441 MFS655441 MPO655441 MZK655441 NJG655441 NTC655441 OCY655441 OMU655441 OWQ655441 PGM655441 PQI655441 QAE655441 QKA655441 QTW655441 RDS655441 RNO655441 RXK655441 SHG655441 SRC655441 TAY655441 TKU655441 TUQ655441 UEM655441 UOI655441 UYE655441 VIA655441 VRW655441 WBS655441 WLO655441 WVK655441 C720977 IY720977 SU720977 ACQ720977 AMM720977 AWI720977 BGE720977 BQA720977 BZW720977 CJS720977 CTO720977 DDK720977 DNG720977 DXC720977 EGY720977 EQU720977 FAQ720977 FKM720977 FUI720977 GEE720977 GOA720977 GXW720977 HHS720977 HRO720977 IBK720977 ILG720977 IVC720977 JEY720977 JOU720977 JYQ720977 KIM720977 KSI720977 LCE720977 LMA720977 LVW720977 MFS720977 MPO720977 MZK720977 NJG720977 NTC720977 OCY720977 OMU720977 OWQ720977 PGM720977 PQI720977 QAE720977 QKA720977 QTW720977 RDS720977 RNO720977 RXK720977 SHG720977 SRC720977 TAY720977 TKU720977 TUQ720977 UEM720977 UOI720977 UYE720977 VIA720977 VRW720977 WBS720977 WLO720977 WVK720977 C786513 IY786513 SU786513 ACQ786513 AMM786513 AWI786513 BGE786513 BQA786513 BZW786513 CJS786513 CTO786513 DDK786513 DNG786513 DXC786513 EGY786513 EQU786513 FAQ786513 FKM786513 FUI786513 GEE786513 GOA786513 GXW786513 HHS786513 HRO786513 IBK786513 ILG786513 IVC786513 JEY786513 JOU786513 JYQ786513 KIM786513 KSI786513 LCE786513 LMA786513 LVW786513 MFS786513 MPO786513 MZK786513 NJG786513 NTC786513 OCY786513 OMU786513 OWQ786513 PGM786513 PQI786513 QAE786513 QKA786513 QTW786513 RDS786513 RNO786513 RXK786513 SHG786513 SRC786513 TAY786513 TKU786513 TUQ786513 UEM786513 UOI786513 UYE786513 VIA786513 VRW786513 WBS786513 WLO786513 WVK786513 C852049 IY852049 SU852049 ACQ852049 AMM852049 AWI852049 BGE852049 BQA852049 BZW852049 CJS852049 CTO852049 DDK852049 DNG852049 DXC852049 EGY852049 EQU852049 FAQ852049 FKM852049 FUI852049 GEE852049 GOA852049 GXW852049 HHS852049 HRO852049 IBK852049 ILG852049 IVC852049 JEY852049 JOU852049 JYQ852049 KIM852049 KSI852049 LCE852049 LMA852049 LVW852049 MFS852049 MPO852049 MZK852049 NJG852049 NTC852049 OCY852049 OMU852049 OWQ852049 PGM852049 PQI852049 QAE852049 QKA852049 QTW852049 RDS852049 RNO852049 RXK852049 SHG852049 SRC852049 TAY852049 TKU852049 TUQ852049 UEM852049 UOI852049 UYE852049 VIA852049 VRW852049 WBS852049 WLO852049 WVK852049 C917585 IY917585 SU917585 ACQ917585 AMM917585 AWI917585 BGE917585 BQA917585 BZW917585 CJS917585 CTO917585 DDK917585 DNG917585 DXC917585 EGY917585 EQU917585 FAQ917585 FKM917585 FUI917585 GEE917585 GOA917585 GXW917585 HHS917585 HRO917585 IBK917585 ILG917585 IVC917585 JEY917585 JOU917585 JYQ917585 KIM917585 KSI917585 LCE917585 LMA917585 LVW917585 MFS917585 MPO917585 MZK917585 NJG917585 NTC917585 OCY917585 OMU917585 OWQ917585 PGM917585 PQI917585 QAE917585 QKA917585 QTW917585 RDS917585 RNO917585 RXK917585 SHG917585 SRC917585 TAY917585 TKU917585 TUQ917585 UEM917585 UOI917585 UYE917585 VIA917585 VRW917585 WBS917585 WLO917585 WVK917585 C983121 IY983121 SU983121 ACQ983121 AMM983121 AWI983121 BGE983121 BQA983121 BZW983121 CJS983121 CTO983121 DDK983121 DNG983121 DXC983121 EGY983121 EQU983121 FAQ983121 FKM983121 FUI983121 GEE983121 GOA983121 GXW983121 HHS983121 HRO983121 IBK983121 ILG983121 IVC983121 JEY983121 JOU983121 JYQ983121 KIM983121 KSI983121 LCE983121 LMA983121 LVW983121 MFS983121 MPO983121 MZK983121 NJG983121 NTC983121 OCY983121 OMU983121 OWQ983121 PGM983121 PQI983121 QAE983121 QKA983121 QTW983121 RDS983121 RNO983121 RXK983121 SHG983121 SRC983121 TAY983121 TKU983121 TUQ983121 UEM983121 UOI983121 UYE983121 VIA983121 VRW983121 WBS983121 WLO983121 WVK983121 C15 C36:C38">
      <formula1>NOT(ISBLANK(B15))</formula1>
    </dataValidation>
    <dataValidation allowBlank="1" showErrorMessage="1" promptTitle="Note:" prompt="Do not forget to enter base date at the top of this form._x000a_" sqref="K139:L139 JG139:JH139 TC139:TD139 ACY139:ACZ139 AMU139:AMV139 AWQ139:AWR139 BGM139:BGN139 BQI139:BQJ139 CAE139:CAF139 CKA139:CKB139 CTW139:CTX139 DDS139:DDT139 DNO139:DNP139 DXK139:DXL139 EHG139:EHH139 ERC139:ERD139 FAY139:FAZ139 FKU139:FKV139 FUQ139:FUR139 GEM139:GEN139 GOI139:GOJ139 GYE139:GYF139 HIA139:HIB139 HRW139:HRX139 IBS139:IBT139 ILO139:ILP139 IVK139:IVL139 JFG139:JFH139 JPC139:JPD139 JYY139:JYZ139 KIU139:KIV139 KSQ139:KSR139 LCM139:LCN139 LMI139:LMJ139 LWE139:LWF139 MGA139:MGB139 MPW139:MPX139 MZS139:MZT139 NJO139:NJP139 NTK139:NTL139 ODG139:ODH139 ONC139:OND139 OWY139:OWZ139 PGU139:PGV139 PQQ139:PQR139 QAM139:QAN139 QKI139:QKJ139 QUE139:QUF139 REA139:REB139 RNW139:RNX139 RXS139:RXT139 SHO139:SHP139 SRK139:SRL139 TBG139:TBH139 TLC139:TLD139 TUY139:TUZ139 UEU139:UEV139 UOQ139:UOR139 UYM139:UYN139 VII139:VIJ139 VSE139:VSF139 WCA139:WCB139 WLW139:WLX139 WVS139:WVT139 K65682:L65682 JG65682:JH65682 TC65682:TD65682 ACY65682:ACZ65682 AMU65682:AMV65682 AWQ65682:AWR65682 BGM65682:BGN65682 BQI65682:BQJ65682 CAE65682:CAF65682 CKA65682:CKB65682 CTW65682:CTX65682 DDS65682:DDT65682 DNO65682:DNP65682 DXK65682:DXL65682 EHG65682:EHH65682 ERC65682:ERD65682 FAY65682:FAZ65682 FKU65682:FKV65682 FUQ65682:FUR65682 GEM65682:GEN65682 GOI65682:GOJ65682 GYE65682:GYF65682 HIA65682:HIB65682 HRW65682:HRX65682 IBS65682:IBT65682 ILO65682:ILP65682 IVK65682:IVL65682 JFG65682:JFH65682 JPC65682:JPD65682 JYY65682:JYZ65682 KIU65682:KIV65682 KSQ65682:KSR65682 LCM65682:LCN65682 LMI65682:LMJ65682 LWE65682:LWF65682 MGA65682:MGB65682 MPW65682:MPX65682 MZS65682:MZT65682 NJO65682:NJP65682 NTK65682:NTL65682 ODG65682:ODH65682 ONC65682:OND65682 OWY65682:OWZ65682 PGU65682:PGV65682 PQQ65682:PQR65682 QAM65682:QAN65682 QKI65682:QKJ65682 QUE65682:QUF65682 REA65682:REB65682 RNW65682:RNX65682 RXS65682:RXT65682 SHO65682:SHP65682 SRK65682:SRL65682 TBG65682:TBH65682 TLC65682:TLD65682 TUY65682:TUZ65682 UEU65682:UEV65682 UOQ65682:UOR65682 UYM65682:UYN65682 VII65682:VIJ65682 VSE65682:VSF65682 WCA65682:WCB65682 WLW65682:WLX65682 WVS65682:WVT65682 K131218:L131218 JG131218:JH131218 TC131218:TD131218 ACY131218:ACZ131218 AMU131218:AMV131218 AWQ131218:AWR131218 BGM131218:BGN131218 BQI131218:BQJ131218 CAE131218:CAF131218 CKA131218:CKB131218 CTW131218:CTX131218 DDS131218:DDT131218 DNO131218:DNP131218 DXK131218:DXL131218 EHG131218:EHH131218 ERC131218:ERD131218 FAY131218:FAZ131218 FKU131218:FKV131218 FUQ131218:FUR131218 GEM131218:GEN131218 GOI131218:GOJ131218 GYE131218:GYF131218 HIA131218:HIB131218 HRW131218:HRX131218 IBS131218:IBT131218 ILO131218:ILP131218 IVK131218:IVL131218 JFG131218:JFH131218 JPC131218:JPD131218 JYY131218:JYZ131218 KIU131218:KIV131218 KSQ131218:KSR131218 LCM131218:LCN131218 LMI131218:LMJ131218 LWE131218:LWF131218 MGA131218:MGB131218 MPW131218:MPX131218 MZS131218:MZT131218 NJO131218:NJP131218 NTK131218:NTL131218 ODG131218:ODH131218 ONC131218:OND131218 OWY131218:OWZ131218 PGU131218:PGV131218 PQQ131218:PQR131218 QAM131218:QAN131218 QKI131218:QKJ131218 QUE131218:QUF131218 REA131218:REB131218 RNW131218:RNX131218 RXS131218:RXT131218 SHO131218:SHP131218 SRK131218:SRL131218 TBG131218:TBH131218 TLC131218:TLD131218 TUY131218:TUZ131218 UEU131218:UEV131218 UOQ131218:UOR131218 UYM131218:UYN131218 VII131218:VIJ131218 VSE131218:VSF131218 WCA131218:WCB131218 WLW131218:WLX131218 WVS131218:WVT131218 K196754:L196754 JG196754:JH196754 TC196754:TD196754 ACY196754:ACZ196754 AMU196754:AMV196754 AWQ196754:AWR196754 BGM196754:BGN196754 BQI196754:BQJ196754 CAE196754:CAF196754 CKA196754:CKB196754 CTW196754:CTX196754 DDS196754:DDT196754 DNO196754:DNP196754 DXK196754:DXL196754 EHG196754:EHH196754 ERC196754:ERD196754 FAY196754:FAZ196754 FKU196754:FKV196754 FUQ196754:FUR196754 GEM196754:GEN196754 GOI196754:GOJ196754 GYE196754:GYF196754 HIA196754:HIB196754 HRW196754:HRX196754 IBS196754:IBT196754 ILO196754:ILP196754 IVK196754:IVL196754 JFG196754:JFH196754 JPC196754:JPD196754 JYY196754:JYZ196754 KIU196754:KIV196754 KSQ196754:KSR196754 LCM196754:LCN196754 LMI196754:LMJ196754 LWE196754:LWF196754 MGA196754:MGB196754 MPW196754:MPX196754 MZS196754:MZT196754 NJO196754:NJP196754 NTK196754:NTL196754 ODG196754:ODH196754 ONC196754:OND196754 OWY196754:OWZ196754 PGU196754:PGV196754 PQQ196754:PQR196754 QAM196754:QAN196754 QKI196754:QKJ196754 QUE196754:QUF196754 REA196754:REB196754 RNW196754:RNX196754 RXS196754:RXT196754 SHO196754:SHP196754 SRK196754:SRL196754 TBG196754:TBH196754 TLC196754:TLD196754 TUY196754:TUZ196754 UEU196754:UEV196754 UOQ196754:UOR196754 UYM196754:UYN196754 VII196754:VIJ196754 VSE196754:VSF196754 WCA196754:WCB196754 WLW196754:WLX196754 WVS196754:WVT196754 K262290:L262290 JG262290:JH262290 TC262290:TD262290 ACY262290:ACZ262290 AMU262290:AMV262290 AWQ262290:AWR262290 BGM262290:BGN262290 BQI262290:BQJ262290 CAE262290:CAF262290 CKA262290:CKB262290 CTW262290:CTX262290 DDS262290:DDT262290 DNO262290:DNP262290 DXK262290:DXL262290 EHG262290:EHH262290 ERC262290:ERD262290 FAY262290:FAZ262290 FKU262290:FKV262290 FUQ262290:FUR262290 GEM262290:GEN262290 GOI262290:GOJ262290 GYE262290:GYF262290 HIA262290:HIB262290 HRW262290:HRX262290 IBS262290:IBT262290 ILO262290:ILP262290 IVK262290:IVL262290 JFG262290:JFH262290 JPC262290:JPD262290 JYY262290:JYZ262290 KIU262290:KIV262290 KSQ262290:KSR262290 LCM262290:LCN262290 LMI262290:LMJ262290 LWE262290:LWF262290 MGA262290:MGB262290 MPW262290:MPX262290 MZS262290:MZT262290 NJO262290:NJP262290 NTK262290:NTL262290 ODG262290:ODH262290 ONC262290:OND262290 OWY262290:OWZ262290 PGU262290:PGV262290 PQQ262290:PQR262290 QAM262290:QAN262290 QKI262290:QKJ262290 QUE262290:QUF262290 REA262290:REB262290 RNW262290:RNX262290 RXS262290:RXT262290 SHO262290:SHP262290 SRK262290:SRL262290 TBG262290:TBH262290 TLC262290:TLD262290 TUY262290:TUZ262290 UEU262290:UEV262290 UOQ262290:UOR262290 UYM262290:UYN262290 VII262290:VIJ262290 VSE262290:VSF262290 WCA262290:WCB262290 WLW262290:WLX262290 WVS262290:WVT262290 K327826:L327826 JG327826:JH327826 TC327826:TD327826 ACY327826:ACZ327826 AMU327826:AMV327826 AWQ327826:AWR327826 BGM327826:BGN327826 BQI327826:BQJ327826 CAE327826:CAF327826 CKA327826:CKB327826 CTW327826:CTX327826 DDS327826:DDT327826 DNO327826:DNP327826 DXK327826:DXL327826 EHG327826:EHH327826 ERC327826:ERD327826 FAY327826:FAZ327826 FKU327826:FKV327826 FUQ327826:FUR327826 GEM327826:GEN327826 GOI327826:GOJ327826 GYE327826:GYF327826 HIA327826:HIB327826 HRW327826:HRX327826 IBS327826:IBT327826 ILO327826:ILP327826 IVK327826:IVL327826 JFG327826:JFH327826 JPC327826:JPD327826 JYY327826:JYZ327826 KIU327826:KIV327826 KSQ327826:KSR327826 LCM327826:LCN327826 LMI327826:LMJ327826 LWE327826:LWF327826 MGA327826:MGB327826 MPW327826:MPX327826 MZS327826:MZT327826 NJO327826:NJP327826 NTK327826:NTL327826 ODG327826:ODH327826 ONC327826:OND327826 OWY327826:OWZ327826 PGU327826:PGV327826 PQQ327826:PQR327826 QAM327826:QAN327826 QKI327826:QKJ327826 QUE327826:QUF327826 REA327826:REB327826 RNW327826:RNX327826 RXS327826:RXT327826 SHO327826:SHP327826 SRK327826:SRL327826 TBG327826:TBH327826 TLC327826:TLD327826 TUY327826:TUZ327826 UEU327826:UEV327826 UOQ327826:UOR327826 UYM327826:UYN327826 VII327826:VIJ327826 VSE327826:VSF327826 WCA327826:WCB327826 WLW327826:WLX327826 WVS327826:WVT327826 K393362:L393362 JG393362:JH393362 TC393362:TD393362 ACY393362:ACZ393362 AMU393362:AMV393362 AWQ393362:AWR393362 BGM393362:BGN393362 BQI393362:BQJ393362 CAE393362:CAF393362 CKA393362:CKB393362 CTW393362:CTX393362 DDS393362:DDT393362 DNO393362:DNP393362 DXK393362:DXL393362 EHG393362:EHH393362 ERC393362:ERD393362 FAY393362:FAZ393362 FKU393362:FKV393362 FUQ393362:FUR393362 GEM393362:GEN393362 GOI393362:GOJ393362 GYE393362:GYF393362 HIA393362:HIB393362 HRW393362:HRX393362 IBS393362:IBT393362 ILO393362:ILP393362 IVK393362:IVL393362 JFG393362:JFH393362 JPC393362:JPD393362 JYY393362:JYZ393362 KIU393362:KIV393362 KSQ393362:KSR393362 LCM393362:LCN393362 LMI393362:LMJ393362 LWE393362:LWF393362 MGA393362:MGB393362 MPW393362:MPX393362 MZS393362:MZT393362 NJO393362:NJP393362 NTK393362:NTL393362 ODG393362:ODH393362 ONC393362:OND393362 OWY393362:OWZ393362 PGU393362:PGV393362 PQQ393362:PQR393362 QAM393362:QAN393362 QKI393362:QKJ393362 QUE393362:QUF393362 REA393362:REB393362 RNW393362:RNX393362 RXS393362:RXT393362 SHO393362:SHP393362 SRK393362:SRL393362 TBG393362:TBH393362 TLC393362:TLD393362 TUY393362:TUZ393362 UEU393362:UEV393362 UOQ393362:UOR393362 UYM393362:UYN393362 VII393362:VIJ393362 VSE393362:VSF393362 WCA393362:WCB393362 WLW393362:WLX393362 WVS393362:WVT393362 K458898:L458898 JG458898:JH458898 TC458898:TD458898 ACY458898:ACZ458898 AMU458898:AMV458898 AWQ458898:AWR458898 BGM458898:BGN458898 BQI458898:BQJ458898 CAE458898:CAF458898 CKA458898:CKB458898 CTW458898:CTX458898 DDS458898:DDT458898 DNO458898:DNP458898 DXK458898:DXL458898 EHG458898:EHH458898 ERC458898:ERD458898 FAY458898:FAZ458898 FKU458898:FKV458898 FUQ458898:FUR458898 GEM458898:GEN458898 GOI458898:GOJ458898 GYE458898:GYF458898 HIA458898:HIB458898 HRW458898:HRX458898 IBS458898:IBT458898 ILO458898:ILP458898 IVK458898:IVL458898 JFG458898:JFH458898 JPC458898:JPD458898 JYY458898:JYZ458898 KIU458898:KIV458898 KSQ458898:KSR458898 LCM458898:LCN458898 LMI458898:LMJ458898 LWE458898:LWF458898 MGA458898:MGB458898 MPW458898:MPX458898 MZS458898:MZT458898 NJO458898:NJP458898 NTK458898:NTL458898 ODG458898:ODH458898 ONC458898:OND458898 OWY458898:OWZ458898 PGU458898:PGV458898 PQQ458898:PQR458898 QAM458898:QAN458898 QKI458898:QKJ458898 QUE458898:QUF458898 REA458898:REB458898 RNW458898:RNX458898 RXS458898:RXT458898 SHO458898:SHP458898 SRK458898:SRL458898 TBG458898:TBH458898 TLC458898:TLD458898 TUY458898:TUZ458898 UEU458898:UEV458898 UOQ458898:UOR458898 UYM458898:UYN458898 VII458898:VIJ458898 VSE458898:VSF458898 WCA458898:WCB458898 WLW458898:WLX458898 WVS458898:WVT458898 K524434:L524434 JG524434:JH524434 TC524434:TD524434 ACY524434:ACZ524434 AMU524434:AMV524434 AWQ524434:AWR524434 BGM524434:BGN524434 BQI524434:BQJ524434 CAE524434:CAF524434 CKA524434:CKB524434 CTW524434:CTX524434 DDS524434:DDT524434 DNO524434:DNP524434 DXK524434:DXL524434 EHG524434:EHH524434 ERC524434:ERD524434 FAY524434:FAZ524434 FKU524434:FKV524434 FUQ524434:FUR524434 GEM524434:GEN524434 GOI524434:GOJ524434 GYE524434:GYF524434 HIA524434:HIB524434 HRW524434:HRX524434 IBS524434:IBT524434 ILO524434:ILP524434 IVK524434:IVL524434 JFG524434:JFH524434 JPC524434:JPD524434 JYY524434:JYZ524434 KIU524434:KIV524434 KSQ524434:KSR524434 LCM524434:LCN524434 LMI524434:LMJ524434 LWE524434:LWF524434 MGA524434:MGB524434 MPW524434:MPX524434 MZS524434:MZT524434 NJO524434:NJP524434 NTK524434:NTL524434 ODG524434:ODH524434 ONC524434:OND524434 OWY524434:OWZ524434 PGU524434:PGV524434 PQQ524434:PQR524434 QAM524434:QAN524434 QKI524434:QKJ524434 QUE524434:QUF524434 REA524434:REB524434 RNW524434:RNX524434 RXS524434:RXT524434 SHO524434:SHP524434 SRK524434:SRL524434 TBG524434:TBH524434 TLC524434:TLD524434 TUY524434:TUZ524434 UEU524434:UEV524434 UOQ524434:UOR524434 UYM524434:UYN524434 VII524434:VIJ524434 VSE524434:VSF524434 WCA524434:WCB524434 WLW524434:WLX524434 WVS524434:WVT524434 K589970:L589970 JG589970:JH589970 TC589970:TD589970 ACY589970:ACZ589970 AMU589970:AMV589970 AWQ589970:AWR589970 BGM589970:BGN589970 BQI589970:BQJ589970 CAE589970:CAF589970 CKA589970:CKB589970 CTW589970:CTX589970 DDS589970:DDT589970 DNO589970:DNP589970 DXK589970:DXL589970 EHG589970:EHH589970 ERC589970:ERD589970 FAY589970:FAZ589970 FKU589970:FKV589970 FUQ589970:FUR589970 GEM589970:GEN589970 GOI589970:GOJ589970 GYE589970:GYF589970 HIA589970:HIB589970 HRW589970:HRX589970 IBS589970:IBT589970 ILO589970:ILP589970 IVK589970:IVL589970 JFG589970:JFH589970 JPC589970:JPD589970 JYY589970:JYZ589970 KIU589970:KIV589970 KSQ589970:KSR589970 LCM589970:LCN589970 LMI589970:LMJ589970 LWE589970:LWF589970 MGA589970:MGB589970 MPW589970:MPX589970 MZS589970:MZT589970 NJO589970:NJP589970 NTK589970:NTL589970 ODG589970:ODH589970 ONC589970:OND589970 OWY589970:OWZ589970 PGU589970:PGV589970 PQQ589970:PQR589970 QAM589970:QAN589970 QKI589970:QKJ589970 QUE589970:QUF589970 REA589970:REB589970 RNW589970:RNX589970 RXS589970:RXT589970 SHO589970:SHP589970 SRK589970:SRL589970 TBG589970:TBH589970 TLC589970:TLD589970 TUY589970:TUZ589970 UEU589970:UEV589970 UOQ589970:UOR589970 UYM589970:UYN589970 VII589970:VIJ589970 VSE589970:VSF589970 WCA589970:WCB589970 WLW589970:WLX589970 WVS589970:WVT589970 K655506:L655506 JG655506:JH655506 TC655506:TD655506 ACY655506:ACZ655506 AMU655506:AMV655506 AWQ655506:AWR655506 BGM655506:BGN655506 BQI655506:BQJ655506 CAE655506:CAF655506 CKA655506:CKB655506 CTW655506:CTX655506 DDS655506:DDT655506 DNO655506:DNP655506 DXK655506:DXL655506 EHG655506:EHH655506 ERC655506:ERD655506 FAY655506:FAZ655506 FKU655506:FKV655506 FUQ655506:FUR655506 GEM655506:GEN655506 GOI655506:GOJ655506 GYE655506:GYF655506 HIA655506:HIB655506 HRW655506:HRX655506 IBS655506:IBT655506 ILO655506:ILP655506 IVK655506:IVL655506 JFG655506:JFH655506 JPC655506:JPD655506 JYY655506:JYZ655506 KIU655506:KIV655506 KSQ655506:KSR655506 LCM655506:LCN655506 LMI655506:LMJ655506 LWE655506:LWF655506 MGA655506:MGB655506 MPW655506:MPX655506 MZS655506:MZT655506 NJO655506:NJP655506 NTK655506:NTL655506 ODG655506:ODH655506 ONC655506:OND655506 OWY655506:OWZ655506 PGU655506:PGV655506 PQQ655506:PQR655506 QAM655506:QAN655506 QKI655506:QKJ655506 QUE655506:QUF655506 REA655506:REB655506 RNW655506:RNX655506 RXS655506:RXT655506 SHO655506:SHP655506 SRK655506:SRL655506 TBG655506:TBH655506 TLC655506:TLD655506 TUY655506:TUZ655506 UEU655506:UEV655506 UOQ655506:UOR655506 UYM655506:UYN655506 VII655506:VIJ655506 VSE655506:VSF655506 WCA655506:WCB655506 WLW655506:WLX655506 WVS655506:WVT655506 K721042:L721042 JG721042:JH721042 TC721042:TD721042 ACY721042:ACZ721042 AMU721042:AMV721042 AWQ721042:AWR721042 BGM721042:BGN721042 BQI721042:BQJ721042 CAE721042:CAF721042 CKA721042:CKB721042 CTW721042:CTX721042 DDS721042:DDT721042 DNO721042:DNP721042 DXK721042:DXL721042 EHG721042:EHH721042 ERC721042:ERD721042 FAY721042:FAZ721042 FKU721042:FKV721042 FUQ721042:FUR721042 GEM721042:GEN721042 GOI721042:GOJ721042 GYE721042:GYF721042 HIA721042:HIB721042 HRW721042:HRX721042 IBS721042:IBT721042 ILO721042:ILP721042 IVK721042:IVL721042 JFG721042:JFH721042 JPC721042:JPD721042 JYY721042:JYZ721042 KIU721042:KIV721042 KSQ721042:KSR721042 LCM721042:LCN721042 LMI721042:LMJ721042 LWE721042:LWF721042 MGA721042:MGB721042 MPW721042:MPX721042 MZS721042:MZT721042 NJO721042:NJP721042 NTK721042:NTL721042 ODG721042:ODH721042 ONC721042:OND721042 OWY721042:OWZ721042 PGU721042:PGV721042 PQQ721042:PQR721042 QAM721042:QAN721042 QKI721042:QKJ721042 QUE721042:QUF721042 REA721042:REB721042 RNW721042:RNX721042 RXS721042:RXT721042 SHO721042:SHP721042 SRK721042:SRL721042 TBG721042:TBH721042 TLC721042:TLD721042 TUY721042:TUZ721042 UEU721042:UEV721042 UOQ721042:UOR721042 UYM721042:UYN721042 VII721042:VIJ721042 VSE721042:VSF721042 WCA721042:WCB721042 WLW721042:WLX721042 WVS721042:WVT721042 K786578:L786578 JG786578:JH786578 TC786578:TD786578 ACY786578:ACZ786578 AMU786578:AMV786578 AWQ786578:AWR786578 BGM786578:BGN786578 BQI786578:BQJ786578 CAE786578:CAF786578 CKA786578:CKB786578 CTW786578:CTX786578 DDS786578:DDT786578 DNO786578:DNP786578 DXK786578:DXL786578 EHG786578:EHH786578 ERC786578:ERD786578 FAY786578:FAZ786578 FKU786578:FKV786578 FUQ786578:FUR786578 GEM786578:GEN786578 GOI786578:GOJ786578 GYE786578:GYF786578 HIA786578:HIB786578 HRW786578:HRX786578 IBS786578:IBT786578 ILO786578:ILP786578 IVK786578:IVL786578 JFG786578:JFH786578 JPC786578:JPD786578 JYY786578:JYZ786578 KIU786578:KIV786578 KSQ786578:KSR786578 LCM786578:LCN786578 LMI786578:LMJ786578 LWE786578:LWF786578 MGA786578:MGB786578 MPW786578:MPX786578 MZS786578:MZT786578 NJO786578:NJP786578 NTK786578:NTL786578 ODG786578:ODH786578 ONC786578:OND786578 OWY786578:OWZ786578 PGU786578:PGV786578 PQQ786578:PQR786578 QAM786578:QAN786578 QKI786578:QKJ786578 QUE786578:QUF786578 REA786578:REB786578 RNW786578:RNX786578 RXS786578:RXT786578 SHO786578:SHP786578 SRK786578:SRL786578 TBG786578:TBH786578 TLC786578:TLD786578 TUY786578:TUZ786578 UEU786578:UEV786578 UOQ786578:UOR786578 UYM786578:UYN786578 VII786578:VIJ786578 VSE786578:VSF786578 WCA786578:WCB786578 WLW786578:WLX786578 WVS786578:WVT786578 K852114:L852114 JG852114:JH852114 TC852114:TD852114 ACY852114:ACZ852114 AMU852114:AMV852114 AWQ852114:AWR852114 BGM852114:BGN852114 BQI852114:BQJ852114 CAE852114:CAF852114 CKA852114:CKB852114 CTW852114:CTX852114 DDS852114:DDT852114 DNO852114:DNP852114 DXK852114:DXL852114 EHG852114:EHH852114 ERC852114:ERD852114 FAY852114:FAZ852114 FKU852114:FKV852114 FUQ852114:FUR852114 GEM852114:GEN852114 GOI852114:GOJ852114 GYE852114:GYF852114 HIA852114:HIB852114 HRW852114:HRX852114 IBS852114:IBT852114 ILO852114:ILP852114 IVK852114:IVL852114 JFG852114:JFH852114 JPC852114:JPD852114 JYY852114:JYZ852114 KIU852114:KIV852114 KSQ852114:KSR852114 LCM852114:LCN852114 LMI852114:LMJ852114 LWE852114:LWF852114 MGA852114:MGB852114 MPW852114:MPX852114 MZS852114:MZT852114 NJO852114:NJP852114 NTK852114:NTL852114 ODG852114:ODH852114 ONC852114:OND852114 OWY852114:OWZ852114 PGU852114:PGV852114 PQQ852114:PQR852114 QAM852114:QAN852114 QKI852114:QKJ852114 QUE852114:QUF852114 REA852114:REB852114 RNW852114:RNX852114 RXS852114:RXT852114 SHO852114:SHP852114 SRK852114:SRL852114 TBG852114:TBH852114 TLC852114:TLD852114 TUY852114:TUZ852114 UEU852114:UEV852114 UOQ852114:UOR852114 UYM852114:UYN852114 VII852114:VIJ852114 VSE852114:VSF852114 WCA852114:WCB852114 WLW852114:WLX852114 WVS852114:WVT852114 K917650:L917650 JG917650:JH917650 TC917650:TD917650 ACY917650:ACZ917650 AMU917650:AMV917650 AWQ917650:AWR917650 BGM917650:BGN917650 BQI917650:BQJ917650 CAE917650:CAF917650 CKA917650:CKB917650 CTW917650:CTX917650 DDS917650:DDT917650 DNO917650:DNP917650 DXK917650:DXL917650 EHG917650:EHH917650 ERC917650:ERD917650 FAY917650:FAZ917650 FKU917650:FKV917650 FUQ917650:FUR917650 GEM917650:GEN917650 GOI917650:GOJ917650 GYE917650:GYF917650 HIA917650:HIB917650 HRW917650:HRX917650 IBS917650:IBT917650 ILO917650:ILP917650 IVK917650:IVL917650 JFG917650:JFH917650 JPC917650:JPD917650 JYY917650:JYZ917650 KIU917650:KIV917650 KSQ917650:KSR917650 LCM917650:LCN917650 LMI917650:LMJ917650 LWE917650:LWF917650 MGA917650:MGB917650 MPW917650:MPX917650 MZS917650:MZT917650 NJO917650:NJP917650 NTK917650:NTL917650 ODG917650:ODH917650 ONC917650:OND917650 OWY917650:OWZ917650 PGU917650:PGV917650 PQQ917650:PQR917650 QAM917650:QAN917650 QKI917650:QKJ917650 QUE917650:QUF917650 REA917650:REB917650 RNW917650:RNX917650 RXS917650:RXT917650 SHO917650:SHP917650 SRK917650:SRL917650 TBG917650:TBH917650 TLC917650:TLD917650 TUY917650:TUZ917650 UEU917650:UEV917650 UOQ917650:UOR917650 UYM917650:UYN917650 VII917650:VIJ917650 VSE917650:VSF917650 WCA917650:WCB917650 WLW917650:WLX917650 WVS917650:WVT917650 K983186:L983186 JG983186:JH983186 TC983186:TD983186 ACY983186:ACZ983186 AMU983186:AMV983186 AWQ983186:AWR983186 BGM983186:BGN983186 BQI983186:BQJ983186 CAE983186:CAF983186 CKA983186:CKB983186 CTW983186:CTX983186 DDS983186:DDT983186 DNO983186:DNP983186 DXK983186:DXL983186 EHG983186:EHH983186 ERC983186:ERD983186 FAY983186:FAZ983186 FKU983186:FKV983186 FUQ983186:FUR983186 GEM983186:GEN983186 GOI983186:GOJ983186 GYE983186:GYF983186 HIA983186:HIB983186 HRW983186:HRX983186 IBS983186:IBT983186 ILO983186:ILP983186 IVK983186:IVL983186 JFG983186:JFH983186 JPC983186:JPD983186 JYY983186:JYZ983186 KIU983186:KIV983186 KSQ983186:KSR983186 LCM983186:LCN983186 LMI983186:LMJ983186 LWE983186:LWF983186 MGA983186:MGB983186 MPW983186:MPX983186 MZS983186:MZT983186 NJO983186:NJP983186 NTK983186:NTL983186 ODG983186:ODH983186 ONC983186:OND983186 OWY983186:OWZ983186 PGU983186:PGV983186 PQQ983186:PQR983186 QAM983186:QAN983186 QKI983186:QKJ983186 QUE983186:QUF983186 REA983186:REB983186 RNW983186:RNX983186 RXS983186:RXT983186 SHO983186:SHP983186 SRK983186:SRL983186 TBG983186:TBH983186 TLC983186:TLD983186 TUY983186:TUZ983186 UEU983186:UEV983186 UOQ983186:UOR983186 UYM983186:UYN983186 VII983186:VIJ983186 VSE983186:VSF983186 WCA983186:WCB983186 WLW983186:WLX983186 WVS983186:WVT983186"/>
    <dataValidation type="whole" allowBlank="1" showInputMessage="1" showErrorMessage="1" errorTitle="Invalid number" error="This amount MUST be a negative whole number." promptTitle="Valuation Objections" prompt="_x000a_If Council has exceeded its Permissible Income to recover income lost due to valuation objections, notional yield should be adjusted by that amount._x000a__x000a_Note: This adjustment will reduce Council's income yield and should be entered as a negative number." sqref="K142:L142 JG142:JH142 TC142:TD142 ACY142:ACZ142 AMU142:AMV142 AWQ142:AWR142 BGM142:BGN142 BQI142:BQJ142 CAE142:CAF142 CKA142:CKB142 CTW142:CTX142 DDS142:DDT142 DNO142:DNP142 DXK142:DXL142 EHG142:EHH142 ERC142:ERD142 FAY142:FAZ142 FKU142:FKV142 FUQ142:FUR142 GEM142:GEN142 GOI142:GOJ142 GYE142:GYF142 HIA142:HIB142 HRW142:HRX142 IBS142:IBT142 ILO142:ILP142 IVK142:IVL142 JFG142:JFH142 JPC142:JPD142 JYY142:JYZ142 KIU142:KIV142 KSQ142:KSR142 LCM142:LCN142 LMI142:LMJ142 LWE142:LWF142 MGA142:MGB142 MPW142:MPX142 MZS142:MZT142 NJO142:NJP142 NTK142:NTL142 ODG142:ODH142 ONC142:OND142 OWY142:OWZ142 PGU142:PGV142 PQQ142:PQR142 QAM142:QAN142 QKI142:QKJ142 QUE142:QUF142 REA142:REB142 RNW142:RNX142 RXS142:RXT142 SHO142:SHP142 SRK142:SRL142 TBG142:TBH142 TLC142:TLD142 TUY142:TUZ142 UEU142:UEV142 UOQ142:UOR142 UYM142:UYN142 VII142:VIJ142 VSE142:VSF142 WCA142:WCB142 WLW142:WLX142 WVS142:WVT142 K65685:L65685 JG65685:JH65685 TC65685:TD65685 ACY65685:ACZ65685 AMU65685:AMV65685 AWQ65685:AWR65685 BGM65685:BGN65685 BQI65685:BQJ65685 CAE65685:CAF65685 CKA65685:CKB65685 CTW65685:CTX65685 DDS65685:DDT65685 DNO65685:DNP65685 DXK65685:DXL65685 EHG65685:EHH65685 ERC65685:ERD65685 FAY65685:FAZ65685 FKU65685:FKV65685 FUQ65685:FUR65685 GEM65685:GEN65685 GOI65685:GOJ65685 GYE65685:GYF65685 HIA65685:HIB65685 HRW65685:HRX65685 IBS65685:IBT65685 ILO65685:ILP65685 IVK65685:IVL65685 JFG65685:JFH65685 JPC65685:JPD65685 JYY65685:JYZ65685 KIU65685:KIV65685 KSQ65685:KSR65685 LCM65685:LCN65685 LMI65685:LMJ65685 LWE65685:LWF65685 MGA65685:MGB65685 MPW65685:MPX65685 MZS65685:MZT65685 NJO65685:NJP65685 NTK65685:NTL65685 ODG65685:ODH65685 ONC65685:OND65685 OWY65685:OWZ65685 PGU65685:PGV65685 PQQ65685:PQR65685 QAM65685:QAN65685 QKI65685:QKJ65685 QUE65685:QUF65685 REA65685:REB65685 RNW65685:RNX65685 RXS65685:RXT65685 SHO65685:SHP65685 SRK65685:SRL65685 TBG65685:TBH65685 TLC65685:TLD65685 TUY65685:TUZ65685 UEU65685:UEV65685 UOQ65685:UOR65685 UYM65685:UYN65685 VII65685:VIJ65685 VSE65685:VSF65685 WCA65685:WCB65685 WLW65685:WLX65685 WVS65685:WVT65685 K131221:L131221 JG131221:JH131221 TC131221:TD131221 ACY131221:ACZ131221 AMU131221:AMV131221 AWQ131221:AWR131221 BGM131221:BGN131221 BQI131221:BQJ131221 CAE131221:CAF131221 CKA131221:CKB131221 CTW131221:CTX131221 DDS131221:DDT131221 DNO131221:DNP131221 DXK131221:DXL131221 EHG131221:EHH131221 ERC131221:ERD131221 FAY131221:FAZ131221 FKU131221:FKV131221 FUQ131221:FUR131221 GEM131221:GEN131221 GOI131221:GOJ131221 GYE131221:GYF131221 HIA131221:HIB131221 HRW131221:HRX131221 IBS131221:IBT131221 ILO131221:ILP131221 IVK131221:IVL131221 JFG131221:JFH131221 JPC131221:JPD131221 JYY131221:JYZ131221 KIU131221:KIV131221 KSQ131221:KSR131221 LCM131221:LCN131221 LMI131221:LMJ131221 LWE131221:LWF131221 MGA131221:MGB131221 MPW131221:MPX131221 MZS131221:MZT131221 NJO131221:NJP131221 NTK131221:NTL131221 ODG131221:ODH131221 ONC131221:OND131221 OWY131221:OWZ131221 PGU131221:PGV131221 PQQ131221:PQR131221 QAM131221:QAN131221 QKI131221:QKJ131221 QUE131221:QUF131221 REA131221:REB131221 RNW131221:RNX131221 RXS131221:RXT131221 SHO131221:SHP131221 SRK131221:SRL131221 TBG131221:TBH131221 TLC131221:TLD131221 TUY131221:TUZ131221 UEU131221:UEV131221 UOQ131221:UOR131221 UYM131221:UYN131221 VII131221:VIJ131221 VSE131221:VSF131221 WCA131221:WCB131221 WLW131221:WLX131221 WVS131221:WVT131221 K196757:L196757 JG196757:JH196757 TC196757:TD196757 ACY196757:ACZ196757 AMU196757:AMV196757 AWQ196757:AWR196757 BGM196757:BGN196757 BQI196757:BQJ196757 CAE196757:CAF196757 CKA196757:CKB196757 CTW196757:CTX196757 DDS196757:DDT196757 DNO196757:DNP196757 DXK196757:DXL196757 EHG196757:EHH196757 ERC196757:ERD196757 FAY196757:FAZ196757 FKU196757:FKV196757 FUQ196757:FUR196757 GEM196757:GEN196757 GOI196757:GOJ196757 GYE196757:GYF196757 HIA196757:HIB196757 HRW196757:HRX196757 IBS196757:IBT196757 ILO196757:ILP196757 IVK196757:IVL196757 JFG196757:JFH196757 JPC196757:JPD196757 JYY196757:JYZ196757 KIU196757:KIV196757 KSQ196757:KSR196757 LCM196757:LCN196757 LMI196757:LMJ196757 LWE196757:LWF196757 MGA196757:MGB196757 MPW196757:MPX196757 MZS196757:MZT196757 NJO196757:NJP196757 NTK196757:NTL196757 ODG196757:ODH196757 ONC196757:OND196757 OWY196757:OWZ196757 PGU196757:PGV196757 PQQ196757:PQR196757 QAM196757:QAN196757 QKI196757:QKJ196757 QUE196757:QUF196757 REA196757:REB196757 RNW196757:RNX196757 RXS196757:RXT196757 SHO196757:SHP196757 SRK196757:SRL196757 TBG196757:TBH196757 TLC196757:TLD196757 TUY196757:TUZ196757 UEU196757:UEV196757 UOQ196757:UOR196757 UYM196757:UYN196757 VII196757:VIJ196757 VSE196757:VSF196757 WCA196757:WCB196757 WLW196757:WLX196757 WVS196757:WVT196757 K262293:L262293 JG262293:JH262293 TC262293:TD262293 ACY262293:ACZ262293 AMU262293:AMV262293 AWQ262293:AWR262293 BGM262293:BGN262293 BQI262293:BQJ262293 CAE262293:CAF262293 CKA262293:CKB262293 CTW262293:CTX262293 DDS262293:DDT262293 DNO262293:DNP262293 DXK262293:DXL262293 EHG262293:EHH262293 ERC262293:ERD262293 FAY262293:FAZ262293 FKU262293:FKV262293 FUQ262293:FUR262293 GEM262293:GEN262293 GOI262293:GOJ262293 GYE262293:GYF262293 HIA262293:HIB262293 HRW262293:HRX262293 IBS262293:IBT262293 ILO262293:ILP262293 IVK262293:IVL262293 JFG262293:JFH262293 JPC262293:JPD262293 JYY262293:JYZ262293 KIU262293:KIV262293 KSQ262293:KSR262293 LCM262293:LCN262293 LMI262293:LMJ262293 LWE262293:LWF262293 MGA262293:MGB262293 MPW262293:MPX262293 MZS262293:MZT262293 NJO262293:NJP262293 NTK262293:NTL262293 ODG262293:ODH262293 ONC262293:OND262293 OWY262293:OWZ262293 PGU262293:PGV262293 PQQ262293:PQR262293 QAM262293:QAN262293 QKI262293:QKJ262293 QUE262293:QUF262293 REA262293:REB262293 RNW262293:RNX262293 RXS262293:RXT262293 SHO262293:SHP262293 SRK262293:SRL262293 TBG262293:TBH262293 TLC262293:TLD262293 TUY262293:TUZ262293 UEU262293:UEV262293 UOQ262293:UOR262293 UYM262293:UYN262293 VII262293:VIJ262293 VSE262293:VSF262293 WCA262293:WCB262293 WLW262293:WLX262293 WVS262293:WVT262293 K327829:L327829 JG327829:JH327829 TC327829:TD327829 ACY327829:ACZ327829 AMU327829:AMV327829 AWQ327829:AWR327829 BGM327829:BGN327829 BQI327829:BQJ327829 CAE327829:CAF327829 CKA327829:CKB327829 CTW327829:CTX327829 DDS327829:DDT327829 DNO327829:DNP327829 DXK327829:DXL327829 EHG327829:EHH327829 ERC327829:ERD327829 FAY327829:FAZ327829 FKU327829:FKV327829 FUQ327829:FUR327829 GEM327829:GEN327829 GOI327829:GOJ327829 GYE327829:GYF327829 HIA327829:HIB327829 HRW327829:HRX327829 IBS327829:IBT327829 ILO327829:ILP327829 IVK327829:IVL327829 JFG327829:JFH327829 JPC327829:JPD327829 JYY327829:JYZ327829 KIU327829:KIV327829 KSQ327829:KSR327829 LCM327829:LCN327829 LMI327829:LMJ327829 LWE327829:LWF327829 MGA327829:MGB327829 MPW327829:MPX327829 MZS327829:MZT327829 NJO327829:NJP327829 NTK327829:NTL327829 ODG327829:ODH327829 ONC327829:OND327829 OWY327829:OWZ327829 PGU327829:PGV327829 PQQ327829:PQR327829 QAM327829:QAN327829 QKI327829:QKJ327829 QUE327829:QUF327829 REA327829:REB327829 RNW327829:RNX327829 RXS327829:RXT327829 SHO327829:SHP327829 SRK327829:SRL327829 TBG327829:TBH327829 TLC327829:TLD327829 TUY327829:TUZ327829 UEU327829:UEV327829 UOQ327829:UOR327829 UYM327829:UYN327829 VII327829:VIJ327829 VSE327829:VSF327829 WCA327829:WCB327829 WLW327829:WLX327829 WVS327829:WVT327829 K393365:L393365 JG393365:JH393365 TC393365:TD393365 ACY393365:ACZ393365 AMU393365:AMV393365 AWQ393365:AWR393365 BGM393365:BGN393365 BQI393365:BQJ393365 CAE393365:CAF393365 CKA393365:CKB393365 CTW393365:CTX393365 DDS393365:DDT393365 DNO393365:DNP393365 DXK393365:DXL393365 EHG393365:EHH393365 ERC393365:ERD393365 FAY393365:FAZ393365 FKU393365:FKV393365 FUQ393365:FUR393365 GEM393365:GEN393365 GOI393365:GOJ393365 GYE393365:GYF393365 HIA393365:HIB393365 HRW393365:HRX393365 IBS393365:IBT393365 ILO393365:ILP393365 IVK393365:IVL393365 JFG393365:JFH393365 JPC393365:JPD393365 JYY393365:JYZ393365 KIU393365:KIV393365 KSQ393365:KSR393365 LCM393365:LCN393365 LMI393365:LMJ393365 LWE393365:LWF393365 MGA393365:MGB393365 MPW393365:MPX393365 MZS393365:MZT393365 NJO393365:NJP393365 NTK393365:NTL393365 ODG393365:ODH393365 ONC393365:OND393365 OWY393365:OWZ393365 PGU393365:PGV393365 PQQ393365:PQR393365 QAM393365:QAN393365 QKI393365:QKJ393365 QUE393365:QUF393365 REA393365:REB393365 RNW393365:RNX393365 RXS393365:RXT393365 SHO393365:SHP393365 SRK393365:SRL393365 TBG393365:TBH393365 TLC393365:TLD393365 TUY393365:TUZ393365 UEU393365:UEV393365 UOQ393365:UOR393365 UYM393365:UYN393365 VII393365:VIJ393365 VSE393365:VSF393365 WCA393365:WCB393365 WLW393365:WLX393365 WVS393365:WVT393365 K458901:L458901 JG458901:JH458901 TC458901:TD458901 ACY458901:ACZ458901 AMU458901:AMV458901 AWQ458901:AWR458901 BGM458901:BGN458901 BQI458901:BQJ458901 CAE458901:CAF458901 CKA458901:CKB458901 CTW458901:CTX458901 DDS458901:DDT458901 DNO458901:DNP458901 DXK458901:DXL458901 EHG458901:EHH458901 ERC458901:ERD458901 FAY458901:FAZ458901 FKU458901:FKV458901 FUQ458901:FUR458901 GEM458901:GEN458901 GOI458901:GOJ458901 GYE458901:GYF458901 HIA458901:HIB458901 HRW458901:HRX458901 IBS458901:IBT458901 ILO458901:ILP458901 IVK458901:IVL458901 JFG458901:JFH458901 JPC458901:JPD458901 JYY458901:JYZ458901 KIU458901:KIV458901 KSQ458901:KSR458901 LCM458901:LCN458901 LMI458901:LMJ458901 LWE458901:LWF458901 MGA458901:MGB458901 MPW458901:MPX458901 MZS458901:MZT458901 NJO458901:NJP458901 NTK458901:NTL458901 ODG458901:ODH458901 ONC458901:OND458901 OWY458901:OWZ458901 PGU458901:PGV458901 PQQ458901:PQR458901 QAM458901:QAN458901 QKI458901:QKJ458901 QUE458901:QUF458901 REA458901:REB458901 RNW458901:RNX458901 RXS458901:RXT458901 SHO458901:SHP458901 SRK458901:SRL458901 TBG458901:TBH458901 TLC458901:TLD458901 TUY458901:TUZ458901 UEU458901:UEV458901 UOQ458901:UOR458901 UYM458901:UYN458901 VII458901:VIJ458901 VSE458901:VSF458901 WCA458901:WCB458901 WLW458901:WLX458901 WVS458901:WVT458901 K524437:L524437 JG524437:JH524437 TC524437:TD524437 ACY524437:ACZ524437 AMU524437:AMV524437 AWQ524437:AWR524437 BGM524437:BGN524437 BQI524437:BQJ524437 CAE524437:CAF524437 CKA524437:CKB524437 CTW524437:CTX524437 DDS524437:DDT524437 DNO524437:DNP524437 DXK524437:DXL524437 EHG524437:EHH524437 ERC524437:ERD524437 FAY524437:FAZ524437 FKU524437:FKV524437 FUQ524437:FUR524437 GEM524437:GEN524437 GOI524437:GOJ524437 GYE524437:GYF524437 HIA524437:HIB524437 HRW524437:HRX524437 IBS524437:IBT524437 ILO524437:ILP524437 IVK524437:IVL524437 JFG524437:JFH524437 JPC524437:JPD524437 JYY524437:JYZ524437 KIU524437:KIV524437 KSQ524437:KSR524437 LCM524437:LCN524437 LMI524437:LMJ524437 LWE524437:LWF524437 MGA524437:MGB524437 MPW524437:MPX524437 MZS524437:MZT524437 NJO524437:NJP524437 NTK524437:NTL524437 ODG524437:ODH524437 ONC524437:OND524437 OWY524437:OWZ524437 PGU524437:PGV524437 PQQ524437:PQR524437 QAM524437:QAN524437 QKI524437:QKJ524437 QUE524437:QUF524437 REA524437:REB524437 RNW524437:RNX524437 RXS524437:RXT524437 SHO524437:SHP524437 SRK524437:SRL524437 TBG524437:TBH524437 TLC524437:TLD524437 TUY524437:TUZ524437 UEU524437:UEV524437 UOQ524437:UOR524437 UYM524437:UYN524437 VII524437:VIJ524437 VSE524437:VSF524437 WCA524437:WCB524437 WLW524437:WLX524437 WVS524437:WVT524437 K589973:L589973 JG589973:JH589973 TC589973:TD589973 ACY589973:ACZ589973 AMU589973:AMV589973 AWQ589973:AWR589973 BGM589973:BGN589973 BQI589973:BQJ589973 CAE589973:CAF589973 CKA589973:CKB589973 CTW589973:CTX589973 DDS589973:DDT589973 DNO589973:DNP589973 DXK589973:DXL589973 EHG589973:EHH589973 ERC589973:ERD589973 FAY589973:FAZ589973 FKU589973:FKV589973 FUQ589973:FUR589973 GEM589973:GEN589973 GOI589973:GOJ589973 GYE589973:GYF589973 HIA589973:HIB589973 HRW589973:HRX589973 IBS589973:IBT589973 ILO589973:ILP589973 IVK589973:IVL589973 JFG589973:JFH589973 JPC589973:JPD589973 JYY589973:JYZ589973 KIU589973:KIV589973 KSQ589973:KSR589973 LCM589973:LCN589973 LMI589973:LMJ589973 LWE589973:LWF589973 MGA589973:MGB589973 MPW589973:MPX589973 MZS589973:MZT589973 NJO589973:NJP589973 NTK589973:NTL589973 ODG589973:ODH589973 ONC589973:OND589973 OWY589973:OWZ589973 PGU589973:PGV589973 PQQ589973:PQR589973 QAM589973:QAN589973 QKI589973:QKJ589973 QUE589973:QUF589973 REA589973:REB589973 RNW589973:RNX589973 RXS589973:RXT589973 SHO589973:SHP589973 SRK589973:SRL589973 TBG589973:TBH589973 TLC589973:TLD589973 TUY589973:TUZ589973 UEU589973:UEV589973 UOQ589973:UOR589973 UYM589973:UYN589973 VII589973:VIJ589973 VSE589973:VSF589973 WCA589973:WCB589973 WLW589973:WLX589973 WVS589973:WVT589973 K655509:L655509 JG655509:JH655509 TC655509:TD655509 ACY655509:ACZ655509 AMU655509:AMV655509 AWQ655509:AWR655509 BGM655509:BGN655509 BQI655509:BQJ655509 CAE655509:CAF655509 CKA655509:CKB655509 CTW655509:CTX655509 DDS655509:DDT655509 DNO655509:DNP655509 DXK655509:DXL655509 EHG655509:EHH655509 ERC655509:ERD655509 FAY655509:FAZ655509 FKU655509:FKV655509 FUQ655509:FUR655509 GEM655509:GEN655509 GOI655509:GOJ655509 GYE655509:GYF655509 HIA655509:HIB655509 HRW655509:HRX655509 IBS655509:IBT655509 ILO655509:ILP655509 IVK655509:IVL655509 JFG655509:JFH655509 JPC655509:JPD655509 JYY655509:JYZ655509 KIU655509:KIV655509 KSQ655509:KSR655509 LCM655509:LCN655509 LMI655509:LMJ655509 LWE655509:LWF655509 MGA655509:MGB655509 MPW655509:MPX655509 MZS655509:MZT655509 NJO655509:NJP655509 NTK655509:NTL655509 ODG655509:ODH655509 ONC655509:OND655509 OWY655509:OWZ655509 PGU655509:PGV655509 PQQ655509:PQR655509 QAM655509:QAN655509 QKI655509:QKJ655509 QUE655509:QUF655509 REA655509:REB655509 RNW655509:RNX655509 RXS655509:RXT655509 SHO655509:SHP655509 SRK655509:SRL655509 TBG655509:TBH655509 TLC655509:TLD655509 TUY655509:TUZ655509 UEU655509:UEV655509 UOQ655509:UOR655509 UYM655509:UYN655509 VII655509:VIJ655509 VSE655509:VSF655509 WCA655509:WCB655509 WLW655509:WLX655509 WVS655509:WVT655509 K721045:L721045 JG721045:JH721045 TC721045:TD721045 ACY721045:ACZ721045 AMU721045:AMV721045 AWQ721045:AWR721045 BGM721045:BGN721045 BQI721045:BQJ721045 CAE721045:CAF721045 CKA721045:CKB721045 CTW721045:CTX721045 DDS721045:DDT721045 DNO721045:DNP721045 DXK721045:DXL721045 EHG721045:EHH721045 ERC721045:ERD721045 FAY721045:FAZ721045 FKU721045:FKV721045 FUQ721045:FUR721045 GEM721045:GEN721045 GOI721045:GOJ721045 GYE721045:GYF721045 HIA721045:HIB721045 HRW721045:HRX721045 IBS721045:IBT721045 ILO721045:ILP721045 IVK721045:IVL721045 JFG721045:JFH721045 JPC721045:JPD721045 JYY721045:JYZ721045 KIU721045:KIV721045 KSQ721045:KSR721045 LCM721045:LCN721045 LMI721045:LMJ721045 LWE721045:LWF721045 MGA721045:MGB721045 MPW721045:MPX721045 MZS721045:MZT721045 NJO721045:NJP721045 NTK721045:NTL721045 ODG721045:ODH721045 ONC721045:OND721045 OWY721045:OWZ721045 PGU721045:PGV721045 PQQ721045:PQR721045 QAM721045:QAN721045 QKI721045:QKJ721045 QUE721045:QUF721045 REA721045:REB721045 RNW721045:RNX721045 RXS721045:RXT721045 SHO721045:SHP721045 SRK721045:SRL721045 TBG721045:TBH721045 TLC721045:TLD721045 TUY721045:TUZ721045 UEU721045:UEV721045 UOQ721045:UOR721045 UYM721045:UYN721045 VII721045:VIJ721045 VSE721045:VSF721045 WCA721045:WCB721045 WLW721045:WLX721045 WVS721045:WVT721045 K786581:L786581 JG786581:JH786581 TC786581:TD786581 ACY786581:ACZ786581 AMU786581:AMV786581 AWQ786581:AWR786581 BGM786581:BGN786581 BQI786581:BQJ786581 CAE786581:CAF786581 CKA786581:CKB786581 CTW786581:CTX786581 DDS786581:DDT786581 DNO786581:DNP786581 DXK786581:DXL786581 EHG786581:EHH786581 ERC786581:ERD786581 FAY786581:FAZ786581 FKU786581:FKV786581 FUQ786581:FUR786581 GEM786581:GEN786581 GOI786581:GOJ786581 GYE786581:GYF786581 HIA786581:HIB786581 HRW786581:HRX786581 IBS786581:IBT786581 ILO786581:ILP786581 IVK786581:IVL786581 JFG786581:JFH786581 JPC786581:JPD786581 JYY786581:JYZ786581 KIU786581:KIV786581 KSQ786581:KSR786581 LCM786581:LCN786581 LMI786581:LMJ786581 LWE786581:LWF786581 MGA786581:MGB786581 MPW786581:MPX786581 MZS786581:MZT786581 NJO786581:NJP786581 NTK786581:NTL786581 ODG786581:ODH786581 ONC786581:OND786581 OWY786581:OWZ786581 PGU786581:PGV786581 PQQ786581:PQR786581 QAM786581:QAN786581 QKI786581:QKJ786581 QUE786581:QUF786581 REA786581:REB786581 RNW786581:RNX786581 RXS786581:RXT786581 SHO786581:SHP786581 SRK786581:SRL786581 TBG786581:TBH786581 TLC786581:TLD786581 TUY786581:TUZ786581 UEU786581:UEV786581 UOQ786581:UOR786581 UYM786581:UYN786581 VII786581:VIJ786581 VSE786581:VSF786581 WCA786581:WCB786581 WLW786581:WLX786581 WVS786581:WVT786581 K852117:L852117 JG852117:JH852117 TC852117:TD852117 ACY852117:ACZ852117 AMU852117:AMV852117 AWQ852117:AWR852117 BGM852117:BGN852117 BQI852117:BQJ852117 CAE852117:CAF852117 CKA852117:CKB852117 CTW852117:CTX852117 DDS852117:DDT852117 DNO852117:DNP852117 DXK852117:DXL852117 EHG852117:EHH852117 ERC852117:ERD852117 FAY852117:FAZ852117 FKU852117:FKV852117 FUQ852117:FUR852117 GEM852117:GEN852117 GOI852117:GOJ852117 GYE852117:GYF852117 HIA852117:HIB852117 HRW852117:HRX852117 IBS852117:IBT852117 ILO852117:ILP852117 IVK852117:IVL852117 JFG852117:JFH852117 JPC852117:JPD852117 JYY852117:JYZ852117 KIU852117:KIV852117 KSQ852117:KSR852117 LCM852117:LCN852117 LMI852117:LMJ852117 LWE852117:LWF852117 MGA852117:MGB852117 MPW852117:MPX852117 MZS852117:MZT852117 NJO852117:NJP852117 NTK852117:NTL852117 ODG852117:ODH852117 ONC852117:OND852117 OWY852117:OWZ852117 PGU852117:PGV852117 PQQ852117:PQR852117 QAM852117:QAN852117 QKI852117:QKJ852117 QUE852117:QUF852117 REA852117:REB852117 RNW852117:RNX852117 RXS852117:RXT852117 SHO852117:SHP852117 SRK852117:SRL852117 TBG852117:TBH852117 TLC852117:TLD852117 TUY852117:TUZ852117 UEU852117:UEV852117 UOQ852117:UOR852117 UYM852117:UYN852117 VII852117:VIJ852117 VSE852117:VSF852117 WCA852117:WCB852117 WLW852117:WLX852117 WVS852117:WVT852117 K917653:L917653 JG917653:JH917653 TC917653:TD917653 ACY917653:ACZ917653 AMU917653:AMV917653 AWQ917653:AWR917653 BGM917653:BGN917653 BQI917653:BQJ917653 CAE917653:CAF917653 CKA917653:CKB917653 CTW917653:CTX917653 DDS917653:DDT917653 DNO917653:DNP917653 DXK917653:DXL917653 EHG917653:EHH917653 ERC917653:ERD917653 FAY917653:FAZ917653 FKU917653:FKV917653 FUQ917653:FUR917653 GEM917653:GEN917653 GOI917653:GOJ917653 GYE917653:GYF917653 HIA917653:HIB917653 HRW917653:HRX917653 IBS917653:IBT917653 ILO917653:ILP917653 IVK917653:IVL917653 JFG917653:JFH917653 JPC917653:JPD917653 JYY917653:JYZ917653 KIU917653:KIV917653 KSQ917653:KSR917653 LCM917653:LCN917653 LMI917653:LMJ917653 LWE917653:LWF917653 MGA917653:MGB917653 MPW917653:MPX917653 MZS917653:MZT917653 NJO917653:NJP917653 NTK917653:NTL917653 ODG917653:ODH917653 ONC917653:OND917653 OWY917653:OWZ917653 PGU917653:PGV917653 PQQ917653:PQR917653 QAM917653:QAN917653 QKI917653:QKJ917653 QUE917653:QUF917653 REA917653:REB917653 RNW917653:RNX917653 RXS917653:RXT917653 SHO917653:SHP917653 SRK917653:SRL917653 TBG917653:TBH917653 TLC917653:TLD917653 TUY917653:TUZ917653 UEU917653:UEV917653 UOQ917653:UOR917653 UYM917653:UYN917653 VII917653:VIJ917653 VSE917653:VSF917653 WCA917653:WCB917653 WLW917653:WLX917653 WVS917653:WVT917653 K983189:L983189 JG983189:JH983189 TC983189:TD983189 ACY983189:ACZ983189 AMU983189:AMV983189 AWQ983189:AWR983189 BGM983189:BGN983189 BQI983189:BQJ983189 CAE983189:CAF983189 CKA983189:CKB983189 CTW983189:CTX983189 DDS983189:DDT983189 DNO983189:DNP983189 DXK983189:DXL983189 EHG983189:EHH983189 ERC983189:ERD983189 FAY983189:FAZ983189 FKU983189:FKV983189 FUQ983189:FUR983189 GEM983189:GEN983189 GOI983189:GOJ983189 GYE983189:GYF983189 HIA983189:HIB983189 HRW983189:HRX983189 IBS983189:IBT983189 ILO983189:ILP983189 IVK983189:IVL983189 JFG983189:JFH983189 JPC983189:JPD983189 JYY983189:JYZ983189 KIU983189:KIV983189 KSQ983189:KSR983189 LCM983189:LCN983189 LMI983189:LMJ983189 LWE983189:LWF983189 MGA983189:MGB983189 MPW983189:MPX983189 MZS983189:MZT983189 NJO983189:NJP983189 NTK983189:NTL983189 ODG983189:ODH983189 ONC983189:OND983189 OWY983189:OWZ983189 PGU983189:PGV983189 PQQ983189:PQR983189 QAM983189:QAN983189 QKI983189:QKJ983189 QUE983189:QUF983189 REA983189:REB983189 RNW983189:RNX983189 RXS983189:RXT983189 SHO983189:SHP983189 SRK983189:SRL983189 TBG983189:TBH983189 TLC983189:TLD983189 TUY983189:TUZ983189 UEU983189:UEV983189 UOQ983189:UOR983189 UYM983189:UYN983189 VII983189:VIJ983189 VSE983189:VSF983189 WCA983189:WCB983189 WLW983189:WLX983189 WVS983189:WVT983189">
      <formula1>-10000000</formula1>
      <formula2>0</formula2>
    </dataValidation>
  </dataValidations>
  <pageMargins left="0.39370078740157483" right="0.39370078740157483" top="0.39370078740157483" bottom="0.39370078740157483" header="0.39370078740157483" footer="0.39370078740157483"/>
  <pageSetup paperSize="9" scale="84" fitToHeight="0" orientation="landscape" r:id="rId1"/>
  <rowBreaks count="3" manualBreakCount="3">
    <brk id="35" max="16383" man="1"/>
    <brk id="76" max="16383" man="1"/>
    <brk id="122" max="1638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6"/>
  <sheetViews>
    <sheetView topLeftCell="A16" workbookViewId="0"/>
  </sheetViews>
  <sheetFormatPr defaultRowHeight="15" x14ac:dyDescent="0.25"/>
  <cols>
    <col min="1" max="1" width="2.85546875" customWidth="1"/>
    <col min="2" max="2" width="14.42578125" customWidth="1"/>
    <col min="3" max="3" width="12.42578125" customWidth="1"/>
    <col min="4" max="5" width="15.28515625" customWidth="1"/>
    <col min="6" max="6" width="18.140625" customWidth="1"/>
    <col min="7" max="7" width="4.42578125" customWidth="1"/>
    <col min="8" max="8" width="17.5703125" customWidth="1"/>
    <col min="9" max="9" width="5.7109375" customWidth="1"/>
    <col min="257" max="257" width="2.85546875" customWidth="1"/>
    <col min="258" max="258" width="14.42578125" customWidth="1"/>
    <col min="259" max="259" width="12.42578125" customWidth="1"/>
    <col min="260" max="261" width="15.28515625" customWidth="1"/>
    <col min="262" max="262" width="18.140625" customWidth="1"/>
    <col min="263" max="263" width="4.42578125" customWidth="1"/>
    <col min="264" max="264" width="17.5703125" customWidth="1"/>
    <col min="265" max="265" width="5.7109375" customWidth="1"/>
    <col min="513" max="513" width="2.85546875" customWidth="1"/>
    <col min="514" max="514" width="14.42578125" customWidth="1"/>
    <col min="515" max="515" width="12.42578125" customWidth="1"/>
    <col min="516" max="517" width="15.28515625" customWidth="1"/>
    <col min="518" max="518" width="18.140625" customWidth="1"/>
    <col min="519" max="519" width="4.42578125" customWidth="1"/>
    <col min="520" max="520" width="17.5703125" customWidth="1"/>
    <col min="521" max="521" width="5.7109375" customWidth="1"/>
    <col min="769" max="769" width="2.85546875" customWidth="1"/>
    <col min="770" max="770" width="14.42578125" customWidth="1"/>
    <col min="771" max="771" width="12.42578125" customWidth="1"/>
    <col min="772" max="773" width="15.28515625" customWidth="1"/>
    <col min="774" max="774" width="18.140625" customWidth="1"/>
    <col min="775" max="775" width="4.42578125" customWidth="1"/>
    <col min="776" max="776" width="17.5703125" customWidth="1"/>
    <col min="777" max="777" width="5.7109375" customWidth="1"/>
    <col min="1025" max="1025" width="2.85546875" customWidth="1"/>
    <col min="1026" max="1026" width="14.42578125" customWidth="1"/>
    <col min="1027" max="1027" width="12.42578125" customWidth="1"/>
    <col min="1028" max="1029" width="15.28515625" customWidth="1"/>
    <col min="1030" max="1030" width="18.140625" customWidth="1"/>
    <col min="1031" max="1031" width="4.42578125" customWidth="1"/>
    <col min="1032" max="1032" width="17.5703125" customWidth="1"/>
    <col min="1033" max="1033" width="5.7109375" customWidth="1"/>
    <col min="1281" max="1281" width="2.85546875" customWidth="1"/>
    <col min="1282" max="1282" width="14.42578125" customWidth="1"/>
    <col min="1283" max="1283" width="12.42578125" customWidth="1"/>
    <col min="1284" max="1285" width="15.28515625" customWidth="1"/>
    <col min="1286" max="1286" width="18.140625" customWidth="1"/>
    <col min="1287" max="1287" width="4.42578125" customWidth="1"/>
    <col min="1288" max="1288" width="17.5703125" customWidth="1"/>
    <col min="1289" max="1289" width="5.7109375" customWidth="1"/>
    <col min="1537" max="1537" width="2.85546875" customWidth="1"/>
    <col min="1538" max="1538" width="14.42578125" customWidth="1"/>
    <col min="1539" max="1539" width="12.42578125" customWidth="1"/>
    <col min="1540" max="1541" width="15.28515625" customWidth="1"/>
    <col min="1542" max="1542" width="18.140625" customWidth="1"/>
    <col min="1543" max="1543" width="4.42578125" customWidth="1"/>
    <col min="1544" max="1544" width="17.5703125" customWidth="1"/>
    <col min="1545" max="1545" width="5.7109375" customWidth="1"/>
    <col min="1793" max="1793" width="2.85546875" customWidth="1"/>
    <col min="1794" max="1794" width="14.42578125" customWidth="1"/>
    <col min="1795" max="1795" width="12.42578125" customWidth="1"/>
    <col min="1796" max="1797" width="15.28515625" customWidth="1"/>
    <col min="1798" max="1798" width="18.140625" customWidth="1"/>
    <col min="1799" max="1799" width="4.42578125" customWidth="1"/>
    <col min="1800" max="1800" width="17.5703125" customWidth="1"/>
    <col min="1801" max="1801" width="5.7109375" customWidth="1"/>
    <col min="2049" max="2049" width="2.85546875" customWidth="1"/>
    <col min="2050" max="2050" width="14.42578125" customWidth="1"/>
    <col min="2051" max="2051" width="12.42578125" customWidth="1"/>
    <col min="2052" max="2053" width="15.28515625" customWidth="1"/>
    <col min="2054" max="2054" width="18.140625" customWidth="1"/>
    <col min="2055" max="2055" width="4.42578125" customWidth="1"/>
    <col min="2056" max="2056" width="17.5703125" customWidth="1"/>
    <col min="2057" max="2057" width="5.7109375" customWidth="1"/>
    <col min="2305" max="2305" width="2.85546875" customWidth="1"/>
    <col min="2306" max="2306" width="14.42578125" customWidth="1"/>
    <col min="2307" max="2307" width="12.42578125" customWidth="1"/>
    <col min="2308" max="2309" width="15.28515625" customWidth="1"/>
    <col min="2310" max="2310" width="18.140625" customWidth="1"/>
    <col min="2311" max="2311" width="4.42578125" customWidth="1"/>
    <col min="2312" max="2312" width="17.5703125" customWidth="1"/>
    <col min="2313" max="2313" width="5.7109375" customWidth="1"/>
    <col min="2561" max="2561" width="2.85546875" customWidth="1"/>
    <col min="2562" max="2562" width="14.42578125" customWidth="1"/>
    <col min="2563" max="2563" width="12.42578125" customWidth="1"/>
    <col min="2564" max="2565" width="15.28515625" customWidth="1"/>
    <col min="2566" max="2566" width="18.140625" customWidth="1"/>
    <col min="2567" max="2567" width="4.42578125" customWidth="1"/>
    <col min="2568" max="2568" width="17.5703125" customWidth="1"/>
    <col min="2569" max="2569" width="5.7109375" customWidth="1"/>
    <col min="2817" max="2817" width="2.85546875" customWidth="1"/>
    <col min="2818" max="2818" width="14.42578125" customWidth="1"/>
    <col min="2819" max="2819" width="12.42578125" customWidth="1"/>
    <col min="2820" max="2821" width="15.28515625" customWidth="1"/>
    <col min="2822" max="2822" width="18.140625" customWidth="1"/>
    <col min="2823" max="2823" width="4.42578125" customWidth="1"/>
    <col min="2824" max="2824" width="17.5703125" customWidth="1"/>
    <col min="2825" max="2825" width="5.7109375" customWidth="1"/>
    <col min="3073" max="3073" width="2.85546875" customWidth="1"/>
    <col min="3074" max="3074" width="14.42578125" customWidth="1"/>
    <col min="3075" max="3075" width="12.42578125" customWidth="1"/>
    <col min="3076" max="3077" width="15.28515625" customWidth="1"/>
    <col min="3078" max="3078" width="18.140625" customWidth="1"/>
    <col min="3079" max="3079" width="4.42578125" customWidth="1"/>
    <col min="3080" max="3080" width="17.5703125" customWidth="1"/>
    <col min="3081" max="3081" width="5.7109375" customWidth="1"/>
    <col min="3329" max="3329" width="2.85546875" customWidth="1"/>
    <col min="3330" max="3330" width="14.42578125" customWidth="1"/>
    <col min="3331" max="3331" width="12.42578125" customWidth="1"/>
    <col min="3332" max="3333" width="15.28515625" customWidth="1"/>
    <col min="3334" max="3334" width="18.140625" customWidth="1"/>
    <col min="3335" max="3335" width="4.42578125" customWidth="1"/>
    <col min="3336" max="3336" width="17.5703125" customWidth="1"/>
    <col min="3337" max="3337" width="5.7109375" customWidth="1"/>
    <col min="3585" max="3585" width="2.85546875" customWidth="1"/>
    <col min="3586" max="3586" width="14.42578125" customWidth="1"/>
    <col min="3587" max="3587" width="12.42578125" customWidth="1"/>
    <col min="3588" max="3589" width="15.28515625" customWidth="1"/>
    <col min="3590" max="3590" width="18.140625" customWidth="1"/>
    <col min="3591" max="3591" width="4.42578125" customWidth="1"/>
    <col min="3592" max="3592" width="17.5703125" customWidth="1"/>
    <col min="3593" max="3593" width="5.7109375" customWidth="1"/>
    <col min="3841" max="3841" width="2.85546875" customWidth="1"/>
    <col min="3842" max="3842" width="14.42578125" customWidth="1"/>
    <col min="3843" max="3843" width="12.42578125" customWidth="1"/>
    <col min="3844" max="3845" width="15.28515625" customWidth="1"/>
    <col min="3846" max="3846" width="18.140625" customWidth="1"/>
    <col min="3847" max="3847" width="4.42578125" customWidth="1"/>
    <col min="3848" max="3848" width="17.5703125" customWidth="1"/>
    <col min="3849" max="3849" width="5.7109375" customWidth="1"/>
    <col min="4097" max="4097" width="2.85546875" customWidth="1"/>
    <col min="4098" max="4098" width="14.42578125" customWidth="1"/>
    <col min="4099" max="4099" width="12.42578125" customWidth="1"/>
    <col min="4100" max="4101" width="15.28515625" customWidth="1"/>
    <col min="4102" max="4102" width="18.140625" customWidth="1"/>
    <col min="4103" max="4103" width="4.42578125" customWidth="1"/>
    <col min="4104" max="4104" width="17.5703125" customWidth="1"/>
    <col min="4105" max="4105" width="5.7109375" customWidth="1"/>
    <col min="4353" max="4353" width="2.85546875" customWidth="1"/>
    <col min="4354" max="4354" width="14.42578125" customWidth="1"/>
    <col min="4355" max="4355" width="12.42578125" customWidth="1"/>
    <col min="4356" max="4357" width="15.28515625" customWidth="1"/>
    <col min="4358" max="4358" width="18.140625" customWidth="1"/>
    <col min="4359" max="4359" width="4.42578125" customWidth="1"/>
    <col min="4360" max="4360" width="17.5703125" customWidth="1"/>
    <col min="4361" max="4361" width="5.7109375" customWidth="1"/>
    <col min="4609" max="4609" width="2.85546875" customWidth="1"/>
    <col min="4610" max="4610" width="14.42578125" customWidth="1"/>
    <col min="4611" max="4611" width="12.42578125" customWidth="1"/>
    <col min="4612" max="4613" width="15.28515625" customWidth="1"/>
    <col min="4614" max="4614" width="18.140625" customWidth="1"/>
    <col min="4615" max="4615" width="4.42578125" customWidth="1"/>
    <col min="4616" max="4616" width="17.5703125" customWidth="1"/>
    <col min="4617" max="4617" width="5.7109375" customWidth="1"/>
    <col min="4865" max="4865" width="2.85546875" customWidth="1"/>
    <col min="4866" max="4866" width="14.42578125" customWidth="1"/>
    <col min="4867" max="4867" width="12.42578125" customWidth="1"/>
    <col min="4868" max="4869" width="15.28515625" customWidth="1"/>
    <col min="4870" max="4870" width="18.140625" customWidth="1"/>
    <col min="4871" max="4871" width="4.42578125" customWidth="1"/>
    <col min="4872" max="4872" width="17.5703125" customWidth="1"/>
    <col min="4873" max="4873" width="5.7109375" customWidth="1"/>
    <col min="5121" max="5121" width="2.85546875" customWidth="1"/>
    <col min="5122" max="5122" width="14.42578125" customWidth="1"/>
    <col min="5123" max="5123" width="12.42578125" customWidth="1"/>
    <col min="5124" max="5125" width="15.28515625" customWidth="1"/>
    <col min="5126" max="5126" width="18.140625" customWidth="1"/>
    <col min="5127" max="5127" width="4.42578125" customWidth="1"/>
    <col min="5128" max="5128" width="17.5703125" customWidth="1"/>
    <col min="5129" max="5129" width="5.7109375" customWidth="1"/>
    <col min="5377" max="5377" width="2.85546875" customWidth="1"/>
    <col min="5378" max="5378" width="14.42578125" customWidth="1"/>
    <col min="5379" max="5379" width="12.42578125" customWidth="1"/>
    <col min="5380" max="5381" width="15.28515625" customWidth="1"/>
    <col min="5382" max="5382" width="18.140625" customWidth="1"/>
    <col min="5383" max="5383" width="4.42578125" customWidth="1"/>
    <col min="5384" max="5384" width="17.5703125" customWidth="1"/>
    <col min="5385" max="5385" width="5.7109375" customWidth="1"/>
    <col min="5633" max="5633" width="2.85546875" customWidth="1"/>
    <col min="5634" max="5634" width="14.42578125" customWidth="1"/>
    <col min="5635" max="5635" width="12.42578125" customWidth="1"/>
    <col min="5636" max="5637" width="15.28515625" customWidth="1"/>
    <col min="5638" max="5638" width="18.140625" customWidth="1"/>
    <col min="5639" max="5639" width="4.42578125" customWidth="1"/>
    <col min="5640" max="5640" width="17.5703125" customWidth="1"/>
    <col min="5641" max="5641" width="5.7109375" customWidth="1"/>
    <col min="5889" max="5889" width="2.85546875" customWidth="1"/>
    <col min="5890" max="5890" width="14.42578125" customWidth="1"/>
    <col min="5891" max="5891" width="12.42578125" customWidth="1"/>
    <col min="5892" max="5893" width="15.28515625" customWidth="1"/>
    <col min="5894" max="5894" width="18.140625" customWidth="1"/>
    <col min="5895" max="5895" width="4.42578125" customWidth="1"/>
    <col min="5896" max="5896" width="17.5703125" customWidth="1"/>
    <col min="5897" max="5897" width="5.7109375" customWidth="1"/>
    <col min="6145" max="6145" width="2.85546875" customWidth="1"/>
    <col min="6146" max="6146" width="14.42578125" customWidth="1"/>
    <col min="6147" max="6147" width="12.42578125" customWidth="1"/>
    <col min="6148" max="6149" width="15.28515625" customWidth="1"/>
    <col min="6150" max="6150" width="18.140625" customWidth="1"/>
    <col min="6151" max="6151" width="4.42578125" customWidth="1"/>
    <col min="6152" max="6152" width="17.5703125" customWidth="1"/>
    <col min="6153" max="6153" width="5.7109375" customWidth="1"/>
    <col min="6401" max="6401" width="2.85546875" customWidth="1"/>
    <col min="6402" max="6402" width="14.42578125" customWidth="1"/>
    <col min="6403" max="6403" width="12.42578125" customWidth="1"/>
    <col min="6404" max="6405" width="15.28515625" customWidth="1"/>
    <col min="6406" max="6406" width="18.140625" customWidth="1"/>
    <col min="6407" max="6407" width="4.42578125" customWidth="1"/>
    <col min="6408" max="6408" width="17.5703125" customWidth="1"/>
    <col min="6409" max="6409" width="5.7109375" customWidth="1"/>
    <col min="6657" max="6657" width="2.85546875" customWidth="1"/>
    <col min="6658" max="6658" width="14.42578125" customWidth="1"/>
    <col min="6659" max="6659" width="12.42578125" customWidth="1"/>
    <col min="6660" max="6661" width="15.28515625" customWidth="1"/>
    <col min="6662" max="6662" width="18.140625" customWidth="1"/>
    <col min="6663" max="6663" width="4.42578125" customWidth="1"/>
    <col min="6664" max="6664" width="17.5703125" customWidth="1"/>
    <col min="6665" max="6665" width="5.7109375" customWidth="1"/>
    <col min="6913" max="6913" width="2.85546875" customWidth="1"/>
    <col min="6914" max="6914" width="14.42578125" customWidth="1"/>
    <col min="6915" max="6915" width="12.42578125" customWidth="1"/>
    <col min="6916" max="6917" width="15.28515625" customWidth="1"/>
    <col min="6918" max="6918" width="18.140625" customWidth="1"/>
    <col min="6919" max="6919" width="4.42578125" customWidth="1"/>
    <col min="6920" max="6920" width="17.5703125" customWidth="1"/>
    <col min="6921" max="6921" width="5.7109375" customWidth="1"/>
    <col min="7169" max="7169" width="2.85546875" customWidth="1"/>
    <col min="7170" max="7170" width="14.42578125" customWidth="1"/>
    <col min="7171" max="7171" width="12.42578125" customWidth="1"/>
    <col min="7172" max="7173" width="15.28515625" customWidth="1"/>
    <col min="7174" max="7174" width="18.140625" customWidth="1"/>
    <col min="7175" max="7175" width="4.42578125" customWidth="1"/>
    <col min="7176" max="7176" width="17.5703125" customWidth="1"/>
    <col min="7177" max="7177" width="5.7109375" customWidth="1"/>
    <col min="7425" max="7425" width="2.85546875" customWidth="1"/>
    <col min="7426" max="7426" width="14.42578125" customWidth="1"/>
    <col min="7427" max="7427" width="12.42578125" customWidth="1"/>
    <col min="7428" max="7429" width="15.28515625" customWidth="1"/>
    <col min="7430" max="7430" width="18.140625" customWidth="1"/>
    <col min="7431" max="7431" width="4.42578125" customWidth="1"/>
    <col min="7432" max="7432" width="17.5703125" customWidth="1"/>
    <col min="7433" max="7433" width="5.7109375" customWidth="1"/>
    <col min="7681" max="7681" width="2.85546875" customWidth="1"/>
    <col min="7682" max="7682" width="14.42578125" customWidth="1"/>
    <col min="7683" max="7683" width="12.42578125" customWidth="1"/>
    <col min="7684" max="7685" width="15.28515625" customWidth="1"/>
    <col min="7686" max="7686" width="18.140625" customWidth="1"/>
    <col min="7687" max="7687" width="4.42578125" customWidth="1"/>
    <col min="7688" max="7688" width="17.5703125" customWidth="1"/>
    <col min="7689" max="7689" width="5.7109375" customWidth="1"/>
    <col min="7937" max="7937" width="2.85546875" customWidth="1"/>
    <col min="7938" max="7938" width="14.42578125" customWidth="1"/>
    <col min="7939" max="7939" width="12.42578125" customWidth="1"/>
    <col min="7940" max="7941" width="15.28515625" customWidth="1"/>
    <col min="7942" max="7942" width="18.140625" customWidth="1"/>
    <col min="7943" max="7943" width="4.42578125" customWidth="1"/>
    <col min="7944" max="7944" width="17.5703125" customWidth="1"/>
    <col min="7945" max="7945" width="5.7109375" customWidth="1"/>
    <col min="8193" max="8193" width="2.85546875" customWidth="1"/>
    <col min="8194" max="8194" width="14.42578125" customWidth="1"/>
    <col min="8195" max="8195" width="12.42578125" customWidth="1"/>
    <col min="8196" max="8197" width="15.28515625" customWidth="1"/>
    <col min="8198" max="8198" width="18.140625" customWidth="1"/>
    <col min="8199" max="8199" width="4.42578125" customWidth="1"/>
    <col min="8200" max="8200" width="17.5703125" customWidth="1"/>
    <col min="8201" max="8201" width="5.7109375" customWidth="1"/>
    <col min="8449" max="8449" width="2.85546875" customWidth="1"/>
    <col min="8450" max="8450" width="14.42578125" customWidth="1"/>
    <col min="8451" max="8451" width="12.42578125" customWidth="1"/>
    <col min="8452" max="8453" width="15.28515625" customWidth="1"/>
    <col min="8454" max="8454" width="18.140625" customWidth="1"/>
    <col min="8455" max="8455" width="4.42578125" customWidth="1"/>
    <col min="8456" max="8456" width="17.5703125" customWidth="1"/>
    <col min="8457" max="8457" width="5.7109375" customWidth="1"/>
    <col min="8705" max="8705" width="2.85546875" customWidth="1"/>
    <col min="8706" max="8706" width="14.42578125" customWidth="1"/>
    <col min="8707" max="8707" width="12.42578125" customWidth="1"/>
    <col min="8708" max="8709" width="15.28515625" customWidth="1"/>
    <col min="8710" max="8710" width="18.140625" customWidth="1"/>
    <col min="8711" max="8711" width="4.42578125" customWidth="1"/>
    <col min="8712" max="8712" width="17.5703125" customWidth="1"/>
    <col min="8713" max="8713" width="5.7109375" customWidth="1"/>
    <col min="8961" max="8961" width="2.85546875" customWidth="1"/>
    <col min="8962" max="8962" width="14.42578125" customWidth="1"/>
    <col min="8963" max="8963" width="12.42578125" customWidth="1"/>
    <col min="8964" max="8965" width="15.28515625" customWidth="1"/>
    <col min="8966" max="8966" width="18.140625" customWidth="1"/>
    <col min="8967" max="8967" width="4.42578125" customWidth="1"/>
    <col min="8968" max="8968" width="17.5703125" customWidth="1"/>
    <col min="8969" max="8969" width="5.7109375" customWidth="1"/>
    <col min="9217" max="9217" width="2.85546875" customWidth="1"/>
    <col min="9218" max="9218" width="14.42578125" customWidth="1"/>
    <col min="9219" max="9219" width="12.42578125" customWidth="1"/>
    <col min="9220" max="9221" width="15.28515625" customWidth="1"/>
    <col min="9222" max="9222" width="18.140625" customWidth="1"/>
    <col min="9223" max="9223" width="4.42578125" customWidth="1"/>
    <col min="9224" max="9224" width="17.5703125" customWidth="1"/>
    <col min="9225" max="9225" width="5.7109375" customWidth="1"/>
    <col min="9473" max="9473" width="2.85546875" customWidth="1"/>
    <col min="9474" max="9474" width="14.42578125" customWidth="1"/>
    <col min="9475" max="9475" width="12.42578125" customWidth="1"/>
    <col min="9476" max="9477" width="15.28515625" customWidth="1"/>
    <col min="9478" max="9478" width="18.140625" customWidth="1"/>
    <col min="9479" max="9479" width="4.42578125" customWidth="1"/>
    <col min="9480" max="9480" width="17.5703125" customWidth="1"/>
    <col min="9481" max="9481" width="5.7109375" customWidth="1"/>
    <col min="9729" max="9729" width="2.85546875" customWidth="1"/>
    <col min="9730" max="9730" width="14.42578125" customWidth="1"/>
    <col min="9731" max="9731" width="12.42578125" customWidth="1"/>
    <col min="9732" max="9733" width="15.28515625" customWidth="1"/>
    <col min="9734" max="9734" width="18.140625" customWidth="1"/>
    <col min="9735" max="9735" width="4.42578125" customWidth="1"/>
    <col min="9736" max="9736" width="17.5703125" customWidth="1"/>
    <col min="9737" max="9737" width="5.7109375" customWidth="1"/>
    <col min="9985" max="9985" width="2.85546875" customWidth="1"/>
    <col min="9986" max="9986" width="14.42578125" customWidth="1"/>
    <col min="9987" max="9987" width="12.42578125" customWidth="1"/>
    <col min="9988" max="9989" width="15.28515625" customWidth="1"/>
    <col min="9990" max="9990" width="18.140625" customWidth="1"/>
    <col min="9991" max="9991" width="4.42578125" customWidth="1"/>
    <col min="9992" max="9992" width="17.5703125" customWidth="1"/>
    <col min="9993" max="9993" width="5.7109375" customWidth="1"/>
    <col min="10241" max="10241" width="2.85546875" customWidth="1"/>
    <col min="10242" max="10242" width="14.42578125" customWidth="1"/>
    <col min="10243" max="10243" width="12.42578125" customWidth="1"/>
    <col min="10244" max="10245" width="15.28515625" customWidth="1"/>
    <col min="10246" max="10246" width="18.140625" customWidth="1"/>
    <col min="10247" max="10247" width="4.42578125" customWidth="1"/>
    <col min="10248" max="10248" width="17.5703125" customWidth="1"/>
    <col min="10249" max="10249" width="5.7109375" customWidth="1"/>
    <col min="10497" max="10497" width="2.85546875" customWidth="1"/>
    <col min="10498" max="10498" width="14.42578125" customWidth="1"/>
    <col min="10499" max="10499" width="12.42578125" customWidth="1"/>
    <col min="10500" max="10501" width="15.28515625" customWidth="1"/>
    <col min="10502" max="10502" width="18.140625" customWidth="1"/>
    <col min="10503" max="10503" width="4.42578125" customWidth="1"/>
    <col min="10504" max="10504" width="17.5703125" customWidth="1"/>
    <col min="10505" max="10505" width="5.7109375" customWidth="1"/>
    <col min="10753" max="10753" width="2.85546875" customWidth="1"/>
    <col min="10754" max="10754" width="14.42578125" customWidth="1"/>
    <col min="10755" max="10755" width="12.42578125" customWidth="1"/>
    <col min="10756" max="10757" width="15.28515625" customWidth="1"/>
    <col min="10758" max="10758" width="18.140625" customWidth="1"/>
    <col min="10759" max="10759" width="4.42578125" customWidth="1"/>
    <col min="10760" max="10760" width="17.5703125" customWidth="1"/>
    <col min="10761" max="10761" width="5.7109375" customWidth="1"/>
    <col min="11009" max="11009" width="2.85546875" customWidth="1"/>
    <col min="11010" max="11010" width="14.42578125" customWidth="1"/>
    <col min="11011" max="11011" width="12.42578125" customWidth="1"/>
    <col min="11012" max="11013" width="15.28515625" customWidth="1"/>
    <col min="11014" max="11014" width="18.140625" customWidth="1"/>
    <col min="11015" max="11015" width="4.42578125" customWidth="1"/>
    <col min="11016" max="11016" width="17.5703125" customWidth="1"/>
    <col min="11017" max="11017" width="5.7109375" customWidth="1"/>
    <col min="11265" max="11265" width="2.85546875" customWidth="1"/>
    <col min="11266" max="11266" width="14.42578125" customWidth="1"/>
    <col min="11267" max="11267" width="12.42578125" customWidth="1"/>
    <col min="11268" max="11269" width="15.28515625" customWidth="1"/>
    <col min="11270" max="11270" width="18.140625" customWidth="1"/>
    <col min="11271" max="11271" width="4.42578125" customWidth="1"/>
    <col min="11272" max="11272" width="17.5703125" customWidth="1"/>
    <col min="11273" max="11273" width="5.7109375" customWidth="1"/>
    <col min="11521" max="11521" width="2.85546875" customWidth="1"/>
    <col min="11522" max="11522" width="14.42578125" customWidth="1"/>
    <col min="11523" max="11523" width="12.42578125" customWidth="1"/>
    <col min="11524" max="11525" width="15.28515625" customWidth="1"/>
    <col min="11526" max="11526" width="18.140625" customWidth="1"/>
    <col min="11527" max="11527" width="4.42578125" customWidth="1"/>
    <col min="11528" max="11528" width="17.5703125" customWidth="1"/>
    <col min="11529" max="11529" width="5.7109375" customWidth="1"/>
    <col min="11777" max="11777" width="2.85546875" customWidth="1"/>
    <col min="11778" max="11778" width="14.42578125" customWidth="1"/>
    <col min="11779" max="11779" width="12.42578125" customWidth="1"/>
    <col min="11780" max="11781" width="15.28515625" customWidth="1"/>
    <col min="11782" max="11782" width="18.140625" customWidth="1"/>
    <col min="11783" max="11783" width="4.42578125" customWidth="1"/>
    <col min="11784" max="11784" width="17.5703125" customWidth="1"/>
    <col min="11785" max="11785" width="5.7109375" customWidth="1"/>
    <col min="12033" max="12033" width="2.85546875" customWidth="1"/>
    <col min="12034" max="12034" width="14.42578125" customWidth="1"/>
    <col min="12035" max="12035" width="12.42578125" customWidth="1"/>
    <col min="12036" max="12037" width="15.28515625" customWidth="1"/>
    <col min="12038" max="12038" width="18.140625" customWidth="1"/>
    <col min="12039" max="12039" width="4.42578125" customWidth="1"/>
    <col min="12040" max="12040" width="17.5703125" customWidth="1"/>
    <col min="12041" max="12041" width="5.7109375" customWidth="1"/>
    <col min="12289" max="12289" width="2.85546875" customWidth="1"/>
    <col min="12290" max="12290" width="14.42578125" customWidth="1"/>
    <col min="12291" max="12291" width="12.42578125" customWidth="1"/>
    <col min="12292" max="12293" width="15.28515625" customWidth="1"/>
    <col min="12294" max="12294" width="18.140625" customWidth="1"/>
    <col min="12295" max="12295" width="4.42578125" customWidth="1"/>
    <col min="12296" max="12296" width="17.5703125" customWidth="1"/>
    <col min="12297" max="12297" width="5.7109375" customWidth="1"/>
    <col min="12545" max="12545" width="2.85546875" customWidth="1"/>
    <col min="12546" max="12546" width="14.42578125" customWidth="1"/>
    <col min="12547" max="12547" width="12.42578125" customWidth="1"/>
    <col min="12548" max="12549" width="15.28515625" customWidth="1"/>
    <col min="12550" max="12550" width="18.140625" customWidth="1"/>
    <col min="12551" max="12551" width="4.42578125" customWidth="1"/>
    <col min="12552" max="12552" width="17.5703125" customWidth="1"/>
    <col min="12553" max="12553" width="5.7109375" customWidth="1"/>
    <col min="12801" max="12801" width="2.85546875" customWidth="1"/>
    <col min="12802" max="12802" width="14.42578125" customWidth="1"/>
    <col min="12803" max="12803" width="12.42578125" customWidth="1"/>
    <col min="12804" max="12805" width="15.28515625" customWidth="1"/>
    <col min="12806" max="12806" width="18.140625" customWidth="1"/>
    <col min="12807" max="12807" width="4.42578125" customWidth="1"/>
    <col min="12808" max="12808" width="17.5703125" customWidth="1"/>
    <col min="12809" max="12809" width="5.7109375" customWidth="1"/>
    <col min="13057" max="13057" width="2.85546875" customWidth="1"/>
    <col min="13058" max="13058" width="14.42578125" customWidth="1"/>
    <col min="13059" max="13059" width="12.42578125" customWidth="1"/>
    <col min="13060" max="13061" width="15.28515625" customWidth="1"/>
    <col min="13062" max="13062" width="18.140625" customWidth="1"/>
    <col min="13063" max="13063" width="4.42578125" customWidth="1"/>
    <col min="13064" max="13064" width="17.5703125" customWidth="1"/>
    <col min="13065" max="13065" width="5.7109375" customWidth="1"/>
    <col min="13313" max="13313" width="2.85546875" customWidth="1"/>
    <col min="13314" max="13314" width="14.42578125" customWidth="1"/>
    <col min="13315" max="13315" width="12.42578125" customWidth="1"/>
    <col min="13316" max="13317" width="15.28515625" customWidth="1"/>
    <col min="13318" max="13318" width="18.140625" customWidth="1"/>
    <col min="13319" max="13319" width="4.42578125" customWidth="1"/>
    <col min="13320" max="13320" width="17.5703125" customWidth="1"/>
    <col min="13321" max="13321" width="5.7109375" customWidth="1"/>
    <col min="13569" max="13569" width="2.85546875" customWidth="1"/>
    <col min="13570" max="13570" width="14.42578125" customWidth="1"/>
    <col min="13571" max="13571" width="12.42578125" customWidth="1"/>
    <col min="13572" max="13573" width="15.28515625" customWidth="1"/>
    <col min="13574" max="13574" width="18.140625" customWidth="1"/>
    <col min="13575" max="13575" width="4.42578125" customWidth="1"/>
    <col min="13576" max="13576" width="17.5703125" customWidth="1"/>
    <col min="13577" max="13577" width="5.7109375" customWidth="1"/>
    <col min="13825" max="13825" width="2.85546875" customWidth="1"/>
    <col min="13826" max="13826" width="14.42578125" customWidth="1"/>
    <col min="13827" max="13827" width="12.42578125" customWidth="1"/>
    <col min="13828" max="13829" width="15.28515625" customWidth="1"/>
    <col min="13830" max="13830" width="18.140625" customWidth="1"/>
    <col min="13831" max="13831" width="4.42578125" customWidth="1"/>
    <col min="13832" max="13832" width="17.5703125" customWidth="1"/>
    <col min="13833" max="13833" width="5.7109375" customWidth="1"/>
    <col min="14081" max="14081" width="2.85546875" customWidth="1"/>
    <col min="14082" max="14082" width="14.42578125" customWidth="1"/>
    <col min="14083" max="14083" width="12.42578125" customWidth="1"/>
    <col min="14084" max="14085" width="15.28515625" customWidth="1"/>
    <col min="14086" max="14086" width="18.140625" customWidth="1"/>
    <col min="14087" max="14087" width="4.42578125" customWidth="1"/>
    <col min="14088" max="14088" width="17.5703125" customWidth="1"/>
    <col min="14089" max="14089" width="5.7109375" customWidth="1"/>
    <col min="14337" max="14337" width="2.85546875" customWidth="1"/>
    <col min="14338" max="14338" width="14.42578125" customWidth="1"/>
    <col min="14339" max="14339" width="12.42578125" customWidth="1"/>
    <col min="14340" max="14341" width="15.28515625" customWidth="1"/>
    <col min="14342" max="14342" width="18.140625" customWidth="1"/>
    <col min="14343" max="14343" width="4.42578125" customWidth="1"/>
    <col min="14344" max="14344" width="17.5703125" customWidth="1"/>
    <col min="14345" max="14345" width="5.7109375" customWidth="1"/>
    <col min="14593" max="14593" width="2.85546875" customWidth="1"/>
    <col min="14594" max="14594" width="14.42578125" customWidth="1"/>
    <col min="14595" max="14595" width="12.42578125" customWidth="1"/>
    <col min="14596" max="14597" width="15.28515625" customWidth="1"/>
    <col min="14598" max="14598" width="18.140625" customWidth="1"/>
    <col min="14599" max="14599" width="4.42578125" customWidth="1"/>
    <col min="14600" max="14600" width="17.5703125" customWidth="1"/>
    <col min="14601" max="14601" width="5.7109375" customWidth="1"/>
    <col min="14849" max="14849" width="2.85546875" customWidth="1"/>
    <col min="14850" max="14850" width="14.42578125" customWidth="1"/>
    <col min="14851" max="14851" width="12.42578125" customWidth="1"/>
    <col min="14852" max="14853" width="15.28515625" customWidth="1"/>
    <col min="14854" max="14854" width="18.140625" customWidth="1"/>
    <col min="14855" max="14855" width="4.42578125" customWidth="1"/>
    <col min="14856" max="14856" width="17.5703125" customWidth="1"/>
    <col min="14857" max="14857" width="5.7109375" customWidth="1"/>
    <col min="15105" max="15105" width="2.85546875" customWidth="1"/>
    <col min="15106" max="15106" width="14.42578125" customWidth="1"/>
    <col min="15107" max="15107" width="12.42578125" customWidth="1"/>
    <col min="15108" max="15109" width="15.28515625" customWidth="1"/>
    <col min="15110" max="15110" width="18.140625" customWidth="1"/>
    <col min="15111" max="15111" width="4.42578125" customWidth="1"/>
    <col min="15112" max="15112" width="17.5703125" customWidth="1"/>
    <col min="15113" max="15113" width="5.7109375" customWidth="1"/>
    <col min="15361" max="15361" width="2.85546875" customWidth="1"/>
    <col min="15362" max="15362" width="14.42578125" customWidth="1"/>
    <col min="15363" max="15363" width="12.42578125" customWidth="1"/>
    <col min="15364" max="15365" width="15.28515625" customWidth="1"/>
    <col min="15366" max="15366" width="18.140625" customWidth="1"/>
    <col min="15367" max="15367" width="4.42578125" customWidth="1"/>
    <col min="15368" max="15368" width="17.5703125" customWidth="1"/>
    <col min="15369" max="15369" width="5.7109375" customWidth="1"/>
    <col min="15617" max="15617" width="2.85546875" customWidth="1"/>
    <col min="15618" max="15618" width="14.42578125" customWidth="1"/>
    <col min="15619" max="15619" width="12.42578125" customWidth="1"/>
    <col min="15620" max="15621" width="15.28515625" customWidth="1"/>
    <col min="15622" max="15622" width="18.140625" customWidth="1"/>
    <col min="15623" max="15623" width="4.42578125" customWidth="1"/>
    <col min="15624" max="15624" width="17.5703125" customWidth="1"/>
    <col min="15625" max="15625" width="5.7109375" customWidth="1"/>
    <col min="15873" max="15873" width="2.85546875" customWidth="1"/>
    <col min="15874" max="15874" width="14.42578125" customWidth="1"/>
    <col min="15875" max="15875" width="12.42578125" customWidth="1"/>
    <col min="15876" max="15877" width="15.28515625" customWidth="1"/>
    <col min="15878" max="15878" width="18.140625" customWidth="1"/>
    <col min="15879" max="15879" width="4.42578125" customWidth="1"/>
    <col min="15880" max="15880" width="17.5703125" customWidth="1"/>
    <col min="15881" max="15881" width="5.7109375" customWidth="1"/>
    <col min="16129" max="16129" width="2.85546875" customWidth="1"/>
    <col min="16130" max="16130" width="14.42578125" customWidth="1"/>
    <col min="16131" max="16131" width="12.42578125" customWidth="1"/>
    <col min="16132" max="16133" width="15.28515625" customWidth="1"/>
    <col min="16134" max="16134" width="18.140625" customWidth="1"/>
    <col min="16135" max="16135" width="4.42578125" customWidth="1"/>
    <col min="16136" max="16136" width="17.5703125" customWidth="1"/>
    <col min="16137" max="16137" width="5.7109375" customWidth="1"/>
  </cols>
  <sheetData>
    <row r="1" spans="1:11" ht="15.75" x14ac:dyDescent="0.25">
      <c r="A1" s="292"/>
      <c r="B1" s="66"/>
      <c r="C1" s="66"/>
      <c r="D1" s="66"/>
      <c r="E1" s="66"/>
      <c r="F1" s="66"/>
      <c r="G1" s="66"/>
      <c r="H1" s="66"/>
      <c r="I1" s="293"/>
    </row>
    <row r="2" spans="1:11" ht="15.75" x14ac:dyDescent="0.25">
      <c r="A2" s="17"/>
      <c r="B2" s="789" t="str">
        <f>'WK1 - Identification'!E11</f>
        <v>Council of the City of Ryde</v>
      </c>
      <c r="C2" s="790"/>
      <c r="D2" s="790"/>
      <c r="E2" s="790"/>
      <c r="F2" s="791"/>
      <c r="G2" s="294"/>
      <c r="H2" s="210"/>
      <c r="I2" s="19"/>
    </row>
    <row r="3" spans="1:11" ht="15.75" x14ac:dyDescent="0.25">
      <c r="A3" s="17"/>
      <c r="B3" s="50"/>
      <c r="C3" s="50"/>
      <c r="D3" s="50"/>
      <c r="E3" s="50"/>
      <c r="F3" s="50"/>
      <c r="G3" s="50"/>
      <c r="H3" s="50"/>
      <c r="I3" s="19"/>
    </row>
    <row r="4" spans="1:11" ht="26.25" x14ac:dyDescent="0.4">
      <c r="A4" s="17"/>
      <c r="B4" s="760" t="s">
        <v>564</v>
      </c>
      <c r="C4" s="760"/>
      <c r="D4" s="760"/>
      <c r="E4" s="760"/>
      <c r="F4" s="760"/>
      <c r="G4" s="760"/>
      <c r="H4" s="760"/>
      <c r="I4" s="19"/>
    </row>
    <row r="5" spans="1:11" ht="15.75" x14ac:dyDescent="0.25">
      <c r="A5" s="17"/>
      <c r="B5" s="50"/>
      <c r="C5" s="50"/>
      <c r="D5" s="50"/>
      <c r="E5" s="50"/>
      <c r="F5" s="50"/>
      <c r="G5" s="50"/>
      <c r="H5" s="50"/>
      <c r="I5" s="19"/>
    </row>
    <row r="6" spans="1:11" ht="23.25" x14ac:dyDescent="0.35">
      <c r="A6" s="17"/>
      <c r="B6" s="776" t="s">
        <v>565</v>
      </c>
      <c r="C6" s="776"/>
      <c r="D6" s="776"/>
      <c r="E6" s="776"/>
      <c r="F6" s="776"/>
      <c r="G6" s="776"/>
      <c r="H6" s="776"/>
      <c r="I6" s="19"/>
    </row>
    <row r="7" spans="1:11" ht="15.75" x14ac:dyDescent="0.25">
      <c r="A7" s="295"/>
      <c r="B7" s="296" t="s">
        <v>566</v>
      </c>
      <c r="C7" s="297"/>
      <c r="D7" s="297"/>
      <c r="E7" s="297"/>
      <c r="F7" s="297"/>
      <c r="G7" s="297"/>
      <c r="H7" s="297"/>
      <c r="I7" s="19"/>
    </row>
    <row r="8" spans="1:11" ht="15.75" x14ac:dyDescent="0.25">
      <c r="A8" s="17"/>
      <c r="B8" s="792" t="s">
        <v>567</v>
      </c>
      <c r="C8" s="759"/>
      <c r="D8" s="759"/>
      <c r="E8" s="759"/>
      <c r="F8" s="759"/>
      <c r="G8" s="759"/>
      <c r="H8" s="759"/>
      <c r="I8" s="19"/>
    </row>
    <row r="9" spans="1:11" ht="15.75" x14ac:dyDescent="0.25">
      <c r="A9" s="17"/>
      <c r="B9" s="50" t="s">
        <v>568</v>
      </c>
      <c r="C9" s="50"/>
      <c r="D9" s="50"/>
      <c r="E9" s="50"/>
      <c r="F9" s="50"/>
      <c r="G9" s="50"/>
      <c r="H9" s="298">
        <f>Total_Prior_year_Notional_General_Income</f>
        <v>49802820.971116126</v>
      </c>
      <c r="I9" s="19"/>
    </row>
    <row r="10" spans="1:11" ht="15.75" x14ac:dyDescent="0.25">
      <c r="A10" s="17"/>
      <c r="B10" s="50"/>
      <c r="C10" s="50"/>
      <c r="D10" s="50"/>
      <c r="E10" s="50"/>
      <c r="F10" s="50"/>
      <c r="G10" s="50"/>
      <c r="H10" s="50"/>
      <c r="I10" s="19"/>
    </row>
    <row r="11" spans="1:11" ht="15.75" x14ac:dyDescent="0.25">
      <c r="A11" s="17"/>
      <c r="B11" s="49" t="s">
        <v>569</v>
      </c>
      <c r="C11" s="50" t="s">
        <v>570</v>
      </c>
      <c r="D11" s="50"/>
      <c r="E11" s="50"/>
      <c r="F11" s="50"/>
      <c r="G11" s="50"/>
      <c r="H11" s="298">
        <f>'WK1 - Identification'!J44</f>
        <v>0</v>
      </c>
      <c r="I11" s="19"/>
    </row>
    <row r="12" spans="1:11" ht="15.75" x14ac:dyDescent="0.25">
      <c r="A12" s="17"/>
      <c r="B12" s="50"/>
      <c r="C12" s="50"/>
      <c r="D12" s="50"/>
      <c r="E12" s="50"/>
      <c r="F12" s="50"/>
      <c r="G12" s="50"/>
      <c r="H12" s="50"/>
      <c r="I12" s="19"/>
    </row>
    <row r="13" spans="1:11" ht="18" x14ac:dyDescent="0.25">
      <c r="A13" s="17"/>
      <c r="B13" s="50" t="s">
        <v>571</v>
      </c>
      <c r="C13" s="50"/>
      <c r="D13" s="50"/>
      <c r="E13" s="50"/>
      <c r="F13" s="71"/>
      <c r="G13" s="299" t="s">
        <v>572</v>
      </c>
      <c r="H13" s="300">
        <f>H9+H11</f>
        <v>49802820.971116126</v>
      </c>
      <c r="I13" s="19"/>
    </row>
    <row r="14" spans="1:11" ht="15.75" x14ac:dyDescent="0.25">
      <c r="A14" s="17"/>
      <c r="B14" s="50"/>
      <c r="C14" s="50"/>
      <c r="D14" s="50"/>
      <c r="E14" s="50"/>
      <c r="F14" s="50"/>
      <c r="G14" s="50"/>
      <c r="H14" s="50"/>
      <c r="I14" s="19"/>
    </row>
    <row r="15" spans="1:11" ht="15.75" x14ac:dyDescent="0.25">
      <c r="A15" s="17"/>
      <c r="B15" s="50"/>
      <c r="C15" s="50"/>
      <c r="D15" s="50"/>
      <c r="E15" s="50"/>
      <c r="F15" s="50"/>
      <c r="G15" s="50"/>
      <c r="H15" s="50"/>
      <c r="I15" s="19"/>
    </row>
    <row r="16" spans="1:11" ht="15.75" x14ac:dyDescent="0.25">
      <c r="A16" s="17"/>
      <c r="B16" s="49" t="s">
        <v>573</v>
      </c>
      <c r="C16" s="50" t="s">
        <v>574</v>
      </c>
      <c r="D16" s="50"/>
      <c r="E16" s="50"/>
      <c r="F16" s="301">
        <f>'WK1 - Identification'!E45</f>
        <v>2.4E-2</v>
      </c>
      <c r="G16" s="302"/>
      <c r="H16" s="303">
        <f>ROUND(H13*F16,0)</f>
        <v>1195268</v>
      </c>
      <c r="I16" s="19"/>
      <c r="K16" s="537" t="s">
        <v>830</v>
      </c>
    </row>
    <row r="17" spans="1:11" ht="15.75" x14ac:dyDescent="0.25">
      <c r="A17" s="17"/>
      <c r="B17" s="49"/>
      <c r="C17" s="50"/>
      <c r="D17" s="50"/>
      <c r="E17" s="50"/>
      <c r="F17" s="301"/>
      <c r="G17" s="302"/>
      <c r="H17" s="304"/>
      <c r="I17" s="19"/>
    </row>
    <row r="18" spans="1:11" ht="15.75" x14ac:dyDescent="0.25">
      <c r="A18" s="17"/>
      <c r="B18" s="49" t="s">
        <v>573</v>
      </c>
      <c r="C18" s="50" t="s">
        <v>575</v>
      </c>
      <c r="D18" s="50"/>
      <c r="E18" s="50"/>
      <c r="F18" s="301">
        <f>'WK1 - Identification'!L24</f>
        <v>4.6000000000000006E-2</v>
      </c>
      <c r="G18" s="50"/>
      <c r="H18" s="303">
        <f>ROUND(H13*F18,0)</f>
        <v>2290930</v>
      </c>
      <c r="I18" s="19"/>
      <c r="K18" s="537" t="s">
        <v>828</v>
      </c>
    </row>
    <row r="19" spans="1:11" ht="15.75" x14ac:dyDescent="0.25">
      <c r="A19" s="17"/>
      <c r="B19" s="49"/>
      <c r="C19" s="305"/>
      <c r="D19" s="50"/>
      <c r="E19" s="50"/>
      <c r="F19" s="301"/>
      <c r="G19" s="50"/>
      <c r="H19" s="306"/>
      <c r="I19" s="19"/>
    </row>
    <row r="20" spans="1:11" ht="15.75" customHeight="1" x14ac:dyDescent="0.25">
      <c r="A20" s="17"/>
      <c r="B20" s="49" t="s">
        <v>573</v>
      </c>
      <c r="C20" s="50" t="s">
        <v>576</v>
      </c>
      <c r="D20" s="50"/>
      <c r="E20" s="50"/>
      <c r="F20" s="301">
        <f>IF(H13=0,0,H20/H13)</f>
        <v>0</v>
      </c>
      <c r="G20" s="50"/>
      <c r="H20" s="303">
        <f>'WK1 - Identification'!L33</f>
        <v>0</v>
      </c>
      <c r="I20" s="19"/>
    </row>
    <row r="21" spans="1:11" ht="18" x14ac:dyDescent="0.25">
      <c r="A21" s="17"/>
      <c r="B21" s="49"/>
      <c r="C21" s="50"/>
      <c r="D21" s="50"/>
      <c r="E21" s="50"/>
      <c r="F21" s="307"/>
      <c r="G21" s="50"/>
      <c r="H21" s="308"/>
      <c r="I21" s="19"/>
    </row>
    <row r="22" spans="1:11" ht="20.25" x14ac:dyDescent="0.3">
      <c r="A22" s="17"/>
      <c r="B22" s="49"/>
      <c r="C22" s="49" t="s">
        <v>577</v>
      </c>
      <c r="D22" s="50"/>
      <c r="E22" s="50"/>
      <c r="F22" s="309">
        <f>(F16+F18+F20)</f>
        <v>7.0000000000000007E-2</v>
      </c>
      <c r="G22" s="299" t="s">
        <v>572</v>
      </c>
      <c r="H22" s="310">
        <f>ROUND(H13*F22,0)</f>
        <v>3486197</v>
      </c>
      <c r="I22" s="19"/>
    </row>
    <row r="23" spans="1:11" ht="18" x14ac:dyDescent="0.25">
      <c r="A23" s="17"/>
      <c r="B23" s="49"/>
      <c r="C23" s="49"/>
      <c r="D23" s="50"/>
      <c r="E23" s="50"/>
      <c r="F23" s="311"/>
      <c r="G23" s="50"/>
      <c r="H23" s="308"/>
      <c r="I23" s="19"/>
    </row>
    <row r="24" spans="1:11" ht="15.75" x14ac:dyDescent="0.25">
      <c r="A24" s="17"/>
      <c r="B24" s="49"/>
      <c r="C24" s="50"/>
      <c r="D24" s="50"/>
      <c r="E24" s="50"/>
      <c r="F24" s="50"/>
      <c r="G24" s="50"/>
      <c r="H24" s="50"/>
      <c r="I24" s="19"/>
    </row>
    <row r="25" spans="1:11" ht="15.75" customHeight="1" x14ac:dyDescent="0.25">
      <c r="A25" s="17"/>
      <c r="B25" s="312" t="s">
        <v>578</v>
      </c>
      <c r="C25" s="50"/>
      <c r="D25" s="50"/>
      <c r="E25" s="50"/>
      <c r="F25" s="50"/>
      <c r="G25" s="50"/>
      <c r="H25" s="50"/>
      <c r="I25" s="19"/>
    </row>
    <row r="26" spans="1:11" ht="15.75" x14ac:dyDescent="0.25">
      <c r="A26" s="17"/>
      <c r="B26" s="70"/>
      <c r="C26" s="50"/>
      <c r="D26" s="50"/>
      <c r="E26" s="50"/>
      <c r="F26" s="50"/>
      <c r="G26" s="50"/>
      <c r="H26" s="50"/>
      <c r="I26" s="19"/>
    </row>
    <row r="27" spans="1:11" ht="15.75" x14ac:dyDescent="0.25">
      <c r="A27" s="17"/>
      <c r="B27" s="49"/>
      <c r="C27" s="50"/>
      <c r="D27" s="50"/>
      <c r="E27" s="50"/>
      <c r="F27" s="50"/>
      <c r="G27" s="50"/>
      <c r="H27" s="50"/>
      <c r="I27" s="19"/>
    </row>
    <row r="28" spans="1:11" ht="15.75" x14ac:dyDescent="0.25">
      <c r="A28" s="17"/>
      <c r="B28" s="49" t="s">
        <v>579</v>
      </c>
      <c r="C28" s="50" t="s">
        <v>580</v>
      </c>
      <c r="D28" s="50"/>
      <c r="E28" s="50"/>
      <c r="F28" s="50"/>
      <c r="G28" s="50"/>
      <c r="H28" s="303">
        <f>'WK1 - Identification'!L34</f>
        <v>19883</v>
      </c>
      <c r="I28" s="19"/>
    </row>
    <row r="29" spans="1:11" ht="15.75" x14ac:dyDescent="0.25">
      <c r="A29" s="17"/>
      <c r="B29" s="49"/>
      <c r="C29" s="50"/>
      <c r="D29" s="50"/>
      <c r="E29" s="50"/>
      <c r="F29" s="50"/>
      <c r="G29" s="50"/>
      <c r="H29" s="50"/>
      <c r="I29" s="19"/>
    </row>
    <row r="30" spans="1:11" ht="15.75" x14ac:dyDescent="0.25">
      <c r="A30" s="17"/>
      <c r="B30" s="49" t="s">
        <v>581</v>
      </c>
      <c r="C30" s="50" t="s">
        <v>582</v>
      </c>
      <c r="D30" s="50"/>
      <c r="E30" s="50"/>
      <c r="F30" s="50"/>
      <c r="G30" s="50"/>
      <c r="H30" s="303">
        <f>'WK1 - Identification'!L35</f>
        <v>0</v>
      </c>
      <c r="I30" s="19"/>
    </row>
    <row r="31" spans="1:11" ht="15.75" x14ac:dyDescent="0.25">
      <c r="A31" s="17"/>
      <c r="B31" s="49"/>
      <c r="C31" s="50"/>
      <c r="D31" s="50"/>
      <c r="E31" s="50"/>
      <c r="F31" s="50"/>
      <c r="G31" s="50"/>
      <c r="H31" s="50"/>
      <c r="I31" s="19"/>
    </row>
    <row r="32" spans="1:11" ht="15.75" x14ac:dyDescent="0.25">
      <c r="A32" s="17"/>
      <c r="B32" s="49"/>
      <c r="C32" s="50"/>
      <c r="D32" s="50"/>
      <c r="E32" s="50"/>
      <c r="F32" s="50"/>
      <c r="G32" s="50"/>
      <c r="H32" s="313"/>
      <c r="I32" s="19"/>
    </row>
    <row r="33" spans="1:9" ht="15.75" x14ac:dyDescent="0.25">
      <c r="A33" s="17"/>
      <c r="B33" s="49"/>
      <c r="C33" s="50"/>
      <c r="D33" s="50"/>
      <c r="E33" s="50"/>
      <c r="F33" s="50" t="s">
        <v>583</v>
      </c>
      <c r="G33" s="50"/>
      <c r="H33" s="314">
        <f>H28+H30</f>
        <v>19883</v>
      </c>
      <c r="I33" s="19"/>
    </row>
    <row r="34" spans="1:9" ht="15.75" x14ac:dyDescent="0.25">
      <c r="A34" s="17"/>
      <c r="B34" s="49"/>
      <c r="C34" s="50"/>
      <c r="D34" s="50"/>
      <c r="E34" s="50"/>
      <c r="F34" s="50"/>
      <c r="G34" s="50"/>
      <c r="H34" s="50"/>
      <c r="I34" s="19"/>
    </row>
    <row r="35" spans="1:9" ht="18.75" thickBot="1" x14ac:dyDescent="0.3">
      <c r="A35" s="17"/>
      <c r="B35" s="50"/>
      <c r="C35" s="49" t="s">
        <v>584</v>
      </c>
      <c r="D35" s="50"/>
      <c r="E35" s="50"/>
      <c r="F35" s="71"/>
      <c r="G35" s="299" t="s">
        <v>572</v>
      </c>
      <c r="H35" s="315">
        <f>H13+H22+H28+H30</f>
        <v>53308900.971116126</v>
      </c>
      <c r="I35" s="19"/>
    </row>
    <row r="36" spans="1:9" ht="16.5" thickTop="1" x14ac:dyDescent="0.25">
      <c r="A36" s="316"/>
      <c r="B36" s="64"/>
      <c r="C36" s="64"/>
      <c r="D36" s="64"/>
      <c r="E36" s="64"/>
      <c r="F36" s="64"/>
      <c r="G36" s="64"/>
      <c r="H36" s="64"/>
      <c r="I36" s="317"/>
    </row>
    <row r="37" spans="1:9" s="43" customFormat="1" ht="15.75" x14ac:dyDescent="0.25">
      <c r="A37" s="318"/>
      <c r="B37" s="319" t="s">
        <v>585</v>
      </c>
      <c r="C37" s="320"/>
      <c r="D37" s="321"/>
      <c r="E37" s="321"/>
      <c r="F37" s="322">
        <f>Total_First_year_Notional_General_Income_Yield</f>
        <v>53308809.353050001</v>
      </c>
      <c r="G37" s="321"/>
      <c r="H37" s="321"/>
      <c r="I37" s="323"/>
    </row>
    <row r="38" spans="1:9" s="43" customFormat="1" x14ac:dyDescent="0.2">
      <c r="A38" s="318"/>
      <c r="B38" s="324"/>
      <c r="C38" s="125"/>
      <c r="D38" s="321"/>
      <c r="E38" s="321"/>
      <c r="F38" s="321"/>
      <c r="G38" s="321"/>
      <c r="H38" s="321"/>
      <c r="I38" s="323"/>
    </row>
    <row r="39" spans="1:9" s="43" customFormat="1" x14ac:dyDescent="0.2">
      <c r="A39" s="318"/>
      <c r="B39" s="321" t="s">
        <v>560</v>
      </c>
      <c r="C39" s="321"/>
      <c r="D39" s="321"/>
      <c r="E39" s="321"/>
      <c r="F39" s="321"/>
      <c r="G39" s="321"/>
      <c r="H39" s="321"/>
      <c r="I39" s="323"/>
    </row>
    <row r="40" spans="1:9" s="43" customFormat="1" x14ac:dyDescent="0.2">
      <c r="A40" s="318"/>
      <c r="B40" s="321"/>
      <c r="C40" s="321" t="s">
        <v>586</v>
      </c>
      <c r="D40" s="321"/>
      <c r="E40" s="321"/>
      <c r="F40" s="325">
        <f>'WK3 - Notional GI 15-16 YIELD'!K142</f>
        <v>0</v>
      </c>
      <c r="G40" s="321"/>
      <c r="H40" s="321"/>
      <c r="I40" s="323"/>
    </row>
    <row r="41" spans="1:9" s="43" customFormat="1" x14ac:dyDescent="0.2">
      <c r="A41" s="318"/>
      <c r="B41" s="324"/>
      <c r="C41" s="125"/>
      <c r="D41" s="321"/>
      <c r="E41" s="321"/>
      <c r="F41" s="321"/>
      <c r="G41" s="321"/>
      <c r="H41" s="321"/>
      <c r="I41" s="323"/>
    </row>
    <row r="42" spans="1:9" s="43" customFormat="1" ht="18.75" thickBot="1" x14ac:dyDescent="0.3">
      <c r="A42" s="318"/>
      <c r="B42" s="326" t="s">
        <v>587</v>
      </c>
      <c r="C42" s="321"/>
      <c r="D42" s="321"/>
      <c r="E42" s="321"/>
      <c r="F42" s="321"/>
      <c r="G42" s="327" t="s">
        <v>572</v>
      </c>
      <c r="H42" s="328">
        <f>'WK3 - Notional GI 15-16 YIELD'!K144</f>
        <v>53308809.353050001</v>
      </c>
      <c r="I42" s="323"/>
    </row>
    <row r="43" spans="1:9" s="43" customFormat="1" x14ac:dyDescent="0.2">
      <c r="A43" s="318"/>
      <c r="B43" s="321"/>
      <c r="C43" s="321"/>
      <c r="D43" s="321"/>
      <c r="E43" s="321"/>
      <c r="F43" s="321"/>
      <c r="G43" s="321"/>
      <c r="H43" s="321"/>
      <c r="I43" s="323"/>
    </row>
    <row r="44" spans="1:9" s="43" customFormat="1" ht="18.75" thickBot="1" x14ac:dyDescent="0.3">
      <c r="A44" s="318"/>
      <c r="B44" s="321"/>
      <c r="C44" s="321" t="s">
        <v>588</v>
      </c>
      <c r="D44" s="321"/>
      <c r="E44" s="321"/>
      <c r="F44" s="321"/>
      <c r="G44" s="327" t="s">
        <v>572</v>
      </c>
      <c r="H44" s="329">
        <f>H35-H42</f>
        <v>91.618066124618053</v>
      </c>
      <c r="I44" s="323"/>
    </row>
    <row r="45" spans="1:9" ht="15.75" x14ac:dyDescent="0.25">
      <c r="A45" s="17"/>
      <c r="B45" s="50"/>
      <c r="C45" s="50"/>
      <c r="D45" s="50"/>
      <c r="E45" s="50"/>
      <c r="F45" s="50"/>
      <c r="G45" s="50"/>
      <c r="H45" s="50"/>
      <c r="I45" s="19"/>
    </row>
    <row r="46" spans="1:9" ht="33.75" x14ac:dyDescent="0.25">
      <c r="A46" s="316"/>
      <c r="B46" s="330"/>
      <c r="C46" s="331"/>
      <c r="D46" s="332"/>
      <c r="E46" s="333"/>
      <c r="F46" s="333"/>
      <c r="G46" s="64"/>
      <c r="H46" s="64"/>
      <c r="I46" s="317"/>
    </row>
  </sheetData>
  <mergeCells count="4">
    <mergeCell ref="B2:F2"/>
    <mergeCell ref="B4:H4"/>
    <mergeCell ref="B6:H6"/>
    <mergeCell ref="B8:H8"/>
  </mergeCells>
  <dataValidations count="6">
    <dataValidation allowBlank="1" showInputMessage="1" showErrorMessage="1" promptTitle="Permissible GI vs Notional GI" prompt="Permissable General Income (PGI) reflects the impact of catchups or excess amounts that councils must adjust their income for. PGI may not match the level of Notional General Income (NGI) calculated on WK 3. NGI should be equal to or less than the PGI. " sqref="H35 JD35 SZ35 ACV35 AMR35 AWN35 BGJ35 BQF35 CAB35 CJX35 CTT35 DDP35 DNL35 DXH35 EHD35 EQZ35 FAV35 FKR35 FUN35 GEJ35 GOF35 GYB35 HHX35 HRT35 IBP35 ILL35 IVH35 JFD35 JOZ35 JYV35 KIR35 KSN35 LCJ35 LMF35 LWB35 MFX35 MPT35 MZP35 NJL35 NTH35 ODD35 OMZ35 OWV35 PGR35 PQN35 QAJ35 QKF35 QUB35 RDX35 RNT35 RXP35 SHL35 SRH35 TBD35 TKZ35 TUV35 UER35 UON35 UYJ35 VIF35 VSB35 WBX35 WLT35 WVP35 H65571 JD65571 SZ65571 ACV65571 AMR65571 AWN65571 BGJ65571 BQF65571 CAB65571 CJX65571 CTT65571 DDP65571 DNL65571 DXH65571 EHD65571 EQZ65571 FAV65571 FKR65571 FUN65571 GEJ65571 GOF65571 GYB65571 HHX65571 HRT65571 IBP65571 ILL65571 IVH65571 JFD65571 JOZ65571 JYV65571 KIR65571 KSN65571 LCJ65571 LMF65571 LWB65571 MFX65571 MPT65571 MZP65571 NJL65571 NTH65571 ODD65571 OMZ65571 OWV65571 PGR65571 PQN65571 QAJ65571 QKF65571 QUB65571 RDX65571 RNT65571 RXP65571 SHL65571 SRH65571 TBD65571 TKZ65571 TUV65571 UER65571 UON65571 UYJ65571 VIF65571 VSB65571 WBX65571 WLT65571 WVP65571 H131107 JD131107 SZ131107 ACV131107 AMR131107 AWN131107 BGJ131107 BQF131107 CAB131107 CJX131107 CTT131107 DDP131107 DNL131107 DXH131107 EHD131107 EQZ131107 FAV131107 FKR131107 FUN131107 GEJ131107 GOF131107 GYB131107 HHX131107 HRT131107 IBP131107 ILL131107 IVH131107 JFD131107 JOZ131107 JYV131107 KIR131107 KSN131107 LCJ131107 LMF131107 LWB131107 MFX131107 MPT131107 MZP131107 NJL131107 NTH131107 ODD131107 OMZ131107 OWV131107 PGR131107 PQN131107 QAJ131107 QKF131107 QUB131107 RDX131107 RNT131107 RXP131107 SHL131107 SRH131107 TBD131107 TKZ131107 TUV131107 UER131107 UON131107 UYJ131107 VIF131107 VSB131107 WBX131107 WLT131107 WVP131107 H196643 JD196643 SZ196643 ACV196643 AMR196643 AWN196643 BGJ196643 BQF196643 CAB196643 CJX196643 CTT196643 DDP196643 DNL196643 DXH196643 EHD196643 EQZ196643 FAV196643 FKR196643 FUN196643 GEJ196643 GOF196643 GYB196643 HHX196643 HRT196643 IBP196643 ILL196643 IVH196643 JFD196643 JOZ196643 JYV196643 KIR196643 KSN196643 LCJ196643 LMF196643 LWB196643 MFX196643 MPT196643 MZP196643 NJL196643 NTH196643 ODD196643 OMZ196643 OWV196643 PGR196643 PQN196643 QAJ196643 QKF196643 QUB196643 RDX196643 RNT196643 RXP196643 SHL196643 SRH196643 TBD196643 TKZ196643 TUV196643 UER196643 UON196643 UYJ196643 VIF196643 VSB196643 WBX196643 WLT196643 WVP196643 H262179 JD262179 SZ262179 ACV262179 AMR262179 AWN262179 BGJ262179 BQF262179 CAB262179 CJX262179 CTT262179 DDP262179 DNL262179 DXH262179 EHD262179 EQZ262179 FAV262179 FKR262179 FUN262179 GEJ262179 GOF262179 GYB262179 HHX262179 HRT262179 IBP262179 ILL262179 IVH262179 JFD262179 JOZ262179 JYV262179 KIR262179 KSN262179 LCJ262179 LMF262179 LWB262179 MFX262179 MPT262179 MZP262179 NJL262179 NTH262179 ODD262179 OMZ262179 OWV262179 PGR262179 PQN262179 QAJ262179 QKF262179 QUB262179 RDX262179 RNT262179 RXP262179 SHL262179 SRH262179 TBD262179 TKZ262179 TUV262179 UER262179 UON262179 UYJ262179 VIF262179 VSB262179 WBX262179 WLT262179 WVP262179 H327715 JD327715 SZ327715 ACV327715 AMR327715 AWN327715 BGJ327715 BQF327715 CAB327715 CJX327715 CTT327715 DDP327715 DNL327715 DXH327715 EHD327715 EQZ327715 FAV327715 FKR327715 FUN327715 GEJ327715 GOF327715 GYB327715 HHX327715 HRT327715 IBP327715 ILL327715 IVH327715 JFD327715 JOZ327715 JYV327715 KIR327715 KSN327715 LCJ327715 LMF327715 LWB327715 MFX327715 MPT327715 MZP327715 NJL327715 NTH327715 ODD327715 OMZ327715 OWV327715 PGR327715 PQN327715 QAJ327715 QKF327715 QUB327715 RDX327715 RNT327715 RXP327715 SHL327715 SRH327715 TBD327715 TKZ327715 TUV327715 UER327715 UON327715 UYJ327715 VIF327715 VSB327715 WBX327715 WLT327715 WVP327715 H393251 JD393251 SZ393251 ACV393251 AMR393251 AWN393251 BGJ393251 BQF393251 CAB393251 CJX393251 CTT393251 DDP393251 DNL393251 DXH393251 EHD393251 EQZ393251 FAV393251 FKR393251 FUN393251 GEJ393251 GOF393251 GYB393251 HHX393251 HRT393251 IBP393251 ILL393251 IVH393251 JFD393251 JOZ393251 JYV393251 KIR393251 KSN393251 LCJ393251 LMF393251 LWB393251 MFX393251 MPT393251 MZP393251 NJL393251 NTH393251 ODD393251 OMZ393251 OWV393251 PGR393251 PQN393251 QAJ393251 QKF393251 QUB393251 RDX393251 RNT393251 RXP393251 SHL393251 SRH393251 TBD393251 TKZ393251 TUV393251 UER393251 UON393251 UYJ393251 VIF393251 VSB393251 WBX393251 WLT393251 WVP393251 H458787 JD458787 SZ458787 ACV458787 AMR458787 AWN458787 BGJ458787 BQF458787 CAB458787 CJX458787 CTT458787 DDP458787 DNL458787 DXH458787 EHD458787 EQZ458787 FAV458787 FKR458787 FUN458787 GEJ458787 GOF458787 GYB458787 HHX458787 HRT458787 IBP458787 ILL458787 IVH458787 JFD458787 JOZ458787 JYV458787 KIR458787 KSN458787 LCJ458787 LMF458787 LWB458787 MFX458787 MPT458787 MZP458787 NJL458787 NTH458787 ODD458787 OMZ458787 OWV458787 PGR458787 PQN458787 QAJ458787 QKF458787 QUB458787 RDX458787 RNT458787 RXP458787 SHL458787 SRH458787 TBD458787 TKZ458787 TUV458787 UER458787 UON458787 UYJ458787 VIF458787 VSB458787 WBX458787 WLT458787 WVP458787 H524323 JD524323 SZ524323 ACV524323 AMR524323 AWN524323 BGJ524323 BQF524323 CAB524323 CJX524323 CTT524323 DDP524323 DNL524323 DXH524323 EHD524323 EQZ524323 FAV524323 FKR524323 FUN524323 GEJ524323 GOF524323 GYB524323 HHX524323 HRT524323 IBP524323 ILL524323 IVH524323 JFD524323 JOZ524323 JYV524323 KIR524323 KSN524323 LCJ524323 LMF524323 LWB524323 MFX524323 MPT524323 MZP524323 NJL524323 NTH524323 ODD524323 OMZ524323 OWV524323 PGR524323 PQN524323 QAJ524323 QKF524323 QUB524323 RDX524323 RNT524323 RXP524323 SHL524323 SRH524323 TBD524323 TKZ524323 TUV524323 UER524323 UON524323 UYJ524323 VIF524323 VSB524323 WBX524323 WLT524323 WVP524323 H589859 JD589859 SZ589859 ACV589859 AMR589859 AWN589859 BGJ589859 BQF589859 CAB589859 CJX589859 CTT589859 DDP589859 DNL589859 DXH589859 EHD589859 EQZ589859 FAV589859 FKR589859 FUN589859 GEJ589859 GOF589859 GYB589859 HHX589859 HRT589859 IBP589859 ILL589859 IVH589859 JFD589859 JOZ589859 JYV589859 KIR589859 KSN589859 LCJ589859 LMF589859 LWB589859 MFX589859 MPT589859 MZP589859 NJL589859 NTH589859 ODD589859 OMZ589859 OWV589859 PGR589859 PQN589859 QAJ589859 QKF589859 QUB589859 RDX589859 RNT589859 RXP589859 SHL589859 SRH589859 TBD589859 TKZ589859 TUV589859 UER589859 UON589859 UYJ589859 VIF589859 VSB589859 WBX589859 WLT589859 WVP589859 H655395 JD655395 SZ655395 ACV655395 AMR655395 AWN655395 BGJ655395 BQF655395 CAB655395 CJX655395 CTT655395 DDP655395 DNL655395 DXH655395 EHD655395 EQZ655395 FAV655395 FKR655395 FUN655395 GEJ655395 GOF655395 GYB655395 HHX655395 HRT655395 IBP655395 ILL655395 IVH655395 JFD655395 JOZ655395 JYV655395 KIR655395 KSN655395 LCJ655395 LMF655395 LWB655395 MFX655395 MPT655395 MZP655395 NJL655395 NTH655395 ODD655395 OMZ655395 OWV655395 PGR655395 PQN655395 QAJ655395 QKF655395 QUB655395 RDX655395 RNT655395 RXP655395 SHL655395 SRH655395 TBD655395 TKZ655395 TUV655395 UER655395 UON655395 UYJ655395 VIF655395 VSB655395 WBX655395 WLT655395 WVP655395 H720931 JD720931 SZ720931 ACV720931 AMR720931 AWN720931 BGJ720931 BQF720931 CAB720931 CJX720931 CTT720931 DDP720931 DNL720931 DXH720931 EHD720931 EQZ720931 FAV720931 FKR720931 FUN720931 GEJ720931 GOF720931 GYB720931 HHX720931 HRT720931 IBP720931 ILL720931 IVH720931 JFD720931 JOZ720931 JYV720931 KIR720931 KSN720931 LCJ720931 LMF720931 LWB720931 MFX720931 MPT720931 MZP720931 NJL720931 NTH720931 ODD720931 OMZ720931 OWV720931 PGR720931 PQN720931 QAJ720931 QKF720931 QUB720931 RDX720931 RNT720931 RXP720931 SHL720931 SRH720931 TBD720931 TKZ720931 TUV720931 UER720931 UON720931 UYJ720931 VIF720931 VSB720931 WBX720931 WLT720931 WVP720931 H786467 JD786467 SZ786467 ACV786467 AMR786467 AWN786467 BGJ786467 BQF786467 CAB786467 CJX786467 CTT786467 DDP786467 DNL786467 DXH786467 EHD786467 EQZ786467 FAV786467 FKR786467 FUN786467 GEJ786467 GOF786467 GYB786467 HHX786467 HRT786467 IBP786467 ILL786467 IVH786467 JFD786467 JOZ786467 JYV786467 KIR786467 KSN786467 LCJ786467 LMF786467 LWB786467 MFX786467 MPT786467 MZP786467 NJL786467 NTH786467 ODD786467 OMZ786467 OWV786467 PGR786467 PQN786467 QAJ786467 QKF786467 QUB786467 RDX786467 RNT786467 RXP786467 SHL786467 SRH786467 TBD786467 TKZ786467 TUV786467 UER786467 UON786467 UYJ786467 VIF786467 VSB786467 WBX786467 WLT786467 WVP786467 H852003 JD852003 SZ852003 ACV852003 AMR852003 AWN852003 BGJ852003 BQF852003 CAB852003 CJX852003 CTT852003 DDP852003 DNL852003 DXH852003 EHD852003 EQZ852003 FAV852003 FKR852003 FUN852003 GEJ852003 GOF852003 GYB852003 HHX852003 HRT852003 IBP852003 ILL852003 IVH852003 JFD852003 JOZ852003 JYV852003 KIR852003 KSN852003 LCJ852003 LMF852003 LWB852003 MFX852003 MPT852003 MZP852003 NJL852003 NTH852003 ODD852003 OMZ852003 OWV852003 PGR852003 PQN852003 QAJ852003 QKF852003 QUB852003 RDX852003 RNT852003 RXP852003 SHL852003 SRH852003 TBD852003 TKZ852003 TUV852003 UER852003 UON852003 UYJ852003 VIF852003 VSB852003 WBX852003 WLT852003 WVP852003 H917539 JD917539 SZ917539 ACV917539 AMR917539 AWN917539 BGJ917539 BQF917539 CAB917539 CJX917539 CTT917539 DDP917539 DNL917539 DXH917539 EHD917539 EQZ917539 FAV917539 FKR917539 FUN917539 GEJ917539 GOF917539 GYB917539 HHX917539 HRT917539 IBP917539 ILL917539 IVH917539 JFD917539 JOZ917539 JYV917539 KIR917539 KSN917539 LCJ917539 LMF917539 LWB917539 MFX917539 MPT917539 MZP917539 NJL917539 NTH917539 ODD917539 OMZ917539 OWV917539 PGR917539 PQN917539 QAJ917539 QKF917539 QUB917539 RDX917539 RNT917539 RXP917539 SHL917539 SRH917539 TBD917539 TKZ917539 TUV917539 UER917539 UON917539 UYJ917539 VIF917539 VSB917539 WBX917539 WLT917539 WVP917539 H983075 JD983075 SZ983075 ACV983075 AMR983075 AWN983075 BGJ983075 BQF983075 CAB983075 CJX983075 CTT983075 DDP983075 DNL983075 DXH983075 EHD983075 EQZ983075 FAV983075 FKR983075 FUN983075 GEJ983075 GOF983075 GYB983075 HHX983075 HRT983075 IBP983075 ILL983075 IVH983075 JFD983075 JOZ983075 JYV983075 KIR983075 KSN983075 LCJ983075 LMF983075 LWB983075 MFX983075 MPT983075 MZP983075 NJL983075 NTH983075 ODD983075 OMZ983075 OWV983075 PGR983075 PQN983075 QAJ983075 QKF983075 QUB983075 RDX983075 RNT983075 RXP983075 SHL983075 SRH983075 TBD983075 TKZ983075 TUV983075 UER983075 UON983075 UYJ983075 VIF983075 VSB983075 WBX983075 WLT983075 WVP983075"/>
    <dataValidation type="whole" allowBlank="1" showInputMessage="1" showErrorMessage="1" errorTitle="Invalid number" error="The amount must be a negative whole number." sqref="H11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WVP983051">
      <formula1>-100000000</formula1>
      <formula2>0</formula2>
    </dataValidation>
    <dataValidation type="whole" allowBlank="1" showInputMessage="1" showErrorMessage="1" errorTitle="Invalid number" error="This amount must be a negative whole number." sqref="H30 JD30 SZ30 ACV30 AMR30 AWN30 BGJ30 BQF30 CAB30 CJX30 CTT30 DDP30 DNL30 DXH30 EHD30 EQZ30 FAV30 FKR30 FUN30 GEJ30 GOF30 GYB30 HHX30 HRT30 IBP30 ILL30 IVH30 JFD30 JOZ30 JYV30 KIR30 KSN30 LCJ30 LMF30 LWB30 MFX30 MPT30 MZP30 NJL30 NTH30 ODD30 OMZ30 OWV30 PGR30 PQN30 QAJ30 QKF30 QUB30 RDX30 RNT30 RXP30 SHL30 SRH30 TBD30 TKZ30 TUV30 UER30 UON30 UYJ30 VIF30 VSB30 WBX30 WLT30 WVP30 H65566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H131102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H196638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H262174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H327710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H393246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H458782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H524318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H589854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H655390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H720926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H786462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H851998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H917534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H983070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WVP983070">
      <formula1>-10000000</formula1>
      <formula2>0</formula2>
    </dataValidation>
    <dataValidation type="whole" allowBlank="1" showInputMessage="1" showErrorMessage="1" errorTitle="Invalid number" error="Please round your entry to the nearest whole number."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formula1>-10000000</formula1>
      <formula2>100000000</formula2>
    </dataValidation>
    <dataValidation type="whole" allowBlank="1" showErrorMessage="1" errorTitle="Invalid number" error="Please round your entry to the nearest whole number." promptTitle="Income Adjustment" prompt="Crown Land adjustment claimed." sqref="H33 JD33 SZ33 ACV33 AMR33 AWN33 BGJ33 BQF33 CAB33 CJX33 CTT33 DDP33 DNL33 DXH33 EHD33 EQZ33 FAV33 FKR33 FUN33 GEJ33 GOF33 GYB33 HHX33 HRT33 IBP33 ILL33 IVH33 JFD33 JOZ33 JYV33 KIR33 KSN33 LCJ33 LMF33 LWB33 MFX33 MPT33 MZP33 NJL33 NTH33 ODD33 OMZ33 OWV33 PGR33 PQN33 QAJ33 QKF33 QUB33 RDX33 RNT33 RXP33 SHL33 SRH33 TBD33 TKZ33 TUV33 UER33 UON33 UYJ33 VIF33 VSB33 WBX33 WLT33 WVP33 H65569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H131105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H196641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H262177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H327713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H393249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H458785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H524321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H589857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H655393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H720929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H786465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H852001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H917537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H983073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formula1>0</formula1>
      <formula2>100000000</formula2>
    </dataValidation>
    <dataValidation type="whole" allowBlank="1" showErrorMessage="1" errorTitle="Invalid number" error="Please round your entry to the nearest whole number." promptTitle="Income Adjustment" prompt="Crown Land adjustment claimed plus income lost due to the 20% Farmland limit, recovered as an income adjustmenmt." sqref="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34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formula1>0</formula1>
      <formula2>100000000</formula2>
    </dataValidation>
  </dataValidations>
  <pageMargins left="0.39370078740157483" right="0.39370078740157483" top="0.39370078740157483" bottom="0.39370078740157483" header="0.39370078740157483" footer="0.39370078740157483"/>
  <pageSetup paperSize="9" scale="8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552"/>
  <sheetViews>
    <sheetView topLeftCell="B310" zoomScaleNormal="100" workbookViewId="0">
      <selection activeCell="R27" sqref="R27"/>
    </sheetView>
  </sheetViews>
  <sheetFormatPr defaultRowHeight="15" x14ac:dyDescent="0.25"/>
  <cols>
    <col min="1" max="1" width="2.7109375" hidden="1" customWidth="1"/>
    <col min="2" max="2" width="1" customWidth="1"/>
    <col min="3" max="3" width="12.42578125" customWidth="1"/>
    <col min="4" max="4" width="33.140625" bestFit="1" customWidth="1"/>
    <col min="5" max="6" width="11" bestFit="1" customWidth="1"/>
    <col min="7" max="12" width="10.140625" customWidth="1"/>
    <col min="13" max="13" width="1.42578125" customWidth="1"/>
    <col min="14" max="14" width="10" bestFit="1" customWidth="1"/>
    <col min="15" max="15" width="7.85546875" bestFit="1" customWidth="1"/>
    <col min="16" max="16" width="10" bestFit="1" customWidth="1"/>
    <col min="17" max="17" width="8.85546875" customWidth="1"/>
    <col min="18" max="18" width="11.140625" bestFit="1" customWidth="1"/>
    <col min="19" max="19" width="9.42578125" customWidth="1"/>
    <col min="20" max="20" width="10" bestFit="1" customWidth="1"/>
    <col min="21" max="21" width="8.85546875" customWidth="1"/>
    <col min="22" max="22" width="11.140625" bestFit="1" customWidth="1"/>
    <col min="23" max="23" width="9.42578125" customWidth="1"/>
    <col min="24" max="24" width="10" bestFit="1" customWidth="1"/>
    <col min="25" max="25" width="8.42578125" customWidth="1"/>
    <col min="26" max="26" width="11.140625" bestFit="1" customWidth="1"/>
    <col min="27" max="27" width="9.42578125" customWidth="1"/>
    <col min="28" max="28" width="10" bestFit="1" customWidth="1"/>
    <col min="29" max="29" width="8.5703125" customWidth="1"/>
    <col min="30" max="30" width="11.140625" bestFit="1" customWidth="1"/>
    <col min="31" max="31" width="8.7109375" customWidth="1"/>
    <col min="32" max="32" width="10" bestFit="1" customWidth="1"/>
    <col min="33" max="33" width="8.7109375" customWidth="1"/>
    <col min="34" max="34" width="11.140625" bestFit="1" customWidth="1"/>
    <col min="35" max="35" width="8.42578125" customWidth="1"/>
    <col min="36" max="36" width="10" bestFit="1" customWidth="1"/>
    <col min="37" max="37" width="7.85546875" customWidth="1"/>
    <col min="38" max="38" width="11.140625" bestFit="1" customWidth="1"/>
    <col min="39" max="39" width="8.28515625" customWidth="1"/>
    <col min="40" max="40" width="0.7109375" customWidth="1"/>
    <col min="257" max="257" width="0" hidden="1" customWidth="1"/>
    <col min="258" max="258" width="1" customWidth="1"/>
    <col min="259" max="259" width="12.42578125" customWidth="1"/>
    <col min="260" max="260" width="21.7109375" customWidth="1"/>
    <col min="261" max="268" width="10.140625" customWidth="1"/>
    <col min="269" max="269" width="1.42578125" customWidth="1"/>
    <col min="270" max="270" width="9" customWidth="1"/>
    <col min="271" max="271" width="8.7109375" customWidth="1"/>
    <col min="272" max="273" width="8.85546875" customWidth="1"/>
    <col min="274" max="275" width="9.42578125" customWidth="1"/>
    <col min="276" max="276" width="9" customWidth="1"/>
    <col min="277" max="277" width="8.85546875" customWidth="1"/>
    <col min="278" max="279" width="9.42578125" customWidth="1"/>
    <col min="280" max="280" width="8.7109375" customWidth="1"/>
    <col min="281" max="281" width="8.42578125" customWidth="1"/>
    <col min="282" max="283" width="9.42578125" customWidth="1"/>
    <col min="284" max="284" width="8.7109375" customWidth="1"/>
    <col min="285" max="285" width="8.5703125" customWidth="1"/>
    <col min="286" max="286" width="9.42578125" customWidth="1"/>
    <col min="287" max="289" width="8.7109375" customWidth="1"/>
    <col min="290" max="290" width="9.42578125" customWidth="1"/>
    <col min="291" max="291" width="8.42578125" customWidth="1"/>
    <col min="292" max="292" width="8.5703125" customWidth="1"/>
    <col min="293" max="293" width="7.85546875" customWidth="1"/>
    <col min="294" max="294" width="9.42578125" customWidth="1"/>
    <col min="295" max="295" width="8.28515625" customWidth="1"/>
    <col min="296" max="296" width="0.7109375" customWidth="1"/>
    <col min="513" max="513" width="0" hidden="1" customWidth="1"/>
    <col min="514" max="514" width="1" customWidth="1"/>
    <col min="515" max="515" width="12.42578125" customWidth="1"/>
    <col min="516" max="516" width="21.7109375" customWidth="1"/>
    <col min="517" max="524" width="10.140625" customWidth="1"/>
    <col min="525" max="525" width="1.42578125" customWidth="1"/>
    <col min="526" max="526" width="9" customWidth="1"/>
    <col min="527" max="527" width="8.7109375" customWidth="1"/>
    <col min="528" max="529" width="8.85546875" customWidth="1"/>
    <col min="530" max="531" width="9.42578125" customWidth="1"/>
    <col min="532" max="532" width="9" customWidth="1"/>
    <col min="533" max="533" width="8.85546875" customWidth="1"/>
    <col min="534" max="535" width="9.42578125" customWidth="1"/>
    <col min="536" max="536" width="8.7109375" customWidth="1"/>
    <col min="537" max="537" width="8.42578125" customWidth="1"/>
    <col min="538" max="539" width="9.42578125" customWidth="1"/>
    <col min="540" max="540" width="8.7109375" customWidth="1"/>
    <col min="541" max="541" width="8.5703125" customWidth="1"/>
    <col min="542" max="542" width="9.42578125" customWidth="1"/>
    <col min="543" max="545" width="8.7109375" customWidth="1"/>
    <col min="546" max="546" width="9.42578125" customWidth="1"/>
    <col min="547" max="547" width="8.42578125" customWidth="1"/>
    <col min="548" max="548" width="8.5703125" customWidth="1"/>
    <col min="549" max="549" width="7.85546875" customWidth="1"/>
    <col min="550" max="550" width="9.42578125" customWidth="1"/>
    <col min="551" max="551" width="8.28515625" customWidth="1"/>
    <col min="552" max="552" width="0.7109375" customWidth="1"/>
    <col min="769" max="769" width="0" hidden="1" customWidth="1"/>
    <col min="770" max="770" width="1" customWidth="1"/>
    <col min="771" max="771" width="12.42578125" customWidth="1"/>
    <col min="772" max="772" width="21.7109375" customWidth="1"/>
    <col min="773" max="780" width="10.140625" customWidth="1"/>
    <col min="781" max="781" width="1.42578125" customWidth="1"/>
    <col min="782" max="782" width="9" customWidth="1"/>
    <col min="783" max="783" width="8.7109375" customWidth="1"/>
    <col min="784" max="785" width="8.85546875" customWidth="1"/>
    <col min="786" max="787" width="9.42578125" customWidth="1"/>
    <col min="788" max="788" width="9" customWidth="1"/>
    <col min="789" max="789" width="8.85546875" customWidth="1"/>
    <col min="790" max="791" width="9.42578125" customWidth="1"/>
    <col min="792" max="792" width="8.7109375" customWidth="1"/>
    <col min="793" max="793" width="8.42578125" customWidth="1"/>
    <col min="794" max="795" width="9.42578125" customWidth="1"/>
    <col min="796" max="796" width="8.7109375" customWidth="1"/>
    <col min="797" max="797" width="8.5703125" customWidth="1"/>
    <col min="798" max="798" width="9.42578125" customWidth="1"/>
    <col min="799" max="801" width="8.7109375" customWidth="1"/>
    <col min="802" max="802" width="9.42578125" customWidth="1"/>
    <col min="803" max="803" width="8.42578125" customWidth="1"/>
    <col min="804" max="804" width="8.5703125" customWidth="1"/>
    <col min="805" max="805" width="7.85546875" customWidth="1"/>
    <col min="806" max="806" width="9.42578125" customWidth="1"/>
    <col min="807" max="807" width="8.28515625" customWidth="1"/>
    <col min="808" max="808" width="0.7109375" customWidth="1"/>
    <col min="1025" max="1025" width="0" hidden="1" customWidth="1"/>
    <col min="1026" max="1026" width="1" customWidth="1"/>
    <col min="1027" max="1027" width="12.42578125" customWidth="1"/>
    <col min="1028" max="1028" width="21.7109375" customWidth="1"/>
    <col min="1029" max="1036" width="10.140625" customWidth="1"/>
    <col min="1037" max="1037" width="1.42578125" customWidth="1"/>
    <col min="1038" max="1038" width="9" customWidth="1"/>
    <col min="1039" max="1039" width="8.7109375" customWidth="1"/>
    <col min="1040" max="1041" width="8.85546875" customWidth="1"/>
    <col min="1042" max="1043" width="9.42578125" customWidth="1"/>
    <col min="1044" max="1044" width="9" customWidth="1"/>
    <col min="1045" max="1045" width="8.85546875" customWidth="1"/>
    <col min="1046" max="1047" width="9.42578125" customWidth="1"/>
    <col min="1048" max="1048" width="8.7109375" customWidth="1"/>
    <col min="1049" max="1049" width="8.42578125" customWidth="1"/>
    <col min="1050" max="1051" width="9.42578125" customWidth="1"/>
    <col min="1052" max="1052" width="8.7109375" customWidth="1"/>
    <col min="1053" max="1053" width="8.5703125" customWidth="1"/>
    <col min="1054" max="1054" width="9.42578125" customWidth="1"/>
    <col min="1055" max="1057" width="8.7109375" customWidth="1"/>
    <col min="1058" max="1058" width="9.42578125" customWidth="1"/>
    <col min="1059" max="1059" width="8.42578125" customWidth="1"/>
    <col min="1060" max="1060" width="8.5703125" customWidth="1"/>
    <col min="1061" max="1061" width="7.85546875" customWidth="1"/>
    <col min="1062" max="1062" width="9.42578125" customWidth="1"/>
    <col min="1063" max="1063" width="8.28515625" customWidth="1"/>
    <col min="1064" max="1064" width="0.7109375" customWidth="1"/>
    <col min="1281" max="1281" width="0" hidden="1" customWidth="1"/>
    <col min="1282" max="1282" width="1" customWidth="1"/>
    <col min="1283" max="1283" width="12.42578125" customWidth="1"/>
    <col min="1284" max="1284" width="21.7109375" customWidth="1"/>
    <col min="1285" max="1292" width="10.140625" customWidth="1"/>
    <col min="1293" max="1293" width="1.42578125" customWidth="1"/>
    <col min="1294" max="1294" width="9" customWidth="1"/>
    <col min="1295" max="1295" width="8.7109375" customWidth="1"/>
    <col min="1296" max="1297" width="8.85546875" customWidth="1"/>
    <col min="1298" max="1299" width="9.42578125" customWidth="1"/>
    <col min="1300" max="1300" width="9" customWidth="1"/>
    <col min="1301" max="1301" width="8.85546875" customWidth="1"/>
    <col min="1302" max="1303" width="9.42578125" customWidth="1"/>
    <col min="1304" max="1304" width="8.7109375" customWidth="1"/>
    <col min="1305" max="1305" width="8.42578125" customWidth="1"/>
    <col min="1306" max="1307" width="9.42578125" customWidth="1"/>
    <col min="1308" max="1308" width="8.7109375" customWidth="1"/>
    <col min="1309" max="1309" width="8.5703125" customWidth="1"/>
    <col min="1310" max="1310" width="9.42578125" customWidth="1"/>
    <col min="1311" max="1313" width="8.7109375" customWidth="1"/>
    <col min="1314" max="1314" width="9.42578125" customWidth="1"/>
    <col min="1315" max="1315" width="8.42578125" customWidth="1"/>
    <col min="1316" max="1316" width="8.5703125" customWidth="1"/>
    <col min="1317" max="1317" width="7.85546875" customWidth="1"/>
    <col min="1318" max="1318" width="9.42578125" customWidth="1"/>
    <col min="1319" max="1319" width="8.28515625" customWidth="1"/>
    <col min="1320" max="1320" width="0.7109375" customWidth="1"/>
    <col min="1537" max="1537" width="0" hidden="1" customWidth="1"/>
    <col min="1538" max="1538" width="1" customWidth="1"/>
    <col min="1539" max="1539" width="12.42578125" customWidth="1"/>
    <col min="1540" max="1540" width="21.7109375" customWidth="1"/>
    <col min="1541" max="1548" width="10.140625" customWidth="1"/>
    <col min="1549" max="1549" width="1.42578125" customWidth="1"/>
    <col min="1550" max="1550" width="9" customWidth="1"/>
    <col min="1551" max="1551" width="8.7109375" customWidth="1"/>
    <col min="1552" max="1553" width="8.85546875" customWidth="1"/>
    <col min="1554" max="1555" width="9.42578125" customWidth="1"/>
    <col min="1556" max="1556" width="9" customWidth="1"/>
    <col min="1557" max="1557" width="8.85546875" customWidth="1"/>
    <col min="1558" max="1559" width="9.42578125" customWidth="1"/>
    <col min="1560" max="1560" width="8.7109375" customWidth="1"/>
    <col min="1561" max="1561" width="8.42578125" customWidth="1"/>
    <col min="1562" max="1563" width="9.42578125" customWidth="1"/>
    <col min="1564" max="1564" width="8.7109375" customWidth="1"/>
    <col min="1565" max="1565" width="8.5703125" customWidth="1"/>
    <col min="1566" max="1566" width="9.42578125" customWidth="1"/>
    <col min="1567" max="1569" width="8.7109375" customWidth="1"/>
    <col min="1570" max="1570" width="9.42578125" customWidth="1"/>
    <col min="1571" max="1571" width="8.42578125" customWidth="1"/>
    <col min="1572" max="1572" width="8.5703125" customWidth="1"/>
    <col min="1573" max="1573" width="7.85546875" customWidth="1"/>
    <col min="1574" max="1574" width="9.42578125" customWidth="1"/>
    <col min="1575" max="1575" width="8.28515625" customWidth="1"/>
    <col min="1576" max="1576" width="0.7109375" customWidth="1"/>
    <col min="1793" max="1793" width="0" hidden="1" customWidth="1"/>
    <col min="1794" max="1794" width="1" customWidth="1"/>
    <col min="1795" max="1795" width="12.42578125" customWidth="1"/>
    <col min="1796" max="1796" width="21.7109375" customWidth="1"/>
    <col min="1797" max="1804" width="10.140625" customWidth="1"/>
    <col min="1805" max="1805" width="1.42578125" customWidth="1"/>
    <col min="1806" max="1806" width="9" customWidth="1"/>
    <col min="1807" max="1807" width="8.7109375" customWidth="1"/>
    <col min="1808" max="1809" width="8.85546875" customWidth="1"/>
    <col min="1810" max="1811" width="9.42578125" customWidth="1"/>
    <col min="1812" max="1812" width="9" customWidth="1"/>
    <col min="1813" max="1813" width="8.85546875" customWidth="1"/>
    <col min="1814" max="1815" width="9.42578125" customWidth="1"/>
    <col min="1816" max="1816" width="8.7109375" customWidth="1"/>
    <col min="1817" max="1817" width="8.42578125" customWidth="1"/>
    <col min="1818" max="1819" width="9.42578125" customWidth="1"/>
    <col min="1820" max="1820" width="8.7109375" customWidth="1"/>
    <col min="1821" max="1821" width="8.5703125" customWidth="1"/>
    <col min="1822" max="1822" width="9.42578125" customWidth="1"/>
    <col min="1823" max="1825" width="8.7109375" customWidth="1"/>
    <col min="1826" max="1826" width="9.42578125" customWidth="1"/>
    <col min="1827" max="1827" width="8.42578125" customWidth="1"/>
    <col min="1828" max="1828" width="8.5703125" customWidth="1"/>
    <col min="1829" max="1829" width="7.85546875" customWidth="1"/>
    <col min="1830" max="1830" width="9.42578125" customWidth="1"/>
    <col min="1831" max="1831" width="8.28515625" customWidth="1"/>
    <col min="1832" max="1832" width="0.7109375" customWidth="1"/>
    <col min="2049" max="2049" width="0" hidden="1" customWidth="1"/>
    <col min="2050" max="2050" width="1" customWidth="1"/>
    <col min="2051" max="2051" width="12.42578125" customWidth="1"/>
    <col min="2052" max="2052" width="21.7109375" customWidth="1"/>
    <col min="2053" max="2060" width="10.140625" customWidth="1"/>
    <col min="2061" max="2061" width="1.42578125" customWidth="1"/>
    <col min="2062" max="2062" width="9" customWidth="1"/>
    <col min="2063" max="2063" width="8.7109375" customWidth="1"/>
    <col min="2064" max="2065" width="8.85546875" customWidth="1"/>
    <col min="2066" max="2067" width="9.42578125" customWidth="1"/>
    <col min="2068" max="2068" width="9" customWidth="1"/>
    <col min="2069" max="2069" width="8.85546875" customWidth="1"/>
    <col min="2070" max="2071" width="9.42578125" customWidth="1"/>
    <col min="2072" max="2072" width="8.7109375" customWidth="1"/>
    <col min="2073" max="2073" width="8.42578125" customWidth="1"/>
    <col min="2074" max="2075" width="9.42578125" customWidth="1"/>
    <col min="2076" max="2076" width="8.7109375" customWidth="1"/>
    <col min="2077" max="2077" width="8.5703125" customWidth="1"/>
    <col min="2078" max="2078" width="9.42578125" customWidth="1"/>
    <col min="2079" max="2081" width="8.7109375" customWidth="1"/>
    <col min="2082" max="2082" width="9.42578125" customWidth="1"/>
    <col min="2083" max="2083" width="8.42578125" customWidth="1"/>
    <col min="2084" max="2084" width="8.5703125" customWidth="1"/>
    <col min="2085" max="2085" width="7.85546875" customWidth="1"/>
    <col min="2086" max="2086" width="9.42578125" customWidth="1"/>
    <col min="2087" max="2087" width="8.28515625" customWidth="1"/>
    <col min="2088" max="2088" width="0.7109375" customWidth="1"/>
    <col min="2305" max="2305" width="0" hidden="1" customWidth="1"/>
    <col min="2306" max="2306" width="1" customWidth="1"/>
    <col min="2307" max="2307" width="12.42578125" customWidth="1"/>
    <col min="2308" max="2308" width="21.7109375" customWidth="1"/>
    <col min="2309" max="2316" width="10.140625" customWidth="1"/>
    <col min="2317" max="2317" width="1.42578125" customWidth="1"/>
    <col min="2318" max="2318" width="9" customWidth="1"/>
    <col min="2319" max="2319" width="8.7109375" customWidth="1"/>
    <col min="2320" max="2321" width="8.85546875" customWidth="1"/>
    <col min="2322" max="2323" width="9.42578125" customWidth="1"/>
    <col min="2324" max="2324" width="9" customWidth="1"/>
    <col min="2325" max="2325" width="8.85546875" customWidth="1"/>
    <col min="2326" max="2327" width="9.42578125" customWidth="1"/>
    <col min="2328" max="2328" width="8.7109375" customWidth="1"/>
    <col min="2329" max="2329" width="8.42578125" customWidth="1"/>
    <col min="2330" max="2331" width="9.42578125" customWidth="1"/>
    <col min="2332" max="2332" width="8.7109375" customWidth="1"/>
    <col min="2333" max="2333" width="8.5703125" customWidth="1"/>
    <col min="2334" max="2334" width="9.42578125" customWidth="1"/>
    <col min="2335" max="2337" width="8.7109375" customWidth="1"/>
    <col min="2338" max="2338" width="9.42578125" customWidth="1"/>
    <col min="2339" max="2339" width="8.42578125" customWidth="1"/>
    <col min="2340" max="2340" width="8.5703125" customWidth="1"/>
    <col min="2341" max="2341" width="7.85546875" customWidth="1"/>
    <col min="2342" max="2342" width="9.42578125" customWidth="1"/>
    <col min="2343" max="2343" width="8.28515625" customWidth="1"/>
    <col min="2344" max="2344" width="0.7109375" customWidth="1"/>
    <col min="2561" max="2561" width="0" hidden="1" customWidth="1"/>
    <col min="2562" max="2562" width="1" customWidth="1"/>
    <col min="2563" max="2563" width="12.42578125" customWidth="1"/>
    <col min="2564" max="2564" width="21.7109375" customWidth="1"/>
    <col min="2565" max="2572" width="10.140625" customWidth="1"/>
    <col min="2573" max="2573" width="1.42578125" customWidth="1"/>
    <col min="2574" max="2574" width="9" customWidth="1"/>
    <col min="2575" max="2575" width="8.7109375" customWidth="1"/>
    <col min="2576" max="2577" width="8.85546875" customWidth="1"/>
    <col min="2578" max="2579" width="9.42578125" customWidth="1"/>
    <col min="2580" max="2580" width="9" customWidth="1"/>
    <col min="2581" max="2581" width="8.85546875" customWidth="1"/>
    <col min="2582" max="2583" width="9.42578125" customWidth="1"/>
    <col min="2584" max="2584" width="8.7109375" customWidth="1"/>
    <col min="2585" max="2585" width="8.42578125" customWidth="1"/>
    <col min="2586" max="2587" width="9.42578125" customWidth="1"/>
    <col min="2588" max="2588" width="8.7109375" customWidth="1"/>
    <col min="2589" max="2589" width="8.5703125" customWidth="1"/>
    <col min="2590" max="2590" width="9.42578125" customWidth="1"/>
    <col min="2591" max="2593" width="8.7109375" customWidth="1"/>
    <col min="2594" max="2594" width="9.42578125" customWidth="1"/>
    <col min="2595" max="2595" width="8.42578125" customWidth="1"/>
    <col min="2596" max="2596" width="8.5703125" customWidth="1"/>
    <col min="2597" max="2597" width="7.85546875" customWidth="1"/>
    <col min="2598" max="2598" width="9.42578125" customWidth="1"/>
    <col min="2599" max="2599" width="8.28515625" customWidth="1"/>
    <col min="2600" max="2600" width="0.7109375" customWidth="1"/>
    <col min="2817" max="2817" width="0" hidden="1" customWidth="1"/>
    <col min="2818" max="2818" width="1" customWidth="1"/>
    <col min="2819" max="2819" width="12.42578125" customWidth="1"/>
    <col min="2820" max="2820" width="21.7109375" customWidth="1"/>
    <col min="2821" max="2828" width="10.140625" customWidth="1"/>
    <col min="2829" max="2829" width="1.42578125" customWidth="1"/>
    <col min="2830" max="2830" width="9" customWidth="1"/>
    <col min="2831" max="2831" width="8.7109375" customWidth="1"/>
    <col min="2832" max="2833" width="8.85546875" customWidth="1"/>
    <col min="2834" max="2835" width="9.42578125" customWidth="1"/>
    <col min="2836" max="2836" width="9" customWidth="1"/>
    <col min="2837" max="2837" width="8.85546875" customWidth="1"/>
    <col min="2838" max="2839" width="9.42578125" customWidth="1"/>
    <col min="2840" max="2840" width="8.7109375" customWidth="1"/>
    <col min="2841" max="2841" width="8.42578125" customWidth="1"/>
    <col min="2842" max="2843" width="9.42578125" customWidth="1"/>
    <col min="2844" max="2844" width="8.7109375" customWidth="1"/>
    <col min="2845" max="2845" width="8.5703125" customWidth="1"/>
    <col min="2846" max="2846" width="9.42578125" customWidth="1"/>
    <col min="2847" max="2849" width="8.7109375" customWidth="1"/>
    <col min="2850" max="2850" width="9.42578125" customWidth="1"/>
    <col min="2851" max="2851" width="8.42578125" customWidth="1"/>
    <col min="2852" max="2852" width="8.5703125" customWidth="1"/>
    <col min="2853" max="2853" width="7.85546875" customWidth="1"/>
    <col min="2854" max="2854" width="9.42578125" customWidth="1"/>
    <col min="2855" max="2855" width="8.28515625" customWidth="1"/>
    <col min="2856" max="2856" width="0.7109375" customWidth="1"/>
    <col min="3073" max="3073" width="0" hidden="1" customWidth="1"/>
    <col min="3074" max="3074" width="1" customWidth="1"/>
    <col min="3075" max="3075" width="12.42578125" customWidth="1"/>
    <col min="3076" max="3076" width="21.7109375" customWidth="1"/>
    <col min="3077" max="3084" width="10.140625" customWidth="1"/>
    <col min="3085" max="3085" width="1.42578125" customWidth="1"/>
    <col min="3086" max="3086" width="9" customWidth="1"/>
    <col min="3087" max="3087" width="8.7109375" customWidth="1"/>
    <col min="3088" max="3089" width="8.85546875" customWidth="1"/>
    <col min="3090" max="3091" width="9.42578125" customWidth="1"/>
    <col min="3092" max="3092" width="9" customWidth="1"/>
    <col min="3093" max="3093" width="8.85546875" customWidth="1"/>
    <col min="3094" max="3095" width="9.42578125" customWidth="1"/>
    <col min="3096" max="3096" width="8.7109375" customWidth="1"/>
    <col min="3097" max="3097" width="8.42578125" customWidth="1"/>
    <col min="3098" max="3099" width="9.42578125" customWidth="1"/>
    <col min="3100" max="3100" width="8.7109375" customWidth="1"/>
    <col min="3101" max="3101" width="8.5703125" customWidth="1"/>
    <col min="3102" max="3102" width="9.42578125" customWidth="1"/>
    <col min="3103" max="3105" width="8.7109375" customWidth="1"/>
    <col min="3106" max="3106" width="9.42578125" customWidth="1"/>
    <col min="3107" max="3107" width="8.42578125" customWidth="1"/>
    <col min="3108" max="3108" width="8.5703125" customWidth="1"/>
    <col min="3109" max="3109" width="7.85546875" customWidth="1"/>
    <col min="3110" max="3110" width="9.42578125" customWidth="1"/>
    <col min="3111" max="3111" width="8.28515625" customWidth="1"/>
    <col min="3112" max="3112" width="0.7109375" customWidth="1"/>
    <col min="3329" max="3329" width="0" hidden="1" customWidth="1"/>
    <col min="3330" max="3330" width="1" customWidth="1"/>
    <col min="3331" max="3331" width="12.42578125" customWidth="1"/>
    <col min="3332" max="3332" width="21.7109375" customWidth="1"/>
    <col min="3333" max="3340" width="10.140625" customWidth="1"/>
    <col min="3341" max="3341" width="1.42578125" customWidth="1"/>
    <col min="3342" max="3342" width="9" customWidth="1"/>
    <col min="3343" max="3343" width="8.7109375" customWidth="1"/>
    <col min="3344" max="3345" width="8.85546875" customWidth="1"/>
    <col min="3346" max="3347" width="9.42578125" customWidth="1"/>
    <col min="3348" max="3348" width="9" customWidth="1"/>
    <col min="3349" max="3349" width="8.85546875" customWidth="1"/>
    <col min="3350" max="3351" width="9.42578125" customWidth="1"/>
    <col min="3352" max="3352" width="8.7109375" customWidth="1"/>
    <col min="3353" max="3353" width="8.42578125" customWidth="1"/>
    <col min="3354" max="3355" width="9.42578125" customWidth="1"/>
    <col min="3356" max="3356" width="8.7109375" customWidth="1"/>
    <col min="3357" max="3357" width="8.5703125" customWidth="1"/>
    <col min="3358" max="3358" width="9.42578125" customWidth="1"/>
    <col min="3359" max="3361" width="8.7109375" customWidth="1"/>
    <col min="3362" max="3362" width="9.42578125" customWidth="1"/>
    <col min="3363" max="3363" width="8.42578125" customWidth="1"/>
    <col min="3364" max="3364" width="8.5703125" customWidth="1"/>
    <col min="3365" max="3365" width="7.85546875" customWidth="1"/>
    <col min="3366" max="3366" width="9.42578125" customWidth="1"/>
    <col min="3367" max="3367" width="8.28515625" customWidth="1"/>
    <col min="3368" max="3368" width="0.7109375" customWidth="1"/>
    <col min="3585" max="3585" width="0" hidden="1" customWidth="1"/>
    <col min="3586" max="3586" width="1" customWidth="1"/>
    <col min="3587" max="3587" width="12.42578125" customWidth="1"/>
    <col min="3588" max="3588" width="21.7109375" customWidth="1"/>
    <col min="3589" max="3596" width="10.140625" customWidth="1"/>
    <col min="3597" max="3597" width="1.42578125" customWidth="1"/>
    <col min="3598" max="3598" width="9" customWidth="1"/>
    <col min="3599" max="3599" width="8.7109375" customWidth="1"/>
    <col min="3600" max="3601" width="8.85546875" customWidth="1"/>
    <col min="3602" max="3603" width="9.42578125" customWidth="1"/>
    <col min="3604" max="3604" width="9" customWidth="1"/>
    <col min="3605" max="3605" width="8.85546875" customWidth="1"/>
    <col min="3606" max="3607" width="9.42578125" customWidth="1"/>
    <col min="3608" max="3608" width="8.7109375" customWidth="1"/>
    <col min="3609" max="3609" width="8.42578125" customWidth="1"/>
    <col min="3610" max="3611" width="9.42578125" customWidth="1"/>
    <col min="3612" max="3612" width="8.7109375" customWidth="1"/>
    <col min="3613" max="3613" width="8.5703125" customWidth="1"/>
    <col min="3614" max="3614" width="9.42578125" customWidth="1"/>
    <col min="3615" max="3617" width="8.7109375" customWidth="1"/>
    <col min="3618" max="3618" width="9.42578125" customWidth="1"/>
    <col min="3619" max="3619" width="8.42578125" customWidth="1"/>
    <col min="3620" max="3620" width="8.5703125" customWidth="1"/>
    <col min="3621" max="3621" width="7.85546875" customWidth="1"/>
    <col min="3622" max="3622" width="9.42578125" customWidth="1"/>
    <col min="3623" max="3623" width="8.28515625" customWidth="1"/>
    <col min="3624" max="3624" width="0.7109375" customWidth="1"/>
    <col min="3841" max="3841" width="0" hidden="1" customWidth="1"/>
    <col min="3842" max="3842" width="1" customWidth="1"/>
    <col min="3843" max="3843" width="12.42578125" customWidth="1"/>
    <col min="3844" max="3844" width="21.7109375" customWidth="1"/>
    <col min="3845" max="3852" width="10.140625" customWidth="1"/>
    <col min="3853" max="3853" width="1.42578125" customWidth="1"/>
    <col min="3854" max="3854" width="9" customWidth="1"/>
    <col min="3855" max="3855" width="8.7109375" customWidth="1"/>
    <col min="3856" max="3857" width="8.85546875" customWidth="1"/>
    <col min="3858" max="3859" width="9.42578125" customWidth="1"/>
    <col min="3860" max="3860" width="9" customWidth="1"/>
    <col min="3861" max="3861" width="8.85546875" customWidth="1"/>
    <col min="3862" max="3863" width="9.42578125" customWidth="1"/>
    <col min="3864" max="3864" width="8.7109375" customWidth="1"/>
    <col min="3865" max="3865" width="8.42578125" customWidth="1"/>
    <col min="3866" max="3867" width="9.42578125" customWidth="1"/>
    <col min="3868" max="3868" width="8.7109375" customWidth="1"/>
    <col min="3869" max="3869" width="8.5703125" customWidth="1"/>
    <col min="3870" max="3870" width="9.42578125" customWidth="1"/>
    <col min="3871" max="3873" width="8.7109375" customWidth="1"/>
    <col min="3874" max="3874" width="9.42578125" customWidth="1"/>
    <col min="3875" max="3875" width="8.42578125" customWidth="1"/>
    <col min="3876" max="3876" width="8.5703125" customWidth="1"/>
    <col min="3877" max="3877" width="7.85546875" customWidth="1"/>
    <col min="3878" max="3878" width="9.42578125" customWidth="1"/>
    <col min="3879" max="3879" width="8.28515625" customWidth="1"/>
    <col min="3880" max="3880" width="0.7109375" customWidth="1"/>
    <col min="4097" max="4097" width="0" hidden="1" customWidth="1"/>
    <col min="4098" max="4098" width="1" customWidth="1"/>
    <col min="4099" max="4099" width="12.42578125" customWidth="1"/>
    <col min="4100" max="4100" width="21.7109375" customWidth="1"/>
    <col min="4101" max="4108" width="10.140625" customWidth="1"/>
    <col min="4109" max="4109" width="1.42578125" customWidth="1"/>
    <col min="4110" max="4110" width="9" customWidth="1"/>
    <col min="4111" max="4111" width="8.7109375" customWidth="1"/>
    <col min="4112" max="4113" width="8.85546875" customWidth="1"/>
    <col min="4114" max="4115" width="9.42578125" customWidth="1"/>
    <col min="4116" max="4116" width="9" customWidth="1"/>
    <col min="4117" max="4117" width="8.85546875" customWidth="1"/>
    <col min="4118" max="4119" width="9.42578125" customWidth="1"/>
    <col min="4120" max="4120" width="8.7109375" customWidth="1"/>
    <col min="4121" max="4121" width="8.42578125" customWidth="1"/>
    <col min="4122" max="4123" width="9.42578125" customWidth="1"/>
    <col min="4124" max="4124" width="8.7109375" customWidth="1"/>
    <col min="4125" max="4125" width="8.5703125" customWidth="1"/>
    <col min="4126" max="4126" width="9.42578125" customWidth="1"/>
    <col min="4127" max="4129" width="8.7109375" customWidth="1"/>
    <col min="4130" max="4130" width="9.42578125" customWidth="1"/>
    <col min="4131" max="4131" width="8.42578125" customWidth="1"/>
    <col min="4132" max="4132" width="8.5703125" customWidth="1"/>
    <col min="4133" max="4133" width="7.85546875" customWidth="1"/>
    <col min="4134" max="4134" width="9.42578125" customWidth="1"/>
    <col min="4135" max="4135" width="8.28515625" customWidth="1"/>
    <col min="4136" max="4136" width="0.7109375" customWidth="1"/>
    <col min="4353" max="4353" width="0" hidden="1" customWidth="1"/>
    <col min="4354" max="4354" width="1" customWidth="1"/>
    <col min="4355" max="4355" width="12.42578125" customWidth="1"/>
    <col min="4356" max="4356" width="21.7109375" customWidth="1"/>
    <col min="4357" max="4364" width="10.140625" customWidth="1"/>
    <col min="4365" max="4365" width="1.42578125" customWidth="1"/>
    <col min="4366" max="4366" width="9" customWidth="1"/>
    <col min="4367" max="4367" width="8.7109375" customWidth="1"/>
    <col min="4368" max="4369" width="8.85546875" customWidth="1"/>
    <col min="4370" max="4371" width="9.42578125" customWidth="1"/>
    <col min="4372" max="4372" width="9" customWidth="1"/>
    <col min="4373" max="4373" width="8.85546875" customWidth="1"/>
    <col min="4374" max="4375" width="9.42578125" customWidth="1"/>
    <col min="4376" max="4376" width="8.7109375" customWidth="1"/>
    <col min="4377" max="4377" width="8.42578125" customWidth="1"/>
    <col min="4378" max="4379" width="9.42578125" customWidth="1"/>
    <col min="4380" max="4380" width="8.7109375" customWidth="1"/>
    <col min="4381" max="4381" width="8.5703125" customWidth="1"/>
    <col min="4382" max="4382" width="9.42578125" customWidth="1"/>
    <col min="4383" max="4385" width="8.7109375" customWidth="1"/>
    <col min="4386" max="4386" width="9.42578125" customWidth="1"/>
    <col min="4387" max="4387" width="8.42578125" customWidth="1"/>
    <col min="4388" max="4388" width="8.5703125" customWidth="1"/>
    <col min="4389" max="4389" width="7.85546875" customWidth="1"/>
    <col min="4390" max="4390" width="9.42578125" customWidth="1"/>
    <col min="4391" max="4391" width="8.28515625" customWidth="1"/>
    <col min="4392" max="4392" width="0.7109375" customWidth="1"/>
    <col min="4609" max="4609" width="0" hidden="1" customWidth="1"/>
    <col min="4610" max="4610" width="1" customWidth="1"/>
    <col min="4611" max="4611" width="12.42578125" customWidth="1"/>
    <col min="4612" max="4612" width="21.7109375" customWidth="1"/>
    <col min="4613" max="4620" width="10.140625" customWidth="1"/>
    <col min="4621" max="4621" width="1.42578125" customWidth="1"/>
    <col min="4622" max="4622" width="9" customWidth="1"/>
    <col min="4623" max="4623" width="8.7109375" customWidth="1"/>
    <col min="4624" max="4625" width="8.85546875" customWidth="1"/>
    <col min="4626" max="4627" width="9.42578125" customWidth="1"/>
    <col min="4628" max="4628" width="9" customWidth="1"/>
    <col min="4629" max="4629" width="8.85546875" customWidth="1"/>
    <col min="4630" max="4631" width="9.42578125" customWidth="1"/>
    <col min="4632" max="4632" width="8.7109375" customWidth="1"/>
    <col min="4633" max="4633" width="8.42578125" customWidth="1"/>
    <col min="4634" max="4635" width="9.42578125" customWidth="1"/>
    <col min="4636" max="4636" width="8.7109375" customWidth="1"/>
    <col min="4637" max="4637" width="8.5703125" customWidth="1"/>
    <col min="4638" max="4638" width="9.42578125" customWidth="1"/>
    <col min="4639" max="4641" width="8.7109375" customWidth="1"/>
    <col min="4642" max="4642" width="9.42578125" customWidth="1"/>
    <col min="4643" max="4643" width="8.42578125" customWidth="1"/>
    <col min="4644" max="4644" width="8.5703125" customWidth="1"/>
    <col min="4645" max="4645" width="7.85546875" customWidth="1"/>
    <col min="4646" max="4646" width="9.42578125" customWidth="1"/>
    <col min="4647" max="4647" width="8.28515625" customWidth="1"/>
    <col min="4648" max="4648" width="0.7109375" customWidth="1"/>
    <col min="4865" max="4865" width="0" hidden="1" customWidth="1"/>
    <col min="4866" max="4866" width="1" customWidth="1"/>
    <col min="4867" max="4867" width="12.42578125" customWidth="1"/>
    <col min="4868" max="4868" width="21.7109375" customWidth="1"/>
    <col min="4869" max="4876" width="10.140625" customWidth="1"/>
    <col min="4877" max="4877" width="1.42578125" customWidth="1"/>
    <col min="4878" max="4878" width="9" customWidth="1"/>
    <col min="4879" max="4879" width="8.7109375" customWidth="1"/>
    <col min="4880" max="4881" width="8.85546875" customWidth="1"/>
    <col min="4882" max="4883" width="9.42578125" customWidth="1"/>
    <col min="4884" max="4884" width="9" customWidth="1"/>
    <col min="4885" max="4885" width="8.85546875" customWidth="1"/>
    <col min="4886" max="4887" width="9.42578125" customWidth="1"/>
    <col min="4888" max="4888" width="8.7109375" customWidth="1"/>
    <col min="4889" max="4889" width="8.42578125" customWidth="1"/>
    <col min="4890" max="4891" width="9.42578125" customWidth="1"/>
    <col min="4892" max="4892" width="8.7109375" customWidth="1"/>
    <col min="4893" max="4893" width="8.5703125" customWidth="1"/>
    <col min="4894" max="4894" width="9.42578125" customWidth="1"/>
    <col min="4895" max="4897" width="8.7109375" customWidth="1"/>
    <col min="4898" max="4898" width="9.42578125" customWidth="1"/>
    <col min="4899" max="4899" width="8.42578125" customWidth="1"/>
    <col min="4900" max="4900" width="8.5703125" customWidth="1"/>
    <col min="4901" max="4901" width="7.85546875" customWidth="1"/>
    <col min="4902" max="4902" width="9.42578125" customWidth="1"/>
    <col min="4903" max="4903" width="8.28515625" customWidth="1"/>
    <col min="4904" max="4904" width="0.7109375" customWidth="1"/>
    <col min="5121" max="5121" width="0" hidden="1" customWidth="1"/>
    <col min="5122" max="5122" width="1" customWidth="1"/>
    <col min="5123" max="5123" width="12.42578125" customWidth="1"/>
    <col min="5124" max="5124" width="21.7109375" customWidth="1"/>
    <col min="5125" max="5132" width="10.140625" customWidth="1"/>
    <col min="5133" max="5133" width="1.42578125" customWidth="1"/>
    <col min="5134" max="5134" width="9" customWidth="1"/>
    <col min="5135" max="5135" width="8.7109375" customWidth="1"/>
    <col min="5136" max="5137" width="8.85546875" customWidth="1"/>
    <col min="5138" max="5139" width="9.42578125" customWidth="1"/>
    <col min="5140" max="5140" width="9" customWidth="1"/>
    <col min="5141" max="5141" width="8.85546875" customWidth="1"/>
    <col min="5142" max="5143" width="9.42578125" customWidth="1"/>
    <col min="5144" max="5144" width="8.7109375" customWidth="1"/>
    <col min="5145" max="5145" width="8.42578125" customWidth="1"/>
    <col min="5146" max="5147" width="9.42578125" customWidth="1"/>
    <col min="5148" max="5148" width="8.7109375" customWidth="1"/>
    <col min="5149" max="5149" width="8.5703125" customWidth="1"/>
    <col min="5150" max="5150" width="9.42578125" customWidth="1"/>
    <col min="5151" max="5153" width="8.7109375" customWidth="1"/>
    <col min="5154" max="5154" width="9.42578125" customWidth="1"/>
    <col min="5155" max="5155" width="8.42578125" customWidth="1"/>
    <col min="5156" max="5156" width="8.5703125" customWidth="1"/>
    <col min="5157" max="5157" width="7.85546875" customWidth="1"/>
    <col min="5158" max="5158" width="9.42578125" customWidth="1"/>
    <col min="5159" max="5159" width="8.28515625" customWidth="1"/>
    <col min="5160" max="5160" width="0.7109375" customWidth="1"/>
    <col min="5377" max="5377" width="0" hidden="1" customWidth="1"/>
    <col min="5378" max="5378" width="1" customWidth="1"/>
    <col min="5379" max="5379" width="12.42578125" customWidth="1"/>
    <col min="5380" max="5380" width="21.7109375" customWidth="1"/>
    <col min="5381" max="5388" width="10.140625" customWidth="1"/>
    <col min="5389" max="5389" width="1.42578125" customWidth="1"/>
    <col min="5390" max="5390" width="9" customWidth="1"/>
    <col min="5391" max="5391" width="8.7109375" customWidth="1"/>
    <col min="5392" max="5393" width="8.85546875" customWidth="1"/>
    <col min="5394" max="5395" width="9.42578125" customWidth="1"/>
    <col min="5396" max="5396" width="9" customWidth="1"/>
    <col min="5397" max="5397" width="8.85546875" customWidth="1"/>
    <col min="5398" max="5399" width="9.42578125" customWidth="1"/>
    <col min="5400" max="5400" width="8.7109375" customWidth="1"/>
    <col min="5401" max="5401" width="8.42578125" customWidth="1"/>
    <col min="5402" max="5403" width="9.42578125" customWidth="1"/>
    <col min="5404" max="5404" width="8.7109375" customWidth="1"/>
    <col min="5405" max="5405" width="8.5703125" customWidth="1"/>
    <col min="5406" max="5406" width="9.42578125" customWidth="1"/>
    <col min="5407" max="5409" width="8.7109375" customWidth="1"/>
    <col min="5410" max="5410" width="9.42578125" customWidth="1"/>
    <col min="5411" max="5411" width="8.42578125" customWidth="1"/>
    <col min="5412" max="5412" width="8.5703125" customWidth="1"/>
    <col min="5413" max="5413" width="7.85546875" customWidth="1"/>
    <col min="5414" max="5414" width="9.42578125" customWidth="1"/>
    <col min="5415" max="5415" width="8.28515625" customWidth="1"/>
    <col min="5416" max="5416" width="0.7109375" customWidth="1"/>
    <col min="5633" max="5633" width="0" hidden="1" customWidth="1"/>
    <col min="5634" max="5634" width="1" customWidth="1"/>
    <col min="5635" max="5635" width="12.42578125" customWidth="1"/>
    <col min="5636" max="5636" width="21.7109375" customWidth="1"/>
    <col min="5637" max="5644" width="10.140625" customWidth="1"/>
    <col min="5645" max="5645" width="1.42578125" customWidth="1"/>
    <col min="5646" max="5646" width="9" customWidth="1"/>
    <col min="5647" max="5647" width="8.7109375" customWidth="1"/>
    <col min="5648" max="5649" width="8.85546875" customWidth="1"/>
    <col min="5650" max="5651" width="9.42578125" customWidth="1"/>
    <col min="5652" max="5652" width="9" customWidth="1"/>
    <col min="5653" max="5653" width="8.85546875" customWidth="1"/>
    <col min="5654" max="5655" width="9.42578125" customWidth="1"/>
    <col min="5656" max="5656" width="8.7109375" customWidth="1"/>
    <col min="5657" max="5657" width="8.42578125" customWidth="1"/>
    <col min="5658" max="5659" width="9.42578125" customWidth="1"/>
    <col min="5660" max="5660" width="8.7109375" customWidth="1"/>
    <col min="5661" max="5661" width="8.5703125" customWidth="1"/>
    <col min="5662" max="5662" width="9.42578125" customWidth="1"/>
    <col min="5663" max="5665" width="8.7109375" customWidth="1"/>
    <col min="5666" max="5666" width="9.42578125" customWidth="1"/>
    <col min="5667" max="5667" width="8.42578125" customWidth="1"/>
    <col min="5668" max="5668" width="8.5703125" customWidth="1"/>
    <col min="5669" max="5669" width="7.85546875" customWidth="1"/>
    <col min="5670" max="5670" width="9.42578125" customWidth="1"/>
    <col min="5671" max="5671" width="8.28515625" customWidth="1"/>
    <col min="5672" max="5672" width="0.7109375" customWidth="1"/>
    <col min="5889" max="5889" width="0" hidden="1" customWidth="1"/>
    <col min="5890" max="5890" width="1" customWidth="1"/>
    <col min="5891" max="5891" width="12.42578125" customWidth="1"/>
    <col min="5892" max="5892" width="21.7109375" customWidth="1"/>
    <col min="5893" max="5900" width="10.140625" customWidth="1"/>
    <col min="5901" max="5901" width="1.42578125" customWidth="1"/>
    <col min="5902" max="5902" width="9" customWidth="1"/>
    <col min="5903" max="5903" width="8.7109375" customWidth="1"/>
    <col min="5904" max="5905" width="8.85546875" customWidth="1"/>
    <col min="5906" max="5907" width="9.42578125" customWidth="1"/>
    <col min="5908" max="5908" width="9" customWidth="1"/>
    <col min="5909" max="5909" width="8.85546875" customWidth="1"/>
    <col min="5910" max="5911" width="9.42578125" customWidth="1"/>
    <col min="5912" max="5912" width="8.7109375" customWidth="1"/>
    <col min="5913" max="5913" width="8.42578125" customWidth="1"/>
    <col min="5914" max="5915" width="9.42578125" customWidth="1"/>
    <col min="5916" max="5916" width="8.7109375" customWidth="1"/>
    <col min="5917" max="5917" width="8.5703125" customWidth="1"/>
    <col min="5918" max="5918" width="9.42578125" customWidth="1"/>
    <col min="5919" max="5921" width="8.7109375" customWidth="1"/>
    <col min="5922" max="5922" width="9.42578125" customWidth="1"/>
    <col min="5923" max="5923" width="8.42578125" customWidth="1"/>
    <col min="5924" max="5924" width="8.5703125" customWidth="1"/>
    <col min="5925" max="5925" width="7.85546875" customWidth="1"/>
    <col min="5926" max="5926" width="9.42578125" customWidth="1"/>
    <col min="5927" max="5927" width="8.28515625" customWidth="1"/>
    <col min="5928" max="5928" width="0.7109375" customWidth="1"/>
    <col min="6145" max="6145" width="0" hidden="1" customWidth="1"/>
    <col min="6146" max="6146" width="1" customWidth="1"/>
    <col min="6147" max="6147" width="12.42578125" customWidth="1"/>
    <col min="6148" max="6148" width="21.7109375" customWidth="1"/>
    <col min="6149" max="6156" width="10.140625" customWidth="1"/>
    <col min="6157" max="6157" width="1.42578125" customWidth="1"/>
    <col min="6158" max="6158" width="9" customWidth="1"/>
    <col min="6159" max="6159" width="8.7109375" customWidth="1"/>
    <col min="6160" max="6161" width="8.85546875" customWidth="1"/>
    <col min="6162" max="6163" width="9.42578125" customWidth="1"/>
    <col min="6164" max="6164" width="9" customWidth="1"/>
    <col min="6165" max="6165" width="8.85546875" customWidth="1"/>
    <col min="6166" max="6167" width="9.42578125" customWidth="1"/>
    <col min="6168" max="6168" width="8.7109375" customWidth="1"/>
    <col min="6169" max="6169" width="8.42578125" customWidth="1"/>
    <col min="6170" max="6171" width="9.42578125" customWidth="1"/>
    <col min="6172" max="6172" width="8.7109375" customWidth="1"/>
    <col min="6173" max="6173" width="8.5703125" customWidth="1"/>
    <col min="6174" max="6174" width="9.42578125" customWidth="1"/>
    <col min="6175" max="6177" width="8.7109375" customWidth="1"/>
    <col min="6178" max="6178" width="9.42578125" customWidth="1"/>
    <col min="6179" max="6179" width="8.42578125" customWidth="1"/>
    <col min="6180" max="6180" width="8.5703125" customWidth="1"/>
    <col min="6181" max="6181" width="7.85546875" customWidth="1"/>
    <col min="6182" max="6182" width="9.42578125" customWidth="1"/>
    <col min="6183" max="6183" width="8.28515625" customWidth="1"/>
    <col min="6184" max="6184" width="0.7109375" customWidth="1"/>
    <col min="6401" max="6401" width="0" hidden="1" customWidth="1"/>
    <col min="6402" max="6402" width="1" customWidth="1"/>
    <col min="6403" max="6403" width="12.42578125" customWidth="1"/>
    <col min="6404" max="6404" width="21.7109375" customWidth="1"/>
    <col min="6405" max="6412" width="10.140625" customWidth="1"/>
    <col min="6413" max="6413" width="1.42578125" customWidth="1"/>
    <col min="6414" max="6414" width="9" customWidth="1"/>
    <col min="6415" max="6415" width="8.7109375" customWidth="1"/>
    <col min="6416" max="6417" width="8.85546875" customWidth="1"/>
    <col min="6418" max="6419" width="9.42578125" customWidth="1"/>
    <col min="6420" max="6420" width="9" customWidth="1"/>
    <col min="6421" max="6421" width="8.85546875" customWidth="1"/>
    <col min="6422" max="6423" width="9.42578125" customWidth="1"/>
    <col min="6424" max="6424" width="8.7109375" customWidth="1"/>
    <col min="6425" max="6425" width="8.42578125" customWidth="1"/>
    <col min="6426" max="6427" width="9.42578125" customWidth="1"/>
    <col min="6428" max="6428" width="8.7109375" customWidth="1"/>
    <col min="6429" max="6429" width="8.5703125" customWidth="1"/>
    <col min="6430" max="6430" width="9.42578125" customWidth="1"/>
    <col min="6431" max="6433" width="8.7109375" customWidth="1"/>
    <col min="6434" max="6434" width="9.42578125" customWidth="1"/>
    <col min="6435" max="6435" width="8.42578125" customWidth="1"/>
    <col min="6436" max="6436" width="8.5703125" customWidth="1"/>
    <col min="6437" max="6437" width="7.85546875" customWidth="1"/>
    <col min="6438" max="6438" width="9.42578125" customWidth="1"/>
    <col min="6439" max="6439" width="8.28515625" customWidth="1"/>
    <col min="6440" max="6440" width="0.7109375" customWidth="1"/>
    <col min="6657" max="6657" width="0" hidden="1" customWidth="1"/>
    <col min="6658" max="6658" width="1" customWidth="1"/>
    <col min="6659" max="6659" width="12.42578125" customWidth="1"/>
    <col min="6660" max="6660" width="21.7109375" customWidth="1"/>
    <col min="6661" max="6668" width="10.140625" customWidth="1"/>
    <col min="6669" max="6669" width="1.42578125" customWidth="1"/>
    <col min="6670" max="6670" width="9" customWidth="1"/>
    <col min="6671" max="6671" width="8.7109375" customWidth="1"/>
    <col min="6672" max="6673" width="8.85546875" customWidth="1"/>
    <col min="6674" max="6675" width="9.42578125" customWidth="1"/>
    <col min="6676" max="6676" width="9" customWidth="1"/>
    <col min="6677" max="6677" width="8.85546875" customWidth="1"/>
    <col min="6678" max="6679" width="9.42578125" customWidth="1"/>
    <col min="6680" max="6680" width="8.7109375" customWidth="1"/>
    <col min="6681" max="6681" width="8.42578125" customWidth="1"/>
    <col min="6682" max="6683" width="9.42578125" customWidth="1"/>
    <col min="6684" max="6684" width="8.7109375" customWidth="1"/>
    <col min="6685" max="6685" width="8.5703125" customWidth="1"/>
    <col min="6686" max="6686" width="9.42578125" customWidth="1"/>
    <col min="6687" max="6689" width="8.7109375" customWidth="1"/>
    <col min="6690" max="6690" width="9.42578125" customWidth="1"/>
    <col min="6691" max="6691" width="8.42578125" customWidth="1"/>
    <col min="6692" max="6692" width="8.5703125" customWidth="1"/>
    <col min="6693" max="6693" width="7.85546875" customWidth="1"/>
    <col min="6694" max="6694" width="9.42578125" customWidth="1"/>
    <col min="6695" max="6695" width="8.28515625" customWidth="1"/>
    <col min="6696" max="6696" width="0.7109375" customWidth="1"/>
    <col min="6913" max="6913" width="0" hidden="1" customWidth="1"/>
    <col min="6914" max="6914" width="1" customWidth="1"/>
    <col min="6915" max="6915" width="12.42578125" customWidth="1"/>
    <col min="6916" max="6916" width="21.7109375" customWidth="1"/>
    <col min="6917" max="6924" width="10.140625" customWidth="1"/>
    <col min="6925" max="6925" width="1.42578125" customWidth="1"/>
    <col min="6926" max="6926" width="9" customWidth="1"/>
    <col min="6927" max="6927" width="8.7109375" customWidth="1"/>
    <col min="6928" max="6929" width="8.85546875" customWidth="1"/>
    <col min="6930" max="6931" width="9.42578125" customWidth="1"/>
    <col min="6932" max="6932" width="9" customWidth="1"/>
    <col min="6933" max="6933" width="8.85546875" customWidth="1"/>
    <col min="6934" max="6935" width="9.42578125" customWidth="1"/>
    <col min="6936" max="6936" width="8.7109375" customWidth="1"/>
    <col min="6937" max="6937" width="8.42578125" customWidth="1"/>
    <col min="6938" max="6939" width="9.42578125" customWidth="1"/>
    <col min="6940" max="6940" width="8.7109375" customWidth="1"/>
    <col min="6941" max="6941" width="8.5703125" customWidth="1"/>
    <col min="6942" max="6942" width="9.42578125" customWidth="1"/>
    <col min="6943" max="6945" width="8.7109375" customWidth="1"/>
    <col min="6946" max="6946" width="9.42578125" customWidth="1"/>
    <col min="6947" max="6947" width="8.42578125" customWidth="1"/>
    <col min="6948" max="6948" width="8.5703125" customWidth="1"/>
    <col min="6949" max="6949" width="7.85546875" customWidth="1"/>
    <col min="6950" max="6950" width="9.42578125" customWidth="1"/>
    <col min="6951" max="6951" width="8.28515625" customWidth="1"/>
    <col min="6952" max="6952" width="0.7109375" customWidth="1"/>
    <col min="7169" max="7169" width="0" hidden="1" customWidth="1"/>
    <col min="7170" max="7170" width="1" customWidth="1"/>
    <col min="7171" max="7171" width="12.42578125" customWidth="1"/>
    <col min="7172" max="7172" width="21.7109375" customWidth="1"/>
    <col min="7173" max="7180" width="10.140625" customWidth="1"/>
    <col min="7181" max="7181" width="1.42578125" customWidth="1"/>
    <col min="7182" max="7182" width="9" customWidth="1"/>
    <col min="7183" max="7183" width="8.7109375" customWidth="1"/>
    <col min="7184" max="7185" width="8.85546875" customWidth="1"/>
    <col min="7186" max="7187" width="9.42578125" customWidth="1"/>
    <col min="7188" max="7188" width="9" customWidth="1"/>
    <col min="7189" max="7189" width="8.85546875" customWidth="1"/>
    <col min="7190" max="7191" width="9.42578125" customWidth="1"/>
    <col min="7192" max="7192" width="8.7109375" customWidth="1"/>
    <col min="7193" max="7193" width="8.42578125" customWidth="1"/>
    <col min="7194" max="7195" width="9.42578125" customWidth="1"/>
    <col min="7196" max="7196" width="8.7109375" customWidth="1"/>
    <col min="7197" max="7197" width="8.5703125" customWidth="1"/>
    <col min="7198" max="7198" width="9.42578125" customWidth="1"/>
    <col min="7199" max="7201" width="8.7109375" customWidth="1"/>
    <col min="7202" max="7202" width="9.42578125" customWidth="1"/>
    <col min="7203" max="7203" width="8.42578125" customWidth="1"/>
    <col min="7204" max="7204" width="8.5703125" customWidth="1"/>
    <col min="7205" max="7205" width="7.85546875" customWidth="1"/>
    <col min="7206" max="7206" width="9.42578125" customWidth="1"/>
    <col min="7207" max="7207" width="8.28515625" customWidth="1"/>
    <col min="7208" max="7208" width="0.7109375" customWidth="1"/>
    <col min="7425" max="7425" width="0" hidden="1" customWidth="1"/>
    <col min="7426" max="7426" width="1" customWidth="1"/>
    <col min="7427" max="7427" width="12.42578125" customWidth="1"/>
    <col min="7428" max="7428" width="21.7109375" customWidth="1"/>
    <col min="7429" max="7436" width="10.140625" customWidth="1"/>
    <col min="7437" max="7437" width="1.42578125" customWidth="1"/>
    <col min="7438" max="7438" width="9" customWidth="1"/>
    <col min="7439" max="7439" width="8.7109375" customWidth="1"/>
    <col min="7440" max="7441" width="8.85546875" customWidth="1"/>
    <col min="7442" max="7443" width="9.42578125" customWidth="1"/>
    <col min="7444" max="7444" width="9" customWidth="1"/>
    <col min="7445" max="7445" width="8.85546875" customWidth="1"/>
    <col min="7446" max="7447" width="9.42578125" customWidth="1"/>
    <col min="7448" max="7448" width="8.7109375" customWidth="1"/>
    <col min="7449" max="7449" width="8.42578125" customWidth="1"/>
    <col min="7450" max="7451" width="9.42578125" customWidth="1"/>
    <col min="7452" max="7452" width="8.7109375" customWidth="1"/>
    <col min="7453" max="7453" width="8.5703125" customWidth="1"/>
    <col min="7454" max="7454" width="9.42578125" customWidth="1"/>
    <col min="7455" max="7457" width="8.7109375" customWidth="1"/>
    <col min="7458" max="7458" width="9.42578125" customWidth="1"/>
    <col min="7459" max="7459" width="8.42578125" customWidth="1"/>
    <col min="7460" max="7460" width="8.5703125" customWidth="1"/>
    <col min="7461" max="7461" width="7.85546875" customWidth="1"/>
    <col min="7462" max="7462" width="9.42578125" customWidth="1"/>
    <col min="7463" max="7463" width="8.28515625" customWidth="1"/>
    <col min="7464" max="7464" width="0.7109375" customWidth="1"/>
    <col min="7681" max="7681" width="0" hidden="1" customWidth="1"/>
    <col min="7682" max="7682" width="1" customWidth="1"/>
    <col min="7683" max="7683" width="12.42578125" customWidth="1"/>
    <col min="7684" max="7684" width="21.7109375" customWidth="1"/>
    <col min="7685" max="7692" width="10.140625" customWidth="1"/>
    <col min="7693" max="7693" width="1.42578125" customWidth="1"/>
    <col min="7694" max="7694" width="9" customWidth="1"/>
    <col min="7695" max="7695" width="8.7109375" customWidth="1"/>
    <col min="7696" max="7697" width="8.85546875" customWidth="1"/>
    <col min="7698" max="7699" width="9.42578125" customWidth="1"/>
    <col min="7700" max="7700" width="9" customWidth="1"/>
    <col min="7701" max="7701" width="8.85546875" customWidth="1"/>
    <col min="7702" max="7703" width="9.42578125" customWidth="1"/>
    <col min="7704" max="7704" width="8.7109375" customWidth="1"/>
    <col min="7705" max="7705" width="8.42578125" customWidth="1"/>
    <col min="7706" max="7707" width="9.42578125" customWidth="1"/>
    <col min="7708" max="7708" width="8.7109375" customWidth="1"/>
    <col min="7709" max="7709" width="8.5703125" customWidth="1"/>
    <col min="7710" max="7710" width="9.42578125" customWidth="1"/>
    <col min="7711" max="7713" width="8.7109375" customWidth="1"/>
    <col min="7714" max="7714" width="9.42578125" customWidth="1"/>
    <col min="7715" max="7715" width="8.42578125" customWidth="1"/>
    <col min="7716" max="7716" width="8.5703125" customWidth="1"/>
    <col min="7717" max="7717" width="7.85546875" customWidth="1"/>
    <col min="7718" max="7718" width="9.42578125" customWidth="1"/>
    <col min="7719" max="7719" width="8.28515625" customWidth="1"/>
    <col min="7720" max="7720" width="0.7109375" customWidth="1"/>
    <col min="7937" max="7937" width="0" hidden="1" customWidth="1"/>
    <col min="7938" max="7938" width="1" customWidth="1"/>
    <col min="7939" max="7939" width="12.42578125" customWidth="1"/>
    <col min="7940" max="7940" width="21.7109375" customWidth="1"/>
    <col min="7941" max="7948" width="10.140625" customWidth="1"/>
    <col min="7949" max="7949" width="1.42578125" customWidth="1"/>
    <col min="7950" max="7950" width="9" customWidth="1"/>
    <col min="7951" max="7951" width="8.7109375" customWidth="1"/>
    <col min="7952" max="7953" width="8.85546875" customWidth="1"/>
    <col min="7954" max="7955" width="9.42578125" customWidth="1"/>
    <col min="7956" max="7956" width="9" customWidth="1"/>
    <col min="7957" max="7957" width="8.85546875" customWidth="1"/>
    <col min="7958" max="7959" width="9.42578125" customWidth="1"/>
    <col min="7960" max="7960" width="8.7109375" customWidth="1"/>
    <col min="7961" max="7961" width="8.42578125" customWidth="1"/>
    <col min="7962" max="7963" width="9.42578125" customWidth="1"/>
    <col min="7964" max="7964" width="8.7109375" customWidth="1"/>
    <col min="7965" max="7965" width="8.5703125" customWidth="1"/>
    <col min="7966" max="7966" width="9.42578125" customWidth="1"/>
    <col min="7967" max="7969" width="8.7109375" customWidth="1"/>
    <col min="7970" max="7970" width="9.42578125" customWidth="1"/>
    <col min="7971" max="7971" width="8.42578125" customWidth="1"/>
    <col min="7972" max="7972" width="8.5703125" customWidth="1"/>
    <col min="7973" max="7973" width="7.85546875" customWidth="1"/>
    <col min="7974" max="7974" width="9.42578125" customWidth="1"/>
    <col min="7975" max="7975" width="8.28515625" customWidth="1"/>
    <col min="7976" max="7976" width="0.7109375" customWidth="1"/>
    <col min="8193" max="8193" width="0" hidden="1" customWidth="1"/>
    <col min="8194" max="8194" width="1" customWidth="1"/>
    <col min="8195" max="8195" width="12.42578125" customWidth="1"/>
    <col min="8196" max="8196" width="21.7109375" customWidth="1"/>
    <col min="8197" max="8204" width="10.140625" customWidth="1"/>
    <col min="8205" max="8205" width="1.42578125" customWidth="1"/>
    <col min="8206" max="8206" width="9" customWidth="1"/>
    <col min="8207" max="8207" width="8.7109375" customWidth="1"/>
    <col min="8208" max="8209" width="8.85546875" customWidth="1"/>
    <col min="8210" max="8211" width="9.42578125" customWidth="1"/>
    <col min="8212" max="8212" width="9" customWidth="1"/>
    <col min="8213" max="8213" width="8.85546875" customWidth="1"/>
    <col min="8214" max="8215" width="9.42578125" customWidth="1"/>
    <col min="8216" max="8216" width="8.7109375" customWidth="1"/>
    <col min="8217" max="8217" width="8.42578125" customWidth="1"/>
    <col min="8218" max="8219" width="9.42578125" customWidth="1"/>
    <col min="8220" max="8220" width="8.7109375" customWidth="1"/>
    <col min="8221" max="8221" width="8.5703125" customWidth="1"/>
    <col min="8222" max="8222" width="9.42578125" customWidth="1"/>
    <col min="8223" max="8225" width="8.7109375" customWidth="1"/>
    <col min="8226" max="8226" width="9.42578125" customWidth="1"/>
    <col min="8227" max="8227" width="8.42578125" customWidth="1"/>
    <col min="8228" max="8228" width="8.5703125" customWidth="1"/>
    <col min="8229" max="8229" width="7.85546875" customWidth="1"/>
    <col min="8230" max="8230" width="9.42578125" customWidth="1"/>
    <col min="8231" max="8231" width="8.28515625" customWidth="1"/>
    <col min="8232" max="8232" width="0.7109375" customWidth="1"/>
    <col min="8449" max="8449" width="0" hidden="1" customWidth="1"/>
    <col min="8450" max="8450" width="1" customWidth="1"/>
    <col min="8451" max="8451" width="12.42578125" customWidth="1"/>
    <col min="8452" max="8452" width="21.7109375" customWidth="1"/>
    <col min="8453" max="8460" width="10.140625" customWidth="1"/>
    <col min="8461" max="8461" width="1.42578125" customWidth="1"/>
    <col min="8462" max="8462" width="9" customWidth="1"/>
    <col min="8463" max="8463" width="8.7109375" customWidth="1"/>
    <col min="8464" max="8465" width="8.85546875" customWidth="1"/>
    <col min="8466" max="8467" width="9.42578125" customWidth="1"/>
    <col min="8468" max="8468" width="9" customWidth="1"/>
    <col min="8469" max="8469" width="8.85546875" customWidth="1"/>
    <col min="8470" max="8471" width="9.42578125" customWidth="1"/>
    <col min="8472" max="8472" width="8.7109375" customWidth="1"/>
    <col min="8473" max="8473" width="8.42578125" customWidth="1"/>
    <col min="8474" max="8475" width="9.42578125" customWidth="1"/>
    <col min="8476" max="8476" width="8.7109375" customWidth="1"/>
    <col min="8477" max="8477" width="8.5703125" customWidth="1"/>
    <col min="8478" max="8478" width="9.42578125" customWidth="1"/>
    <col min="8479" max="8481" width="8.7109375" customWidth="1"/>
    <col min="8482" max="8482" width="9.42578125" customWidth="1"/>
    <col min="8483" max="8483" width="8.42578125" customWidth="1"/>
    <col min="8484" max="8484" width="8.5703125" customWidth="1"/>
    <col min="8485" max="8485" width="7.85546875" customWidth="1"/>
    <col min="8486" max="8486" width="9.42578125" customWidth="1"/>
    <col min="8487" max="8487" width="8.28515625" customWidth="1"/>
    <col min="8488" max="8488" width="0.7109375" customWidth="1"/>
    <col min="8705" max="8705" width="0" hidden="1" customWidth="1"/>
    <col min="8706" max="8706" width="1" customWidth="1"/>
    <col min="8707" max="8707" width="12.42578125" customWidth="1"/>
    <col min="8708" max="8708" width="21.7109375" customWidth="1"/>
    <col min="8709" max="8716" width="10.140625" customWidth="1"/>
    <col min="8717" max="8717" width="1.42578125" customWidth="1"/>
    <col min="8718" max="8718" width="9" customWidth="1"/>
    <col min="8719" max="8719" width="8.7109375" customWidth="1"/>
    <col min="8720" max="8721" width="8.85546875" customWidth="1"/>
    <col min="8722" max="8723" width="9.42578125" customWidth="1"/>
    <col min="8724" max="8724" width="9" customWidth="1"/>
    <col min="8725" max="8725" width="8.85546875" customWidth="1"/>
    <col min="8726" max="8727" width="9.42578125" customWidth="1"/>
    <col min="8728" max="8728" width="8.7109375" customWidth="1"/>
    <col min="8729" max="8729" width="8.42578125" customWidth="1"/>
    <col min="8730" max="8731" width="9.42578125" customWidth="1"/>
    <col min="8732" max="8732" width="8.7109375" customWidth="1"/>
    <col min="8733" max="8733" width="8.5703125" customWidth="1"/>
    <col min="8734" max="8734" width="9.42578125" customWidth="1"/>
    <col min="8735" max="8737" width="8.7109375" customWidth="1"/>
    <col min="8738" max="8738" width="9.42578125" customWidth="1"/>
    <col min="8739" max="8739" width="8.42578125" customWidth="1"/>
    <col min="8740" max="8740" width="8.5703125" customWidth="1"/>
    <col min="8741" max="8741" width="7.85546875" customWidth="1"/>
    <col min="8742" max="8742" width="9.42578125" customWidth="1"/>
    <col min="8743" max="8743" width="8.28515625" customWidth="1"/>
    <col min="8744" max="8744" width="0.7109375" customWidth="1"/>
    <col min="8961" max="8961" width="0" hidden="1" customWidth="1"/>
    <col min="8962" max="8962" width="1" customWidth="1"/>
    <col min="8963" max="8963" width="12.42578125" customWidth="1"/>
    <col min="8964" max="8964" width="21.7109375" customWidth="1"/>
    <col min="8965" max="8972" width="10.140625" customWidth="1"/>
    <col min="8973" max="8973" width="1.42578125" customWidth="1"/>
    <col min="8974" max="8974" width="9" customWidth="1"/>
    <col min="8975" max="8975" width="8.7109375" customWidth="1"/>
    <col min="8976" max="8977" width="8.85546875" customWidth="1"/>
    <col min="8978" max="8979" width="9.42578125" customWidth="1"/>
    <col min="8980" max="8980" width="9" customWidth="1"/>
    <col min="8981" max="8981" width="8.85546875" customWidth="1"/>
    <col min="8982" max="8983" width="9.42578125" customWidth="1"/>
    <col min="8984" max="8984" width="8.7109375" customWidth="1"/>
    <col min="8985" max="8985" width="8.42578125" customWidth="1"/>
    <col min="8986" max="8987" width="9.42578125" customWidth="1"/>
    <col min="8988" max="8988" width="8.7109375" customWidth="1"/>
    <col min="8989" max="8989" width="8.5703125" customWidth="1"/>
    <col min="8990" max="8990" width="9.42578125" customWidth="1"/>
    <col min="8991" max="8993" width="8.7109375" customWidth="1"/>
    <col min="8994" max="8994" width="9.42578125" customWidth="1"/>
    <col min="8995" max="8995" width="8.42578125" customWidth="1"/>
    <col min="8996" max="8996" width="8.5703125" customWidth="1"/>
    <col min="8997" max="8997" width="7.85546875" customWidth="1"/>
    <col min="8998" max="8998" width="9.42578125" customWidth="1"/>
    <col min="8999" max="8999" width="8.28515625" customWidth="1"/>
    <col min="9000" max="9000" width="0.7109375" customWidth="1"/>
    <col min="9217" max="9217" width="0" hidden="1" customWidth="1"/>
    <col min="9218" max="9218" width="1" customWidth="1"/>
    <col min="9219" max="9219" width="12.42578125" customWidth="1"/>
    <col min="9220" max="9220" width="21.7109375" customWidth="1"/>
    <col min="9221" max="9228" width="10.140625" customWidth="1"/>
    <col min="9229" max="9229" width="1.42578125" customWidth="1"/>
    <col min="9230" max="9230" width="9" customWidth="1"/>
    <col min="9231" max="9231" width="8.7109375" customWidth="1"/>
    <col min="9232" max="9233" width="8.85546875" customWidth="1"/>
    <col min="9234" max="9235" width="9.42578125" customWidth="1"/>
    <col min="9236" max="9236" width="9" customWidth="1"/>
    <col min="9237" max="9237" width="8.85546875" customWidth="1"/>
    <col min="9238" max="9239" width="9.42578125" customWidth="1"/>
    <col min="9240" max="9240" width="8.7109375" customWidth="1"/>
    <col min="9241" max="9241" width="8.42578125" customWidth="1"/>
    <col min="9242" max="9243" width="9.42578125" customWidth="1"/>
    <col min="9244" max="9244" width="8.7109375" customWidth="1"/>
    <col min="9245" max="9245" width="8.5703125" customWidth="1"/>
    <col min="9246" max="9246" width="9.42578125" customWidth="1"/>
    <col min="9247" max="9249" width="8.7109375" customWidth="1"/>
    <col min="9250" max="9250" width="9.42578125" customWidth="1"/>
    <col min="9251" max="9251" width="8.42578125" customWidth="1"/>
    <col min="9252" max="9252" width="8.5703125" customWidth="1"/>
    <col min="9253" max="9253" width="7.85546875" customWidth="1"/>
    <col min="9254" max="9254" width="9.42578125" customWidth="1"/>
    <col min="9255" max="9255" width="8.28515625" customWidth="1"/>
    <col min="9256" max="9256" width="0.7109375" customWidth="1"/>
    <col min="9473" max="9473" width="0" hidden="1" customWidth="1"/>
    <col min="9474" max="9474" width="1" customWidth="1"/>
    <col min="9475" max="9475" width="12.42578125" customWidth="1"/>
    <col min="9476" max="9476" width="21.7109375" customWidth="1"/>
    <col min="9477" max="9484" width="10.140625" customWidth="1"/>
    <col min="9485" max="9485" width="1.42578125" customWidth="1"/>
    <col min="9486" max="9486" width="9" customWidth="1"/>
    <col min="9487" max="9487" width="8.7109375" customWidth="1"/>
    <col min="9488" max="9489" width="8.85546875" customWidth="1"/>
    <col min="9490" max="9491" width="9.42578125" customWidth="1"/>
    <col min="9492" max="9492" width="9" customWidth="1"/>
    <col min="9493" max="9493" width="8.85546875" customWidth="1"/>
    <col min="9494" max="9495" width="9.42578125" customWidth="1"/>
    <col min="9496" max="9496" width="8.7109375" customWidth="1"/>
    <col min="9497" max="9497" width="8.42578125" customWidth="1"/>
    <col min="9498" max="9499" width="9.42578125" customWidth="1"/>
    <col min="9500" max="9500" width="8.7109375" customWidth="1"/>
    <col min="9501" max="9501" width="8.5703125" customWidth="1"/>
    <col min="9502" max="9502" width="9.42578125" customWidth="1"/>
    <col min="9503" max="9505" width="8.7109375" customWidth="1"/>
    <col min="9506" max="9506" width="9.42578125" customWidth="1"/>
    <col min="9507" max="9507" width="8.42578125" customWidth="1"/>
    <col min="9508" max="9508" width="8.5703125" customWidth="1"/>
    <col min="9509" max="9509" width="7.85546875" customWidth="1"/>
    <col min="9510" max="9510" width="9.42578125" customWidth="1"/>
    <col min="9511" max="9511" width="8.28515625" customWidth="1"/>
    <col min="9512" max="9512" width="0.7109375" customWidth="1"/>
    <col min="9729" max="9729" width="0" hidden="1" customWidth="1"/>
    <col min="9730" max="9730" width="1" customWidth="1"/>
    <col min="9731" max="9731" width="12.42578125" customWidth="1"/>
    <col min="9732" max="9732" width="21.7109375" customWidth="1"/>
    <col min="9733" max="9740" width="10.140625" customWidth="1"/>
    <col min="9741" max="9741" width="1.42578125" customWidth="1"/>
    <col min="9742" max="9742" width="9" customWidth="1"/>
    <col min="9743" max="9743" width="8.7109375" customWidth="1"/>
    <col min="9744" max="9745" width="8.85546875" customWidth="1"/>
    <col min="9746" max="9747" width="9.42578125" customWidth="1"/>
    <col min="9748" max="9748" width="9" customWidth="1"/>
    <col min="9749" max="9749" width="8.85546875" customWidth="1"/>
    <col min="9750" max="9751" width="9.42578125" customWidth="1"/>
    <col min="9752" max="9752" width="8.7109375" customWidth="1"/>
    <col min="9753" max="9753" width="8.42578125" customWidth="1"/>
    <col min="9754" max="9755" width="9.42578125" customWidth="1"/>
    <col min="9756" max="9756" width="8.7109375" customWidth="1"/>
    <col min="9757" max="9757" width="8.5703125" customWidth="1"/>
    <col min="9758" max="9758" width="9.42578125" customWidth="1"/>
    <col min="9759" max="9761" width="8.7109375" customWidth="1"/>
    <col min="9762" max="9762" width="9.42578125" customWidth="1"/>
    <col min="9763" max="9763" width="8.42578125" customWidth="1"/>
    <col min="9764" max="9764" width="8.5703125" customWidth="1"/>
    <col min="9765" max="9765" width="7.85546875" customWidth="1"/>
    <col min="9766" max="9766" width="9.42578125" customWidth="1"/>
    <col min="9767" max="9767" width="8.28515625" customWidth="1"/>
    <col min="9768" max="9768" width="0.7109375" customWidth="1"/>
    <col min="9985" max="9985" width="0" hidden="1" customWidth="1"/>
    <col min="9986" max="9986" width="1" customWidth="1"/>
    <col min="9987" max="9987" width="12.42578125" customWidth="1"/>
    <col min="9988" max="9988" width="21.7109375" customWidth="1"/>
    <col min="9989" max="9996" width="10.140625" customWidth="1"/>
    <col min="9997" max="9997" width="1.42578125" customWidth="1"/>
    <col min="9998" max="9998" width="9" customWidth="1"/>
    <col min="9999" max="9999" width="8.7109375" customWidth="1"/>
    <col min="10000" max="10001" width="8.85546875" customWidth="1"/>
    <col min="10002" max="10003" width="9.42578125" customWidth="1"/>
    <col min="10004" max="10004" width="9" customWidth="1"/>
    <col min="10005" max="10005" width="8.85546875" customWidth="1"/>
    <col min="10006" max="10007" width="9.42578125" customWidth="1"/>
    <col min="10008" max="10008" width="8.7109375" customWidth="1"/>
    <col min="10009" max="10009" width="8.42578125" customWidth="1"/>
    <col min="10010" max="10011" width="9.42578125" customWidth="1"/>
    <col min="10012" max="10012" width="8.7109375" customWidth="1"/>
    <col min="10013" max="10013" width="8.5703125" customWidth="1"/>
    <col min="10014" max="10014" width="9.42578125" customWidth="1"/>
    <col min="10015" max="10017" width="8.7109375" customWidth="1"/>
    <col min="10018" max="10018" width="9.42578125" customWidth="1"/>
    <col min="10019" max="10019" width="8.42578125" customWidth="1"/>
    <col min="10020" max="10020" width="8.5703125" customWidth="1"/>
    <col min="10021" max="10021" width="7.85546875" customWidth="1"/>
    <col min="10022" max="10022" width="9.42578125" customWidth="1"/>
    <col min="10023" max="10023" width="8.28515625" customWidth="1"/>
    <col min="10024" max="10024" width="0.7109375" customWidth="1"/>
    <col min="10241" max="10241" width="0" hidden="1" customWidth="1"/>
    <col min="10242" max="10242" width="1" customWidth="1"/>
    <col min="10243" max="10243" width="12.42578125" customWidth="1"/>
    <col min="10244" max="10244" width="21.7109375" customWidth="1"/>
    <col min="10245" max="10252" width="10.140625" customWidth="1"/>
    <col min="10253" max="10253" width="1.42578125" customWidth="1"/>
    <col min="10254" max="10254" width="9" customWidth="1"/>
    <col min="10255" max="10255" width="8.7109375" customWidth="1"/>
    <col min="10256" max="10257" width="8.85546875" customWidth="1"/>
    <col min="10258" max="10259" width="9.42578125" customWidth="1"/>
    <col min="10260" max="10260" width="9" customWidth="1"/>
    <col min="10261" max="10261" width="8.85546875" customWidth="1"/>
    <col min="10262" max="10263" width="9.42578125" customWidth="1"/>
    <col min="10264" max="10264" width="8.7109375" customWidth="1"/>
    <col min="10265" max="10265" width="8.42578125" customWidth="1"/>
    <col min="10266" max="10267" width="9.42578125" customWidth="1"/>
    <col min="10268" max="10268" width="8.7109375" customWidth="1"/>
    <col min="10269" max="10269" width="8.5703125" customWidth="1"/>
    <col min="10270" max="10270" width="9.42578125" customWidth="1"/>
    <col min="10271" max="10273" width="8.7109375" customWidth="1"/>
    <col min="10274" max="10274" width="9.42578125" customWidth="1"/>
    <col min="10275" max="10275" width="8.42578125" customWidth="1"/>
    <col min="10276" max="10276" width="8.5703125" customWidth="1"/>
    <col min="10277" max="10277" width="7.85546875" customWidth="1"/>
    <col min="10278" max="10278" width="9.42578125" customWidth="1"/>
    <col min="10279" max="10279" width="8.28515625" customWidth="1"/>
    <col min="10280" max="10280" width="0.7109375" customWidth="1"/>
    <col min="10497" max="10497" width="0" hidden="1" customWidth="1"/>
    <col min="10498" max="10498" width="1" customWidth="1"/>
    <col min="10499" max="10499" width="12.42578125" customWidth="1"/>
    <col min="10500" max="10500" width="21.7109375" customWidth="1"/>
    <col min="10501" max="10508" width="10.140625" customWidth="1"/>
    <col min="10509" max="10509" width="1.42578125" customWidth="1"/>
    <col min="10510" max="10510" width="9" customWidth="1"/>
    <col min="10511" max="10511" width="8.7109375" customWidth="1"/>
    <col min="10512" max="10513" width="8.85546875" customWidth="1"/>
    <col min="10514" max="10515" width="9.42578125" customWidth="1"/>
    <col min="10516" max="10516" width="9" customWidth="1"/>
    <col min="10517" max="10517" width="8.85546875" customWidth="1"/>
    <col min="10518" max="10519" width="9.42578125" customWidth="1"/>
    <col min="10520" max="10520" width="8.7109375" customWidth="1"/>
    <col min="10521" max="10521" width="8.42578125" customWidth="1"/>
    <col min="10522" max="10523" width="9.42578125" customWidth="1"/>
    <col min="10524" max="10524" width="8.7109375" customWidth="1"/>
    <col min="10525" max="10525" width="8.5703125" customWidth="1"/>
    <col min="10526" max="10526" width="9.42578125" customWidth="1"/>
    <col min="10527" max="10529" width="8.7109375" customWidth="1"/>
    <col min="10530" max="10530" width="9.42578125" customWidth="1"/>
    <col min="10531" max="10531" width="8.42578125" customWidth="1"/>
    <col min="10532" max="10532" width="8.5703125" customWidth="1"/>
    <col min="10533" max="10533" width="7.85546875" customWidth="1"/>
    <col min="10534" max="10534" width="9.42578125" customWidth="1"/>
    <col min="10535" max="10535" width="8.28515625" customWidth="1"/>
    <col min="10536" max="10536" width="0.7109375" customWidth="1"/>
    <col min="10753" max="10753" width="0" hidden="1" customWidth="1"/>
    <col min="10754" max="10754" width="1" customWidth="1"/>
    <col min="10755" max="10755" width="12.42578125" customWidth="1"/>
    <col min="10756" max="10756" width="21.7109375" customWidth="1"/>
    <col min="10757" max="10764" width="10.140625" customWidth="1"/>
    <col min="10765" max="10765" width="1.42578125" customWidth="1"/>
    <col min="10766" max="10766" width="9" customWidth="1"/>
    <col min="10767" max="10767" width="8.7109375" customWidth="1"/>
    <col min="10768" max="10769" width="8.85546875" customWidth="1"/>
    <col min="10770" max="10771" width="9.42578125" customWidth="1"/>
    <col min="10772" max="10772" width="9" customWidth="1"/>
    <col min="10773" max="10773" width="8.85546875" customWidth="1"/>
    <col min="10774" max="10775" width="9.42578125" customWidth="1"/>
    <col min="10776" max="10776" width="8.7109375" customWidth="1"/>
    <col min="10777" max="10777" width="8.42578125" customWidth="1"/>
    <col min="10778" max="10779" width="9.42578125" customWidth="1"/>
    <col min="10780" max="10780" width="8.7109375" customWidth="1"/>
    <col min="10781" max="10781" width="8.5703125" customWidth="1"/>
    <col min="10782" max="10782" width="9.42578125" customWidth="1"/>
    <col min="10783" max="10785" width="8.7109375" customWidth="1"/>
    <col min="10786" max="10786" width="9.42578125" customWidth="1"/>
    <col min="10787" max="10787" width="8.42578125" customWidth="1"/>
    <col min="10788" max="10788" width="8.5703125" customWidth="1"/>
    <col min="10789" max="10789" width="7.85546875" customWidth="1"/>
    <col min="10790" max="10790" width="9.42578125" customWidth="1"/>
    <col min="10791" max="10791" width="8.28515625" customWidth="1"/>
    <col min="10792" max="10792" width="0.7109375" customWidth="1"/>
    <col min="11009" max="11009" width="0" hidden="1" customWidth="1"/>
    <col min="11010" max="11010" width="1" customWidth="1"/>
    <col min="11011" max="11011" width="12.42578125" customWidth="1"/>
    <col min="11012" max="11012" width="21.7109375" customWidth="1"/>
    <col min="11013" max="11020" width="10.140625" customWidth="1"/>
    <col min="11021" max="11021" width="1.42578125" customWidth="1"/>
    <col min="11022" max="11022" width="9" customWidth="1"/>
    <col min="11023" max="11023" width="8.7109375" customWidth="1"/>
    <col min="11024" max="11025" width="8.85546875" customWidth="1"/>
    <col min="11026" max="11027" width="9.42578125" customWidth="1"/>
    <col min="11028" max="11028" width="9" customWidth="1"/>
    <col min="11029" max="11029" width="8.85546875" customWidth="1"/>
    <col min="11030" max="11031" width="9.42578125" customWidth="1"/>
    <col min="11032" max="11032" width="8.7109375" customWidth="1"/>
    <col min="11033" max="11033" width="8.42578125" customWidth="1"/>
    <col min="11034" max="11035" width="9.42578125" customWidth="1"/>
    <col min="11036" max="11036" width="8.7109375" customWidth="1"/>
    <col min="11037" max="11037" width="8.5703125" customWidth="1"/>
    <col min="11038" max="11038" width="9.42578125" customWidth="1"/>
    <col min="11039" max="11041" width="8.7109375" customWidth="1"/>
    <col min="11042" max="11042" width="9.42578125" customWidth="1"/>
    <col min="11043" max="11043" width="8.42578125" customWidth="1"/>
    <col min="11044" max="11044" width="8.5703125" customWidth="1"/>
    <col min="11045" max="11045" width="7.85546875" customWidth="1"/>
    <col min="11046" max="11046" width="9.42578125" customWidth="1"/>
    <col min="11047" max="11047" width="8.28515625" customWidth="1"/>
    <col min="11048" max="11048" width="0.7109375" customWidth="1"/>
    <col min="11265" max="11265" width="0" hidden="1" customWidth="1"/>
    <col min="11266" max="11266" width="1" customWidth="1"/>
    <col min="11267" max="11267" width="12.42578125" customWidth="1"/>
    <col min="11268" max="11268" width="21.7109375" customWidth="1"/>
    <col min="11269" max="11276" width="10.140625" customWidth="1"/>
    <col min="11277" max="11277" width="1.42578125" customWidth="1"/>
    <col min="11278" max="11278" width="9" customWidth="1"/>
    <col min="11279" max="11279" width="8.7109375" customWidth="1"/>
    <col min="11280" max="11281" width="8.85546875" customWidth="1"/>
    <col min="11282" max="11283" width="9.42578125" customWidth="1"/>
    <col min="11284" max="11284" width="9" customWidth="1"/>
    <col min="11285" max="11285" width="8.85546875" customWidth="1"/>
    <col min="11286" max="11287" width="9.42578125" customWidth="1"/>
    <col min="11288" max="11288" width="8.7109375" customWidth="1"/>
    <col min="11289" max="11289" width="8.42578125" customWidth="1"/>
    <col min="11290" max="11291" width="9.42578125" customWidth="1"/>
    <col min="11292" max="11292" width="8.7109375" customWidth="1"/>
    <col min="11293" max="11293" width="8.5703125" customWidth="1"/>
    <col min="11294" max="11294" width="9.42578125" customWidth="1"/>
    <col min="11295" max="11297" width="8.7109375" customWidth="1"/>
    <col min="11298" max="11298" width="9.42578125" customWidth="1"/>
    <col min="11299" max="11299" width="8.42578125" customWidth="1"/>
    <col min="11300" max="11300" width="8.5703125" customWidth="1"/>
    <col min="11301" max="11301" width="7.85546875" customWidth="1"/>
    <col min="11302" max="11302" width="9.42578125" customWidth="1"/>
    <col min="11303" max="11303" width="8.28515625" customWidth="1"/>
    <col min="11304" max="11304" width="0.7109375" customWidth="1"/>
    <col min="11521" max="11521" width="0" hidden="1" customWidth="1"/>
    <col min="11522" max="11522" width="1" customWidth="1"/>
    <col min="11523" max="11523" width="12.42578125" customWidth="1"/>
    <col min="11524" max="11524" width="21.7109375" customWidth="1"/>
    <col min="11525" max="11532" width="10.140625" customWidth="1"/>
    <col min="11533" max="11533" width="1.42578125" customWidth="1"/>
    <col min="11534" max="11534" width="9" customWidth="1"/>
    <col min="11535" max="11535" width="8.7109375" customWidth="1"/>
    <col min="11536" max="11537" width="8.85546875" customWidth="1"/>
    <col min="11538" max="11539" width="9.42578125" customWidth="1"/>
    <col min="11540" max="11540" width="9" customWidth="1"/>
    <col min="11541" max="11541" width="8.85546875" customWidth="1"/>
    <col min="11542" max="11543" width="9.42578125" customWidth="1"/>
    <col min="11544" max="11544" width="8.7109375" customWidth="1"/>
    <col min="11545" max="11545" width="8.42578125" customWidth="1"/>
    <col min="11546" max="11547" width="9.42578125" customWidth="1"/>
    <col min="11548" max="11548" width="8.7109375" customWidth="1"/>
    <col min="11549" max="11549" width="8.5703125" customWidth="1"/>
    <col min="11550" max="11550" width="9.42578125" customWidth="1"/>
    <col min="11551" max="11553" width="8.7109375" customWidth="1"/>
    <col min="11554" max="11554" width="9.42578125" customWidth="1"/>
    <col min="11555" max="11555" width="8.42578125" customWidth="1"/>
    <col min="11556" max="11556" width="8.5703125" customWidth="1"/>
    <col min="11557" max="11557" width="7.85546875" customWidth="1"/>
    <col min="11558" max="11558" width="9.42578125" customWidth="1"/>
    <col min="11559" max="11559" width="8.28515625" customWidth="1"/>
    <col min="11560" max="11560" width="0.7109375" customWidth="1"/>
    <col min="11777" max="11777" width="0" hidden="1" customWidth="1"/>
    <col min="11778" max="11778" width="1" customWidth="1"/>
    <col min="11779" max="11779" width="12.42578125" customWidth="1"/>
    <col min="11780" max="11780" width="21.7109375" customWidth="1"/>
    <col min="11781" max="11788" width="10.140625" customWidth="1"/>
    <col min="11789" max="11789" width="1.42578125" customWidth="1"/>
    <col min="11790" max="11790" width="9" customWidth="1"/>
    <col min="11791" max="11791" width="8.7109375" customWidth="1"/>
    <col min="11792" max="11793" width="8.85546875" customWidth="1"/>
    <col min="11794" max="11795" width="9.42578125" customWidth="1"/>
    <col min="11796" max="11796" width="9" customWidth="1"/>
    <col min="11797" max="11797" width="8.85546875" customWidth="1"/>
    <col min="11798" max="11799" width="9.42578125" customWidth="1"/>
    <col min="11800" max="11800" width="8.7109375" customWidth="1"/>
    <col min="11801" max="11801" width="8.42578125" customWidth="1"/>
    <col min="11802" max="11803" width="9.42578125" customWidth="1"/>
    <col min="11804" max="11804" width="8.7109375" customWidth="1"/>
    <col min="11805" max="11805" width="8.5703125" customWidth="1"/>
    <col min="11806" max="11806" width="9.42578125" customWidth="1"/>
    <col min="11807" max="11809" width="8.7109375" customWidth="1"/>
    <col min="11810" max="11810" width="9.42578125" customWidth="1"/>
    <col min="11811" max="11811" width="8.42578125" customWidth="1"/>
    <col min="11812" max="11812" width="8.5703125" customWidth="1"/>
    <col min="11813" max="11813" width="7.85546875" customWidth="1"/>
    <col min="11814" max="11814" width="9.42578125" customWidth="1"/>
    <col min="11815" max="11815" width="8.28515625" customWidth="1"/>
    <col min="11816" max="11816" width="0.7109375" customWidth="1"/>
    <col min="12033" max="12033" width="0" hidden="1" customWidth="1"/>
    <col min="12034" max="12034" width="1" customWidth="1"/>
    <col min="12035" max="12035" width="12.42578125" customWidth="1"/>
    <col min="12036" max="12036" width="21.7109375" customWidth="1"/>
    <col min="12037" max="12044" width="10.140625" customWidth="1"/>
    <col min="12045" max="12045" width="1.42578125" customWidth="1"/>
    <col min="12046" max="12046" width="9" customWidth="1"/>
    <col min="12047" max="12047" width="8.7109375" customWidth="1"/>
    <col min="12048" max="12049" width="8.85546875" customWidth="1"/>
    <col min="12050" max="12051" width="9.42578125" customWidth="1"/>
    <col min="12052" max="12052" width="9" customWidth="1"/>
    <col min="12053" max="12053" width="8.85546875" customWidth="1"/>
    <col min="12054" max="12055" width="9.42578125" customWidth="1"/>
    <col min="12056" max="12056" width="8.7109375" customWidth="1"/>
    <col min="12057" max="12057" width="8.42578125" customWidth="1"/>
    <col min="12058" max="12059" width="9.42578125" customWidth="1"/>
    <col min="12060" max="12060" width="8.7109375" customWidth="1"/>
    <col min="12061" max="12061" width="8.5703125" customWidth="1"/>
    <col min="12062" max="12062" width="9.42578125" customWidth="1"/>
    <col min="12063" max="12065" width="8.7109375" customWidth="1"/>
    <col min="12066" max="12066" width="9.42578125" customWidth="1"/>
    <col min="12067" max="12067" width="8.42578125" customWidth="1"/>
    <col min="12068" max="12068" width="8.5703125" customWidth="1"/>
    <col min="12069" max="12069" width="7.85546875" customWidth="1"/>
    <col min="12070" max="12070" width="9.42578125" customWidth="1"/>
    <col min="12071" max="12071" width="8.28515625" customWidth="1"/>
    <col min="12072" max="12072" width="0.7109375" customWidth="1"/>
    <col min="12289" max="12289" width="0" hidden="1" customWidth="1"/>
    <col min="12290" max="12290" width="1" customWidth="1"/>
    <col min="12291" max="12291" width="12.42578125" customWidth="1"/>
    <col min="12292" max="12292" width="21.7109375" customWidth="1"/>
    <col min="12293" max="12300" width="10.140625" customWidth="1"/>
    <col min="12301" max="12301" width="1.42578125" customWidth="1"/>
    <col min="12302" max="12302" width="9" customWidth="1"/>
    <col min="12303" max="12303" width="8.7109375" customWidth="1"/>
    <col min="12304" max="12305" width="8.85546875" customWidth="1"/>
    <col min="12306" max="12307" width="9.42578125" customWidth="1"/>
    <col min="12308" max="12308" width="9" customWidth="1"/>
    <col min="12309" max="12309" width="8.85546875" customWidth="1"/>
    <col min="12310" max="12311" width="9.42578125" customWidth="1"/>
    <col min="12312" max="12312" width="8.7109375" customWidth="1"/>
    <col min="12313" max="12313" width="8.42578125" customWidth="1"/>
    <col min="12314" max="12315" width="9.42578125" customWidth="1"/>
    <col min="12316" max="12316" width="8.7109375" customWidth="1"/>
    <col min="12317" max="12317" width="8.5703125" customWidth="1"/>
    <col min="12318" max="12318" width="9.42578125" customWidth="1"/>
    <col min="12319" max="12321" width="8.7109375" customWidth="1"/>
    <col min="12322" max="12322" width="9.42578125" customWidth="1"/>
    <col min="12323" max="12323" width="8.42578125" customWidth="1"/>
    <col min="12324" max="12324" width="8.5703125" customWidth="1"/>
    <col min="12325" max="12325" width="7.85546875" customWidth="1"/>
    <col min="12326" max="12326" width="9.42578125" customWidth="1"/>
    <col min="12327" max="12327" width="8.28515625" customWidth="1"/>
    <col min="12328" max="12328" width="0.7109375" customWidth="1"/>
    <col min="12545" max="12545" width="0" hidden="1" customWidth="1"/>
    <col min="12546" max="12546" width="1" customWidth="1"/>
    <col min="12547" max="12547" width="12.42578125" customWidth="1"/>
    <col min="12548" max="12548" width="21.7109375" customWidth="1"/>
    <col min="12549" max="12556" width="10.140625" customWidth="1"/>
    <col min="12557" max="12557" width="1.42578125" customWidth="1"/>
    <col min="12558" max="12558" width="9" customWidth="1"/>
    <col min="12559" max="12559" width="8.7109375" customWidth="1"/>
    <col min="12560" max="12561" width="8.85546875" customWidth="1"/>
    <col min="12562" max="12563" width="9.42578125" customWidth="1"/>
    <col min="12564" max="12564" width="9" customWidth="1"/>
    <col min="12565" max="12565" width="8.85546875" customWidth="1"/>
    <col min="12566" max="12567" width="9.42578125" customWidth="1"/>
    <col min="12568" max="12568" width="8.7109375" customWidth="1"/>
    <col min="12569" max="12569" width="8.42578125" customWidth="1"/>
    <col min="12570" max="12571" width="9.42578125" customWidth="1"/>
    <col min="12572" max="12572" width="8.7109375" customWidth="1"/>
    <col min="12573" max="12573" width="8.5703125" customWidth="1"/>
    <col min="12574" max="12574" width="9.42578125" customWidth="1"/>
    <col min="12575" max="12577" width="8.7109375" customWidth="1"/>
    <col min="12578" max="12578" width="9.42578125" customWidth="1"/>
    <col min="12579" max="12579" width="8.42578125" customWidth="1"/>
    <col min="12580" max="12580" width="8.5703125" customWidth="1"/>
    <col min="12581" max="12581" width="7.85546875" customWidth="1"/>
    <col min="12582" max="12582" width="9.42578125" customWidth="1"/>
    <col min="12583" max="12583" width="8.28515625" customWidth="1"/>
    <col min="12584" max="12584" width="0.7109375" customWidth="1"/>
    <col min="12801" max="12801" width="0" hidden="1" customWidth="1"/>
    <col min="12802" max="12802" width="1" customWidth="1"/>
    <col min="12803" max="12803" width="12.42578125" customWidth="1"/>
    <col min="12804" max="12804" width="21.7109375" customWidth="1"/>
    <col min="12805" max="12812" width="10.140625" customWidth="1"/>
    <col min="12813" max="12813" width="1.42578125" customWidth="1"/>
    <col min="12814" max="12814" width="9" customWidth="1"/>
    <col min="12815" max="12815" width="8.7109375" customWidth="1"/>
    <col min="12816" max="12817" width="8.85546875" customWidth="1"/>
    <col min="12818" max="12819" width="9.42578125" customWidth="1"/>
    <col min="12820" max="12820" width="9" customWidth="1"/>
    <col min="12821" max="12821" width="8.85546875" customWidth="1"/>
    <col min="12822" max="12823" width="9.42578125" customWidth="1"/>
    <col min="12824" max="12824" width="8.7109375" customWidth="1"/>
    <col min="12825" max="12825" width="8.42578125" customWidth="1"/>
    <col min="12826" max="12827" width="9.42578125" customWidth="1"/>
    <col min="12828" max="12828" width="8.7109375" customWidth="1"/>
    <col min="12829" max="12829" width="8.5703125" customWidth="1"/>
    <col min="12830" max="12830" width="9.42578125" customWidth="1"/>
    <col min="12831" max="12833" width="8.7109375" customWidth="1"/>
    <col min="12834" max="12834" width="9.42578125" customWidth="1"/>
    <col min="12835" max="12835" width="8.42578125" customWidth="1"/>
    <col min="12836" max="12836" width="8.5703125" customWidth="1"/>
    <col min="12837" max="12837" width="7.85546875" customWidth="1"/>
    <col min="12838" max="12838" width="9.42578125" customWidth="1"/>
    <col min="12839" max="12839" width="8.28515625" customWidth="1"/>
    <col min="12840" max="12840" width="0.7109375" customWidth="1"/>
    <col min="13057" max="13057" width="0" hidden="1" customWidth="1"/>
    <col min="13058" max="13058" width="1" customWidth="1"/>
    <col min="13059" max="13059" width="12.42578125" customWidth="1"/>
    <col min="13060" max="13060" width="21.7109375" customWidth="1"/>
    <col min="13061" max="13068" width="10.140625" customWidth="1"/>
    <col min="13069" max="13069" width="1.42578125" customWidth="1"/>
    <col min="13070" max="13070" width="9" customWidth="1"/>
    <col min="13071" max="13071" width="8.7109375" customWidth="1"/>
    <col min="13072" max="13073" width="8.85546875" customWidth="1"/>
    <col min="13074" max="13075" width="9.42578125" customWidth="1"/>
    <col min="13076" max="13076" width="9" customWidth="1"/>
    <col min="13077" max="13077" width="8.85546875" customWidth="1"/>
    <col min="13078" max="13079" width="9.42578125" customWidth="1"/>
    <col min="13080" max="13080" width="8.7109375" customWidth="1"/>
    <col min="13081" max="13081" width="8.42578125" customWidth="1"/>
    <col min="13082" max="13083" width="9.42578125" customWidth="1"/>
    <col min="13084" max="13084" width="8.7109375" customWidth="1"/>
    <col min="13085" max="13085" width="8.5703125" customWidth="1"/>
    <col min="13086" max="13086" width="9.42578125" customWidth="1"/>
    <col min="13087" max="13089" width="8.7109375" customWidth="1"/>
    <col min="13090" max="13090" width="9.42578125" customWidth="1"/>
    <col min="13091" max="13091" width="8.42578125" customWidth="1"/>
    <col min="13092" max="13092" width="8.5703125" customWidth="1"/>
    <col min="13093" max="13093" width="7.85546875" customWidth="1"/>
    <col min="13094" max="13094" width="9.42578125" customWidth="1"/>
    <col min="13095" max="13095" width="8.28515625" customWidth="1"/>
    <col min="13096" max="13096" width="0.7109375" customWidth="1"/>
    <col min="13313" max="13313" width="0" hidden="1" customWidth="1"/>
    <col min="13314" max="13314" width="1" customWidth="1"/>
    <col min="13315" max="13315" width="12.42578125" customWidth="1"/>
    <col min="13316" max="13316" width="21.7109375" customWidth="1"/>
    <col min="13317" max="13324" width="10.140625" customWidth="1"/>
    <col min="13325" max="13325" width="1.42578125" customWidth="1"/>
    <col min="13326" max="13326" width="9" customWidth="1"/>
    <col min="13327" max="13327" width="8.7109375" customWidth="1"/>
    <col min="13328" max="13329" width="8.85546875" customWidth="1"/>
    <col min="13330" max="13331" width="9.42578125" customWidth="1"/>
    <col min="13332" max="13332" width="9" customWidth="1"/>
    <col min="13333" max="13333" width="8.85546875" customWidth="1"/>
    <col min="13334" max="13335" width="9.42578125" customWidth="1"/>
    <col min="13336" max="13336" width="8.7109375" customWidth="1"/>
    <col min="13337" max="13337" width="8.42578125" customWidth="1"/>
    <col min="13338" max="13339" width="9.42578125" customWidth="1"/>
    <col min="13340" max="13340" width="8.7109375" customWidth="1"/>
    <col min="13341" max="13341" width="8.5703125" customWidth="1"/>
    <col min="13342" max="13342" width="9.42578125" customWidth="1"/>
    <col min="13343" max="13345" width="8.7109375" customWidth="1"/>
    <col min="13346" max="13346" width="9.42578125" customWidth="1"/>
    <col min="13347" max="13347" width="8.42578125" customWidth="1"/>
    <col min="13348" max="13348" width="8.5703125" customWidth="1"/>
    <col min="13349" max="13349" width="7.85546875" customWidth="1"/>
    <col min="13350" max="13350" width="9.42578125" customWidth="1"/>
    <col min="13351" max="13351" width="8.28515625" customWidth="1"/>
    <col min="13352" max="13352" width="0.7109375" customWidth="1"/>
    <col min="13569" max="13569" width="0" hidden="1" customWidth="1"/>
    <col min="13570" max="13570" width="1" customWidth="1"/>
    <col min="13571" max="13571" width="12.42578125" customWidth="1"/>
    <col min="13572" max="13572" width="21.7109375" customWidth="1"/>
    <col min="13573" max="13580" width="10.140625" customWidth="1"/>
    <col min="13581" max="13581" width="1.42578125" customWidth="1"/>
    <col min="13582" max="13582" width="9" customWidth="1"/>
    <col min="13583" max="13583" width="8.7109375" customWidth="1"/>
    <col min="13584" max="13585" width="8.85546875" customWidth="1"/>
    <col min="13586" max="13587" width="9.42578125" customWidth="1"/>
    <col min="13588" max="13588" width="9" customWidth="1"/>
    <col min="13589" max="13589" width="8.85546875" customWidth="1"/>
    <col min="13590" max="13591" width="9.42578125" customWidth="1"/>
    <col min="13592" max="13592" width="8.7109375" customWidth="1"/>
    <col min="13593" max="13593" width="8.42578125" customWidth="1"/>
    <col min="13594" max="13595" width="9.42578125" customWidth="1"/>
    <col min="13596" max="13596" width="8.7109375" customWidth="1"/>
    <col min="13597" max="13597" width="8.5703125" customWidth="1"/>
    <col min="13598" max="13598" width="9.42578125" customWidth="1"/>
    <col min="13599" max="13601" width="8.7109375" customWidth="1"/>
    <col min="13602" max="13602" width="9.42578125" customWidth="1"/>
    <col min="13603" max="13603" width="8.42578125" customWidth="1"/>
    <col min="13604" max="13604" width="8.5703125" customWidth="1"/>
    <col min="13605" max="13605" width="7.85546875" customWidth="1"/>
    <col min="13606" max="13606" width="9.42578125" customWidth="1"/>
    <col min="13607" max="13607" width="8.28515625" customWidth="1"/>
    <col min="13608" max="13608" width="0.7109375" customWidth="1"/>
    <col min="13825" max="13825" width="0" hidden="1" customWidth="1"/>
    <col min="13826" max="13826" width="1" customWidth="1"/>
    <col min="13827" max="13827" width="12.42578125" customWidth="1"/>
    <col min="13828" max="13828" width="21.7109375" customWidth="1"/>
    <col min="13829" max="13836" width="10.140625" customWidth="1"/>
    <col min="13837" max="13837" width="1.42578125" customWidth="1"/>
    <col min="13838" max="13838" width="9" customWidth="1"/>
    <col min="13839" max="13839" width="8.7109375" customWidth="1"/>
    <col min="13840" max="13841" width="8.85546875" customWidth="1"/>
    <col min="13842" max="13843" width="9.42578125" customWidth="1"/>
    <col min="13844" max="13844" width="9" customWidth="1"/>
    <col min="13845" max="13845" width="8.85546875" customWidth="1"/>
    <col min="13846" max="13847" width="9.42578125" customWidth="1"/>
    <col min="13848" max="13848" width="8.7109375" customWidth="1"/>
    <col min="13849" max="13849" width="8.42578125" customWidth="1"/>
    <col min="13850" max="13851" width="9.42578125" customWidth="1"/>
    <col min="13852" max="13852" width="8.7109375" customWidth="1"/>
    <col min="13853" max="13853" width="8.5703125" customWidth="1"/>
    <col min="13854" max="13854" width="9.42578125" customWidth="1"/>
    <col min="13855" max="13857" width="8.7109375" customWidth="1"/>
    <col min="13858" max="13858" width="9.42578125" customWidth="1"/>
    <col min="13859" max="13859" width="8.42578125" customWidth="1"/>
    <col min="13860" max="13860" width="8.5703125" customWidth="1"/>
    <col min="13861" max="13861" width="7.85546875" customWidth="1"/>
    <col min="13862" max="13862" width="9.42578125" customWidth="1"/>
    <col min="13863" max="13863" width="8.28515625" customWidth="1"/>
    <col min="13864" max="13864" width="0.7109375" customWidth="1"/>
    <col min="14081" max="14081" width="0" hidden="1" customWidth="1"/>
    <col min="14082" max="14082" width="1" customWidth="1"/>
    <col min="14083" max="14083" width="12.42578125" customWidth="1"/>
    <col min="14084" max="14084" width="21.7109375" customWidth="1"/>
    <col min="14085" max="14092" width="10.140625" customWidth="1"/>
    <col min="14093" max="14093" width="1.42578125" customWidth="1"/>
    <col min="14094" max="14094" width="9" customWidth="1"/>
    <col min="14095" max="14095" width="8.7109375" customWidth="1"/>
    <col min="14096" max="14097" width="8.85546875" customWidth="1"/>
    <col min="14098" max="14099" width="9.42578125" customWidth="1"/>
    <col min="14100" max="14100" width="9" customWidth="1"/>
    <col min="14101" max="14101" width="8.85546875" customWidth="1"/>
    <col min="14102" max="14103" width="9.42578125" customWidth="1"/>
    <col min="14104" max="14104" width="8.7109375" customWidth="1"/>
    <col min="14105" max="14105" width="8.42578125" customWidth="1"/>
    <col min="14106" max="14107" width="9.42578125" customWidth="1"/>
    <col min="14108" max="14108" width="8.7109375" customWidth="1"/>
    <col min="14109" max="14109" width="8.5703125" customWidth="1"/>
    <col min="14110" max="14110" width="9.42578125" customWidth="1"/>
    <col min="14111" max="14113" width="8.7109375" customWidth="1"/>
    <col min="14114" max="14114" width="9.42578125" customWidth="1"/>
    <col min="14115" max="14115" width="8.42578125" customWidth="1"/>
    <col min="14116" max="14116" width="8.5703125" customWidth="1"/>
    <col min="14117" max="14117" width="7.85546875" customWidth="1"/>
    <col min="14118" max="14118" width="9.42578125" customWidth="1"/>
    <col min="14119" max="14119" width="8.28515625" customWidth="1"/>
    <col min="14120" max="14120" width="0.7109375" customWidth="1"/>
    <col min="14337" max="14337" width="0" hidden="1" customWidth="1"/>
    <col min="14338" max="14338" width="1" customWidth="1"/>
    <col min="14339" max="14339" width="12.42578125" customWidth="1"/>
    <col min="14340" max="14340" width="21.7109375" customWidth="1"/>
    <col min="14341" max="14348" width="10.140625" customWidth="1"/>
    <col min="14349" max="14349" width="1.42578125" customWidth="1"/>
    <col min="14350" max="14350" width="9" customWidth="1"/>
    <col min="14351" max="14351" width="8.7109375" customWidth="1"/>
    <col min="14352" max="14353" width="8.85546875" customWidth="1"/>
    <col min="14354" max="14355" width="9.42578125" customWidth="1"/>
    <col min="14356" max="14356" width="9" customWidth="1"/>
    <col min="14357" max="14357" width="8.85546875" customWidth="1"/>
    <col min="14358" max="14359" width="9.42578125" customWidth="1"/>
    <col min="14360" max="14360" width="8.7109375" customWidth="1"/>
    <col min="14361" max="14361" width="8.42578125" customWidth="1"/>
    <col min="14362" max="14363" width="9.42578125" customWidth="1"/>
    <col min="14364" max="14364" width="8.7109375" customWidth="1"/>
    <col min="14365" max="14365" width="8.5703125" customWidth="1"/>
    <col min="14366" max="14366" width="9.42578125" customWidth="1"/>
    <col min="14367" max="14369" width="8.7109375" customWidth="1"/>
    <col min="14370" max="14370" width="9.42578125" customWidth="1"/>
    <col min="14371" max="14371" width="8.42578125" customWidth="1"/>
    <col min="14372" max="14372" width="8.5703125" customWidth="1"/>
    <col min="14373" max="14373" width="7.85546875" customWidth="1"/>
    <col min="14374" max="14374" width="9.42578125" customWidth="1"/>
    <col min="14375" max="14375" width="8.28515625" customWidth="1"/>
    <col min="14376" max="14376" width="0.7109375" customWidth="1"/>
    <col min="14593" max="14593" width="0" hidden="1" customWidth="1"/>
    <col min="14594" max="14594" width="1" customWidth="1"/>
    <col min="14595" max="14595" width="12.42578125" customWidth="1"/>
    <col min="14596" max="14596" width="21.7109375" customWidth="1"/>
    <col min="14597" max="14604" width="10.140625" customWidth="1"/>
    <col min="14605" max="14605" width="1.42578125" customWidth="1"/>
    <col min="14606" max="14606" width="9" customWidth="1"/>
    <col min="14607" max="14607" width="8.7109375" customWidth="1"/>
    <col min="14608" max="14609" width="8.85546875" customWidth="1"/>
    <col min="14610" max="14611" width="9.42578125" customWidth="1"/>
    <col min="14612" max="14612" width="9" customWidth="1"/>
    <col min="14613" max="14613" width="8.85546875" customWidth="1"/>
    <col min="14614" max="14615" width="9.42578125" customWidth="1"/>
    <col min="14616" max="14616" width="8.7109375" customWidth="1"/>
    <col min="14617" max="14617" width="8.42578125" customWidth="1"/>
    <col min="14618" max="14619" width="9.42578125" customWidth="1"/>
    <col min="14620" max="14620" width="8.7109375" customWidth="1"/>
    <col min="14621" max="14621" width="8.5703125" customWidth="1"/>
    <col min="14622" max="14622" width="9.42578125" customWidth="1"/>
    <col min="14623" max="14625" width="8.7109375" customWidth="1"/>
    <col min="14626" max="14626" width="9.42578125" customWidth="1"/>
    <col min="14627" max="14627" width="8.42578125" customWidth="1"/>
    <col min="14628" max="14628" width="8.5703125" customWidth="1"/>
    <col min="14629" max="14629" width="7.85546875" customWidth="1"/>
    <col min="14630" max="14630" width="9.42578125" customWidth="1"/>
    <col min="14631" max="14631" width="8.28515625" customWidth="1"/>
    <col min="14632" max="14632" width="0.7109375" customWidth="1"/>
    <col min="14849" max="14849" width="0" hidden="1" customWidth="1"/>
    <col min="14850" max="14850" width="1" customWidth="1"/>
    <col min="14851" max="14851" width="12.42578125" customWidth="1"/>
    <col min="14852" max="14852" width="21.7109375" customWidth="1"/>
    <col min="14853" max="14860" width="10.140625" customWidth="1"/>
    <col min="14861" max="14861" width="1.42578125" customWidth="1"/>
    <col min="14862" max="14862" width="9" customWidth="1"/>
    <col min="14863" max="14863" width="8.7109375" customWidth="1"/>
    <col min="14864" max="14865" width="8.85546875" customWidth="1"/>
    <col min="14866" max="14867" width="9.42578125" customWidth="1"/>
    <col min="14868" max="14868" width="9" customWidth="1"/>
    <col min="14869" max="14869" width="8.85546875" customWidth="1"/>
    <col min="14870" max="14871" width="9.42578125" customWidth="1"/>
    <col min="14872" max="14872" width="8.7109375" customWidth="1"/>
    <col min="14873" max="14873" width="8.42578125" customWidth="1"/>
    <col min="14874" max="14875" width="9.42578125" customWidth="1"/>
    <col min="14876" max="14876" width="8.7109375" customWidth="1"/>
    <col min="14877" max="14877" width="8.5703125" customWidth="1"/>
    <col min="14878" max="14878" width="9.42578125" customWidth="1"/>
    <col min="14879" max="14881" width="8.7109375" customWidth="1"/>
    <col min="14882" max="14882" width="9.42578125" customWidth="1"/>
    <col min="14883" max="14883" width="8.42578125" customWidth="1"/>
    <col min="14884" max="14884" width="8.5703125" customWidth="1"/>
    <col min="14885" max="14885" width="7.85546875" customWidth="1"/>
    <col min="14886" max="14886" width="9.42578125" customWidth="1"/>
    <col min="14887" max="14887" width="8.28515625" customWidth="1"/>
    <col min="14888" max="14888" width="0.7109375" customWidth="1"/>
    <col min="15105" max="15105" width="0" hidden="1" customWidth="1"/>
    <col min="15106" max="15106" width="1" customWidth="1"/>
    <col min="15107" max="15107" width="12.42578125" customWidth="1"/>
    <col min="15108" max="15108" width="21.7109375" customWidth="1"/>
    <col min="15109" max="15116" width="10.140625" customWidth="1"/>
    <col min="15117" max="15117" width="1.42578125" customWidth="1"/>
    <col min="15118" max="15118" width="9" customWidth="1"/>
    <col min="15119" max="15119" width="8.7109375" customWidth="1"/>
    <col min="15120" max="15121" width="8.85546875" customWidth="1"/>
    <col min="15122" max="15123" width="9.42578125" customWidth="1"/>
    <col min="15124" max="15124" width="9" customWidth="1"/>
    <col min="15125" max="15125" width="8.85546875" customWidth="1"/>
    <col min="15126" max="15127" width="9.42578125" customWidth="1"/>
    <col min="15128" max="15128" width="8.7109375" customWidth="1"/>
    <col min="15129" max="15129" width="8.42578125" customWidth="1"/>
    <col min="15130" max="15131" width="9.42578125" customWidth="1"/>
    <col min="15132" max="15132" width="8.7109375" customWidth="1"/>
    <col min="15133" max="15133" width="8.5703125" customWidth="1"/>
    <col min="15134" max="15134" width="9.42578125" customWidth="1"/>
    <col min="15135" max="15137" width="8.7109375" customWidth="1"/>
    <col min="15138" max="15138" width="9.42578125" customWidth="1"/>
    <col min="15139" max="15139" width="8.42578125" customWidth="1"/>
    <col min="15140" max="15140" width="8.5703125" customWidth="1"/>
    <col min="15141" max="15141" width="7.85546875" customWidth="1"/>
    <col min="15142" max="15142" width="9.42578125" customWidth="1"/>
    <col min="15143" max="15143" width="8.28515625" customWidth="1"/>
    <col min="15144" max="15144" width="0.7109375" customWidth="1"/>
    <col min="15361" max="15361" width="0" hidden="1" customWidth="1"/>
    <col min="15362" max="15362" width="1" customWidth="1"/>
    <col min="15363" max="15363" width="12.42578125" customWidth="1"/>
    <col min="15364" max="15364" width="21.7109375" customWidth="1"/>
    <col min="15365" max="15372" width="10.140625" customWidth="1"/>
    <col min="15373" max="15373" width="1.42578125" customWidth="1"/>
    <col min="15374" max="15374" width="9" customWidth="1"/>
    <col min="15375" max="15375" width="8.7109375" customWidth="1"/>
    <col min="15376" max="15377" width="8.85546875" customWidth="1"/>
    <col min="15378" max="15379" width="9.42578125" customWidth="1"/>
    <col min="15380" max="15380" width="9" customWidth="1"/>
    <col min="15381" max="15381" width="8.85546875" customWidth="1"/>
    <col min="15382" max="15383" width="9.42578125" customWidth="1"/>
    <col min="15384" max="15384" width="8.7109375" customWidth="1"/>
    <col min="15385" max="15385" width="8.42578125" customWidth="1"/>
    <col min="15386" max="15387" width="9.42578125" customWidth="1"/>
    <col min="15388" max="15388" width="8.7109375" customWidth="1"/>
    <col min="15389" max="15389" width="8.5703125" customWidth="1"/>
    <col min="15390" max="15390" width="9.42578125" customWidth="1"/>
    <col min="15391" max="15393" width="8.7109375" customWidth="1"/>
    <col min="15394" max="15394" width="9.42578125" customWidth="1"/>
    <col min="15395" max="15395" width="8.42578125" customWidth="1"/>
    <col min="15396" max="15396" width="8.5703125" customWidth="1"/>
    <col min="15397" max="15397" width="7.85546875" customWidth="1"/>
    <col min="15398" max="15398" width="9.42578125" customWidth="1"/>
    <col min="15399" max="15399" width="8.28515625" customWidth="1"/>
    <col min="15400" max="15400" width="0.7109375" customWidth="1"/>
    <col min="15617" max="15617" width="0" hidden="1" customWidth="1"/>
    <col min="15618" max="15618" width="1" customWidth="1"/>
    <col min="15619" max="15619" width="12.42578125" customWidth="1"/>
    <col min="15620" max="15620" width="21.7109375" customWidth="1"/>
    <col min="15621" max="15628" width="10.140625" customWidth="1"/>
    <col min="15629" max="15629" width="1.42578125" customWidth="1"/>
    <col min="15630" max="15630" width="9" customWidth="1"/>
    <col min="15631" max="15631" width="8.7109375" customWidth="1"/>
    <col min="15632" max="15633" width="8.85546875" customWidth="1"/>
    <col min="15634" max="15635" width="9.42578125" customWidth="1"/>
    <col min="15636" max="15636" width="9" customWidth="1"/>
    <col min="15637" max="15637" width="8.85546875" customWidth="1"/>
    <col min="15638" max="15639" width="9.42578125" customWidth="1"/>
    <col min="15640" max="15640" width="8.7109375" customWidth="1"/>
    <col min="15641" max="15641" width="8.42578125" customWidth="1"/>
    <col min="15642" max="15643" width="9.42578125" customWidth="1"/>
    <col min="15644" max="15644" width="8.7109375" customWidth="1"/>
    <col min="15645" max="15645" width="8.5703125" customWidth="1"/>
    <col min="15646" max="15646" width="9.42578125" customWidth="1"/>
    <col min="15647" max="15649" width="8.7109375" customWidth="1"/>
    <col min="15650" max="15650" width="9.42578125" customWidth="1"/>
    <col min="15651" max="15651" width="8.42578125" customWidth="1"/>
    <col min="15652" max="15652" width="8.5703125" customWidth="1"/>
    <col min="15653" max="15653" width="7.85546875" customWidth="1"/>
    <col min="15654" max="15654" width="9.42578125" customWidth="1"/>
    <col min="15655" max="15655" width="8.28515625" customWidth="1"/>
    <col min="15656" max="15656" width="0.7109375" customWidth="1"/>
    <col min="15873" max="15873" width="0" hidden="1" customWidth="1"/>
    <col min="15874" max="15874" width="1" customWidth="1"/>
    <col min="15875" max="15875" width="12.42578125" customWidth="1"/>
    <col min="15876" max="15876" width="21.7109375" customWidth="1"/>
    <col min="15877" max="15884" width="10.140625" customWidth="1"/>
    <col min="15885" max="15885" width="1.42578125" customWidth="1"/>
    <col min="15886" max="15886" width="9" customWidth="1"/>
    <col min="15887" max="15887" width="8.7109375" customWidth="1"/>
    <col min="15888" max="15889" width="8.85546875" customWidth="1"/>
    <col min="15890" max="15891" width="9.42578125" customWidth="1"/>
    <col min="15892" max="15892" width="9" customWidth="1"/>
    <col min="15893" max="15893" width="8.85546875" customWidth="1"/>
    <col min="15894" max="15895" width="9.42578125" customWidth="1"/>
    <col min="15896" max="15896" width="8.7109375" customWidth="1"/>
    <col min="15897" max="15897" width="8.42578125" customWidth="1"/>
    <col min="15898" max="15899" width="9.42578125" customWidth="1"/>
    <col min="15900" max="15900" width="8.7109375" customWidth="1"/>
    <col min="15901" max="15901" width="8.5703125" customWidth="1"/>
    <col min="15902" max="15902" width="9.42578125" customWidth="1"/>
    <col min="15903" max="15905" width="8.7109375" customWidth="1"/>
    <col min="15906" max="15906" width="9.42578125" customWidth="1"/>
    <col min="15907" max="15907" width="8.42578125" customWidth="1"/>
    <col min="15908" max="15908" width="8.5703125" customWidth="1"/>
    <col min="15909" max="15909" width="7.85546875" customWidth="1"/>
    <col min="15910" max="15910" width="9.42578125" customWidth="1"/>
    <col min="15911" max="15911" width="8.28515625" customWidth="1"/>
    <col min="15912" max="15912" width="0.7109375" customWidth="1"/>
    <col min="16129" max="16129" width="0" hidden="1" customWidth="1"/>
    <col min="16130" max="16130" width="1" customWidth="1"/>
    <col min="16131" max="16131" width="12.42578125" customWidth="1"/>
    <col min="16132" max="16132" width="21.7109375" customWidth="1"/>
    <col min="16133" max="16140" width="10.140625" customWidth="1"/>
    <col min="16141" max="16141" width="1.42578125" customWidth="1"/>
    <col min="16142" max="16142" width="9" customWidth="1"/>
    <col min="16143" max="16143" width="8.7109375" customWidth="1"/>
    <col min="16144" max="16145" width="8.85546875" customWidth="1"/>
    <col min="16146" max="16147" width="9.42578125" customWidth="1"/>
    <col min="16148" max="16148" width="9" customWidth="1"/>
    <col min="16149" max="16149" width="8.85546875" customWidth="1"/>
    <col min="16150" max="16151" width="9.42578125" customWidth="1"/>
    <col min="16152" max="16152" width="8.7109375" customWidth="1"/>
    <col min="16153" max="16153" width="8.42578125" customWidth="1"/>
    <col min="16154" max="16155" width="9.42578125" customWidth="1"/>
    <col min="16156" max="16156" width="8.7109375" customWidth="1"/>
    <col min="16157" max="16157" width="8.5703125" customWidth="1"/>
    <col min="16158" max="16158" width="9.42578125" customWidth="1"/>
    <col min="16159" max="16161" width="8.7109375" customWidth="1"/>
    <col min="16162" max="16162" width="9.42578125" customWidth="1"/>
    <col min="16163" max="16163" width="8.42578125" customWidth="1"/>
    <col min="16164" max="16164" width="8.5703125" customWidth="1"/>
    <col min="16165" max="16165" width="7.85546875" customWidth="1"/>
    <col min="16166" max="16166" width="9.42578125" customWidth="1"/>
    <col min="16167" max="16167" width="8.28515625" customWidth="1"/>
    <col min="16168" max="16168" width="0.7109375" customWidth="1"/>
  </cols>
  <sheetData>
    <row r="1" spans="1:40" x14ac:dyDescent="0.25">
      <c r="A1" s="334"/>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row>
    <row r="2" spans="1:40" ht="15.75" x14ac:dyDescent="0.25">
      <c r="A2" s="335"/>
      <c r="B2" s="68"/>
      <c r="C2" s="772" t="str">
        <f>'WK1 - Identification'!E11</f>
        <v>Council of the City of Ryde</v>
      </c>
      <c r="D2" s="773"/>
      <c r="E2" s="773"/>
      <c r="F2" s="773"/>
      <c r="G2" s="774"/>
      <c r="H2" s="336"/>
      <c r="I2" s="336"/>
      <c r="J2" s="336"/>
      <c r="K2" s="336"/>
      <c r="L2" s="336"/>
      <c r="M2" s="336"/>
      <c r="N2" s="68"/>
      <c r="O2" s="68"/>
      <c r="P2" s="68"/>
      <c r="Q2" s="68"/>
      <c r="R2" s="68"/>
      <c r="S2" s="68"/>
      <c r="T2" s="68"/>
      <c r="U2" s="68"/>
      <c r="V2" s="68"/>
      <c r="W2" s="68"/>
      <c r="X2" s="68"/>
      <c r="Y2" s="68"/>
      <c r="Z2" s="68"/>
      <c r="AA2" s="68"/>
      <c r="AB2" s="68"/>
      <c r="AC2" s="68"/>
      <c r="AD2" s="68"/>
      <c r="AE2" s="68"/>
      <c r="AF2" s="68"/>
      <c r="AG2" s="68"/>
      <c r="AH2" s="68"/>
      <c r="AI2" s="68"/>
      <c r="AJ2" s="210" t="s">
        <v>589</v>
      </c>
      <c r="AK2" s="210"/>
      <c r="AL2" s="210"/>
      <c r="AM2" s="68"/>
      <c r="AN2" s="68"/>
    </row>
    <row r="3" spans="1:40" x14ac:dyDescent="0.25">
      <c r="A3" s="335"/>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row>
    <row r="4" spans="1:40" ht="30" x14ac:dyDescent="0.4">
      <c r="A4" s="335"/>
      <c r="B4" s="68"/>
      <c r="C4" s="760" t="s">
        <v>590</v>
      </c>
      <c r="D4" s="760"/>
      <c r="E4" s="760"/>
      <c r="F4" s="760"/>
      <c r="G4" s="760"/>
      <c r="H4" s="760"/>
      <c r="I4" s="760"/>
      <c r="J4" s="760"/>
      <c r="K4" s="760"/>
      <c r="L4" s="760"/>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68"/>
    </row>
    <row r="5" spans="1:40" x14ac:dyDescent="0.25">
      <c r="A5" s="335"/>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row>
    <row r="6" spans="1:40" ht="23.25" x14ac:dyDescent="0.35">
      <c r="A6" s="338"/>
      <c r="B6" s="50"/>
      <c r="C6" s="339" t="s">
        <v>591</v>
      </c>
      <c r="D6" s="14"/>
      <c r="E6" s="14"/>
      <c r="F6" s="14"/>
      <c r="G6" s="14"/>
      <c r="H6" s="14"/>
      <c r="I6" s="14"/>
      <c r="J6" s="14"/>
      <c r="K6" s="14"/>
      <c r="L6" s="14"/>
      <c r="M6" s="68"/>
      <c r="N6" s="68"/>
      <c r="O6" s="340"/>
      <c r="P6" s="340"/>
      <c r="Q6" s="340"/>
      <c r="R6" s="340"/>
      <c r="S6" s="340"/>
      <c r="T6" s="340"/>
      <c r="U6" s="340"/>
      <c r="V6" s="340"/>
      <c r="W6" s="340"/>
      <c r="X6" s="340"/>
      <c r="Y6" s="340"/>
      <c r="Z6" s="340"/>
      <c r="AA6" s="340"/>
      <c r="AB6" s="340"/>
      <c r="AC6" s="340"/>
      <c r="AD6" s="340"/>
      <c r="AE6" s="340"/>
      <c r="AF6" s="340"/>
      <c r="AG6" s="340"/>
      <c r="AH6" s="340"/>
      <c r="AI6" s="340"/>
      <c r="AJ6" s="340"/>
      <c r="AK6" s="340"/>
      <c r="AL6" s="340"/>
      <c r="AM6" s="340"/>
      <c r="AN6" s="68"/>
    </row>
    <row r="7" spans="1:40" ht="9.75" customHeight="1" x14ac:dyDescent="0.35">
      <c r="A7" s="338"/>
      <c r="B7" s="50"/>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68"/>
    </row>
    <row r="8" spans="1:40" ht="15.75" customHeight="1" x14ac:dyDescent="0.35">
      <c r="A8" s="335"/>
      <c r="B8" s="68"/>
      <c r="C8" s="35" t="s">
        <v>592</v>
      </c>
      <c r="D8" s="14"/>
      <c r="E8" s="14"/>
      <c r="F8" s="14"/>
      <c r="G8" s="14"/>
      <c r="H8" s="14"/>
      <c r="I8" s="14"/>
      <c r="J8" s="14"/>
      <c r="K8" s="14"/>
      <c r="L8" s="14"/>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row>
    <row r="9" spans="1:40" ht="15.75" customHeight="1" x14ac:dyDescent="0.35">
      <c r="A9" s="335"/>
      <c r="B9" s="68"/>
      <c r="C9" s="35" t="s">
        <v>593</v>
      </c>
      <c r="D9" s="14"/>
      <c r="E9" s="14"/>
      <c r="F9" s="14"/>
      <c r="G9" s="14"/>
      <c r="H9" s="14"/>
      <c r="I9" s="14"/>
      <c r="J9" s="14"/>
      <c r="K9" s="14"/>
      <c r="L9" s="14"/>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row>
    <row r="10" spans="1:40" ht="15.75" customHeight="1" x14ac:dyDescent="0.35">
      <c r="A10" s="335"/>
      <c r="B10" s="68"/>
      <c r="C10" s="35" t="s">
        <v>594</v>
      </c>
      <c r="D10" s="14"/>
      <c r="E10" s="14"/>
      <c r="F10" s="14"/>
      <c r="G10" s="14"/>
      <c r="H10" s="14"/>
      <c r="I10" s="14"/>
      <c r="J10" s="14"/>
      <c r="K10" s="14"/>
      <c r="L10" s="14"/>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row>
    <row r="11" spans="1:40" ht="15.75" customHeight="1" x14ac:dyDescent="0.35">
      <c r="A11" s="335"/>
      <c r="B11" s="68"/>
      <c r="C11" s="35" t="s">
        <v>595</v>
      </c>
      <c r="D11" s="14"/>
      <c r="E11" s="14"/>
      <c r="F11" s="14"/>
      <c r="G11" s="14"/>
      <c r="H11" s="14"/>
      <c r="I11" s="14"/>
      <c r="J11" s="14"/>
      <c r="K11" s="14"/>
      <c r="L11" s="14"/>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row>
    <row r="12" spans="1:40" ht="15.75" customHeight="1" x14ac:dyDescent="0.35">
      <c r="A12" s="335"/>
      <c r="B12" s="68"/>
      <c r="C12" s="341" t="s">
        <v>596</v>
      </c>
      <c r="D12" s="14"/>
      <c r="E12" s="14"/>
      <c r="F12" s="14"/>
      <c r="G12" s="14"/>
      <c r="H12" s="14"/>
      <c r="I12" s="14"/>
      <c r="J12" s="14"/>
      <c r="K12" s="14"/>
      <c r="L12" s="14"/>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row>
    <row r="13" spans="1:40" x14ac:dyDescent="0.25">
      <c r="A13" s="342"/>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row>
    <row r="14" spans="1:40" s="344" customFormat="1" ht="19.5" customHeight="1" x14ac:dyDescent="0.25">
      <c r="A14" s="68"/>
      <c r="B14" s="68"/>
      <c r="C14" s="49" t="s">
        <v>597</v>
      </c>
      <c r="D14" s="50"/>
      <c r="E14" s="50"/>
      <c r="F14" s="50"/>
      <c r="G14" s="50"/>
      <c r="H14" s="50"/>
      <c r="I14" s="50"/>
      <c r="J14" s="50"/>
      <c r="K14" s="50"/>
      <c r="L14" s="304"/>
      <c r="M14" s="304"/>
      <c r="N14" s="50"/>
      <c r="O14" s="50"/>
      <c r="P14" s="50"/>
      <c r="Q14" s="343"/>
      <c r="R14" s="343"/>
      <c r="S14" s="343"/>
      <c r="T14" s="68"/>
      <c r="U14" s="68"/>
      <c r="V14" s="68"/>
      <c r="W14" s="68"/>
      <c r="X14" s="68"/>
      <c r="Y14" s="68"/>
      <c r="Z14" s="68"/>
      <c r="AA14" s="68"/>
      <c r="AB14" s="68"/>
      <c r="AC14" s="68"/>
      <c r="AD14" s="68"/>
      <c r="AE14" s="68"/>
      <c r="AF14" s="68"/>
      <c r="AG14" s="68"/>
      <c r="AH14" s="68"/>
      <c r="AI14" s="68"/>
      <c r="AJ14" s="68"/>
      <c r="AK14" s="68"/>
      <c r="AL14" s="68"/>
      <c r="AM14" s="68"/>
      <c r="AN14" s="68"/>
    </row>
    <row r="15" spans="1:40" s="105" customFormat="1" ht="18.75" customHeight="1" x14ac:dyDescent="0.25">
      <c r="A15" s="3"/>
      <c r="B15" s="68"/>
      <c r="C15" s="50" t="s">
        <v>598</v>
      </c>
      <c r="D15" s="50"/>
      <c r="E15" s="50"/>
      <c r="F15" s="50"/>
      <c r="G15" s="50"/>
      <c r="H15" s="50"/>
      <c r="I15" s="50"/>
      <c r="J15" s="50"/>
      <c r="K15" s="50"/>
      <c r="L15" s="50"/>
      <c r="M15" s="50"/>
      <c r="N15" s="50"/>
      <c r="O15" s="50"/>
      <c r="P15" s="50"/>
      <c r="Q15" s="343"/>
      <c r="R15" s="343"/>
      <c r="S15" s="343"/>
      <c r="T15" s="68"/>
      <c r="U15" s="68"/>
      <c r="V15" s="68"/>
      <c r="W15" s="68"/>
      <c r="X15" s="68"/>
      <c r="Y15" s="68"/>
      <c r="Z15" s="68"/>
      <c r="AA15" s="68"/>
      <c r="AB15" s="68"/>
      <c r="AC15" s="68"/>
      <c r="AD15" s="68"/>
      <c r="AE15" s="68"/>
      <c r="AF15" s="68"/>
      <c r="AG15" s="68"/>
      <c r="AH15" s="68"/>
      <c r="AI15" s="68"/>
      <c r="AJ15" s="68"/>
      <c r="AK15" s="68"/>
      <c r="AL15" s="68"/>
      <c r="AM15" s="68"/>
      <c r="AN15" s="68"/>
    </row>
    <row r="16" spans="1:40" s="105" customFormat="1" ht="15.75" x14ac:dyDescent="0.25">
      <c r="A16" s="3"/>
      <c r="B16" s="68"/>
      <c r="C16" s="50" t="s">
        <v>599</v>
      </c>
      <c r="D16" s="50"/>
      <c r="E16" s="50"/>
      <c r="F16" s="50"/>
      <c r="G16" s="50"/>
      <c r="H16" s="50"/>
      <c r="I16" s="50"/>
      <c r="J16" s="50"/>
      <c r="K16" s="50"/>
      <c r="L16" s="50"/>
      <c r="M16" s="50"/>
      <c r="N16" s="50"/>
      <c r="O16" s="50"/>
      <c r="P16" s="50"/>
      <c r="Q16" s="343"/>
      <c r="R16" s="343"/>
      <c r="S16" s="343"/>
      <c r="T16" s="68"/>
      <c r="U16" s="68"/>
      <c r="V16" s="68"/>
      <c r="W16" s="68"/>
      <c r="X16" s="68"/>
      <c r="Y16" s="68"/>
      <c r="Z16" s="68"/>
      <c r="AA16" s="68"/>
      <c r="AB16" s="68"/>
      <c r="AC16" s="68"/>
      <c r="AD16" s="68"/>
      <c r="AE16" s="68"/>
      <c r="AF16" s="68"/>
      <c r="AG16" s="68"/>
      <c r="AH16" s="68"/>
      <c r="AI16" s="68"/>
      <c r="AJ16" s="68"/>
      <c r="AK16" s="68"/>
      <c r="AL16" s="68"/>
      <c r="AM16" s="68"/>
      <c r="AN16" s="68"/>
    </row>
    <row r="17" spans="1:40" s="105" customFormat="1" ht="15.75" x14ac:dyDescent="0.25">
      <c r="A17" s="3"/>
      <c r="B17" s="50"/>
      <c r="C17" s="50" t="s">
        <v>600</v>
      </c>
      <c r="D17" s="50"/>
      <c r="E17" s="50"/>
      <c r="F17" s="50"/>
      <c r="G17" s="50"/>
      <c r="H17" s="50"/>
      <c r="I17" s="50"/>
      <c r="J17" s="50"/>
      <c r="K17" s="50"/>
      <c r="L17" s="50"/>
      <c r="M17" s="50"/>
      <c r="N17" s="50"/>
      <c r="O17" s="50"/>
      <c r="P17" s="50"/>
      <c r="Q17" s="343"/>
      <c r="R17" s="343"/>
      <c r="S17" s="343"/>
      <c r="T17" s="68"/>
      <c r="U17" s="68"/>
      <c r="V17" s="68"/>
      <c r="W17" s="68"/>
      <c r="X17" s="68"/>
      <c r="Y17" s="68"/>
      <c r="Z17" s="68"/>
      <c r="AA17" s="68"/>
      <c r="AB17" s="68"/>
      <c r="AC17" s="68"/>
      <c r="AD17" s="68"/>
      <c r="AE17" s="68"/>
      <c r="AF17" s="68"/>
      <c r="AG17" s="68"/>
      <c r="AH17" s="68"/>
      <c r="AI17" s="68"/>
      <c r="AJ17" s="68"/>
      <c r="AK17" s="68"/>
      <c r="AL17" s="68"/>
      <c r="AM17" s="68"/>
      <c r="AN17" s="68"/>
    </row>
    <row r="18" spans="1:40" s="105" customFormat="1" ht="12.75" customHeight="1" thickBot="1" x14ac:dyDescent="0.3">
      <c r="A18" s="3"/>
      <c r="B18" s="50"/>
      <c r="C18" s="50"/>
      <c r="D18" s="50"/>
      <c r="E18" s="50"/>
      <c r="F18" s="50"/>
      <c r="G18" s="50"/>
      <c r="H18" s="50"/>
      <c r="I18" s="50"/>
      <c r="J18" s="50"/>
      <c r="K18" s="50"/>
      <c r="L18" s="50"/>
      <c r="M18" s="50"/>
      <c r="N18" s="50"/>
      <c r="O18" s="50"/>
      <c r="P18" s="50"/>
      <c r="Q18" s="343"/>
      <c r="R18" s="343"/>
      <c r="S18" s="343"/>
      <c r="T18" s="68"/>
      <c r="U18" s="68"/>
      <c r="V18" s="68"/>
      <c r="W18" s="68"/>
      <c r="X18" s="68"/>
      <c r="Y18" s="68"/>
      <c r="Z18" s="68"/>
      <c r="AA18" s="68"/>
      <c r="AB18" s="68"/>
      <c r="AC18" s="68"/>
      <c r="AD18" s="68"/>
      <c r="AE18" s="68"/>
      <c r="AF18" s="68"/>
      <c r="AG18" s="68"/>
      <c r="AH18" s="68"/>
      <c r="AI18" s="68"/>
      <c r="AJ18" s="68"/>
      <c r="AK18" s="68"/>
      <c r="AL18" s="68"/>
      <c r="AM18" s="68"/>
      <c r="AN18" s="68"/>
    </row>
    <row r="19" spans="1:40" ht="16.5" customHeight="1" thickBot="1" x14ac:dyDescent="0.3">
      <c r="A19" s="335"/>
      <c r="B19" s="68"/>
      <c r="C19" s="68"/>
      <c r="D19" s="68"/>
      <c r="E19" s="68"/>
      <c r="F19" s="810" t="s">
        <v>601</v>
      </c>
      <c r="G19" s="811"/>
      <c r="H19" s="811"/>
      <c r="I19" s="811"/>
      <c r="J19" s="811"/>
      <c r="K19" s="811"/>
      <c r="L19" s="812"/>
      <c r="M19" s="68"/>
      <c r="N19" s="805" t="s">
        <v>602</v>
      </c>
      <c r="O19" s="806"/>
      <c r="P19" s="806"/>
      <c r="Q19" s="806"/>
      <c r="R19" s="806"/>
      <c r="S19" s="806"/>
      <c r="T19" s="806"/>
      <c r="U19" s="806"/>
      <c r="V19" s="806"/>
      <c r="W19" s="806"/>
      <c r="X19" s="806"/>
      <c r="Y19" s="806"/>
      <c r="Z19" s="806"/>
      <c r="AA19" s="806"/>
      <c r="AB19" s="806"/>
      <c r="AC19" s="806"/>
      <c r="AD19" s="806"/>
      <c r="AE19" s="806"/>
      <c r="AF19" s="806"/>
      <c r="AG19" s="806"/>
      <c r="AH19" s="806"/>
      <c r="AI19" s="806"/>
      <c r="AJ19" s="806"/>
      <c r="AK19" s="806"/>
      <c r="AL19" s="806"/>
      <c r="AM19" s="807"/>
      <c r="AN19" s="68"/>
    </row>
    <row r="20" spans="1:40" s="105" customFormat="1" ht="39" x14ac:dyDescent="0.25">
      <c r="A20" s="3"/>
      <c r="B20" s="50"/>
      <c r="C20" s="657" t="s">
        <v>603</v>
      </c>
      <c r="D20" s="658" t="s">
        <v>604</v>
      </c>
      <c r="E20" s="659" t="s">
        <v>605</v>
      </c>
      <c r="F20" s="659" t="s">
        <v>606</v>
      </c>
      <c r="G20" s="659" t="s">
        <v>607</v>
      </c>
      <c r="H20" s="659" t="s">
        <v>608</v>
      </c>
      <c r="I20" s="659" t="s">
        <v>609</v>
      </c>
      <c r="J20" s="659" t="s">
        <v>610</v>
      </c>
      <c r="K20" s="659" t="s">
        <v>611</v>
      </c>
      <c r="L20" s="660" t="s">
        <v>612</v>
      </c>
      <c r="M20" s="50"/>
      <c r="N20" s="797" t="s">
        <v>613</v>
      </c>
      <c r="O20" s="799"/>
      <c r="P20" s="797" t="s">
        <v>614</v>
      </c>
      <c r="Q20" s="798"/>
      <c r="R20" s="798"/>
      <c r="S20" s="799"/>
      <c r="T20" s="797" t="s">
        <v>615</v>
      </c>
      <c r="U20" s="798"/>
      <c r="V20" s="798"/>
      <c r="W20" s="799"/>
      <c r="X20" s="797" t="s">
        <v>616</v>
      </c>
      <c r="Y20" s="798"/>
      <c r="Z20" s="798"/>
      <c r="AA20" s="799"/>
      <c r="AB20" s="797" t="s">
        <v>617</v>
      </c>
      <c r="AC20" s="798"/>
      <c r="AD20" s="798"/>
      <c r="AE20" s="799"/>
      <c r="AF20" s="797" t="s">
        <v>618</v>
      </c>
      <c r="AG20" s="798"/>
      <c r="AH20" s="798"/>
      <c r="AI20" s="799"/>
      <c r="AJ20" s="797" t="s">
        <v>619</v>
      </c>
      <c r="AK20" s="798"/>
      <c r="AL20" s="798"/>
      <c r="AM20" s="799"/>
      <c r="AN20" s="68"/>
    </row>
    <row r="21" spans="1:40" s="105" customFormat="1" ht="13.5" customHeight="1" x14ac:dyDescent="0.25">
      <c r="A21" s="3"/>
      <c r="B21" s="50"/>
      <c r="C21" s="661"/>
      <c r="D21" s="345"/>
      <c r="E21" s="346" t="str">
        <f>'WK1 - Identification'!C44</f>
        <v>2014/15</v>
      </c>
      <c r="F21" s="346" t="str">
        <f>'WK1 - Identification'!C45</f>
        <v>2015/16</v>
      </c>
      <c r="G21" s="346" t="str">
        <f>'WK1 - Identification'!C46</f>
        <v>2016/17</v>
      </c>
      <c r="H21" s="346" t="str">
        <f>'WK1 - Identification'!C47</f>
        <v>2017/18</v>
      </c>
      <c r="I21" s="346" t="str">
        <f>'WK1 - Identification'!C48</f>
        <v>2018/19</v>
      </c>
      <c r="J21" s="346" t="str">
        <f>'WK1 - Identification'!C49</f>
        <v>2019/20</v>
      </c>
      <c r="K21" s="347" t="str">
        <f>'WK1 - Identification'!C50</f>
        <v>2020/21</v>
      </c>
      <c r="L21" s="662" t="str">
        <f>'WK1 - Identification'!C51</f>
        <v>2021/22</v>
      </c>
      <c r="M21" s="50"/>
      <c r="N21" s="402" t="s">
        <v>620</v>
      </c>
      <c r="O21" s="366" t="s">
        <v>621</v>
      </c>
      <c r="P21" s="402" t="s">
        <v>620</v>
      </c>
      <c r="Q21" s="351" t="s">
        <v>621</v>
      </c>
      <c r="R21" s="352" t="s">
        <v>622</v>
      </c>
      <c r="S21" s="366" t="s">
        <v>621</v>
      </c>
      <c r="T21" s="402" t="s">
        <v>620</v>
      </c>
      <c r="U21" s="351" t="s">
        <v>621</v>
      </c>
      <c r="V21" s="352" t="s">
        <v>622</v>
      </c>
      <c r="W21" s="366" t="s">
        <v>621</v>
      </c>
      <c r="X21" s="402" t="s">
        <v>620</v>
      </c>
      <c r="Y21" s="351" t="s">
        <v>621</v>
      </c>
      <c r="Z21" s="352" t="s">
        <v>622</v>
      </c>
      <c r="AA21" s="366" t="s">
        <v>621</v>
      </c>
      <c r="AB21" s="402" t="s">
        <v>620</v>
      </c>
      <c r="AC21" s="351" t="s">
        <v>621</v>
      </c>
      <c r="AD21" s="352" t="s">
        <v>622</v>
      </c>
      <c r="AE21" s="366" t="s">
        <v>621</v>
      </c>
      <c r="AF21" s="402" t="s">
        <v>620</v>
      </c>
      <c r="AG21" s="351" t="s">
        <v>621</v>
      </c>
      <c r="AH21" s="352" t="s">
        <v>622</v>
      </c>
      <c r="AI21" s="366" t="s">
        <v>621</v>
      </c>
      <c r="AJ21" s="402" t="s">
        <v>620</v>
      </c>
      <c r="AK21" s="352" t="s">
        <v>621</v>
      </c>
      <c r="AL21" s="354" t="s">
        <v>622</v>
      </c>
      <c r="AM21" s="366" t="s">
        <v>621</v>
      </c>
      <c r="AN21" s="68"/>
    </row>
    <row r="22" spans="1:40" s="105" customFormat="1" ht="15.75" x14ac:dyDescent="0.25">
      <c r="A22" s="3"/>
      <c r="B22" s="50"/>
      <c r="C22" s="663" t="s">
        <v>530</v>
      </c>
      <c r="D22" s="355" t="s">
        <v>530</v>
      </c>
      <c r="E22" s="356">
        <v>484.19</v>
      </c>
      <c r="F22" s="356">
        <f>ROUND(E22*(1+rate_peg_15_16),2)</f>
        <v>495.81</v>
      </c>
      <c r="G22" s="356">
        <f>ROUND(F22*(1+rate_peg_yr2),2)</f>
        <v>510.68</v>
      </c>
      <c r="H22" s="356">
        <f>ROUND(G22*(1+rate_peg_yr3),2)</f>
        <v>526</v>
      </c>
      <c r="I22" s="356">
        <f>ROUND(H22*(1+rate_peg_yr4),2)</f>
        <v>541.78</v>
      </c>
      <c r="J22" s="356">
        <f>ROUND(I22*(1+rate_peg_yr5),2)</f>
        <v>558.03</v>
      </c>
      <c r="K22" s="356">
        <f>ROUND(J22*(1+rate_peg_yr6),2)</f>
        <v>574.77</v>
      </c>
      <c r="L22" s="664">
        <f>ROUND(K22*(1+rate_peg_yr7),2)</f>
        <v>592.01</v>
      </c>
      <c r="M22" s="50"/>
      <c r="N22" s="670">
        <f>IF(F22=0,"",IF(E22=0,"",F22-E22))</f>
        <v>11.620000000000005</v>
      </c>
      <c r="O22" s="367">
        <f>IF(N22="","",N22/E22)</f>
        <v>2.3998843429232336E-2</v>
      </c>
      <c r="P22" s="670">
        <f>IF(G22=0,"",IF(F22=0,"",G22-F22))</f>
        <v>14.870000000000005</v>
      </c>
      <c r="Q22" s="357">
        <f>IF(P22="","",P22/F22)</f>
        <v>2.9991327322966468E-2</v>
      </c>
      <c r="R22" s="358">
        <f>IF(P22="","",P22+N22)</f>
        <v>26.490000000000009</v>
      </c>
      <c r="S22" s="367">
        <f>IF(R22="","",R22/E22)</f>
        <v>5.4709927920857535E-2</v>
      </c>
      <c r="T22" s="670">
        <f>IF(H22=0,"",IF(G22=0,"",H22-G22))</f>
        <v>15.319999999999993</v>
      </c>
      <c r="U22" s="357">
        <f>IF(T22="","",T22/G22)</f>
        <v>2.9999216730633649E-2</v>
      </c>
      <c r="V22" s="358">
        <f>IF(T22="","",T22+R22)</f>
        <v>41.81</v>
      </c>
      <c r="W22" s="367">
        <f>IF(V22="","",V22/E22)</f>
        <v>8.6350399636506342E-2</v>
      </c>
      <c r="X22" s="670">
        <f>IF(I22=0,"",IF(H22=0,"",I22-H22))</f>
        <v>15.779999999999973</v>
      </c>
      <c r="Y22" s="357">
        <f>IF(X22="","",X22/H22)</f>
        <v>2.9999999999999947E-2</v>
      </c>
      <c r="Z22" s="358">
        <f>IF(X22="","",X22+V22)</f>
        <v>57.589999999999975</v>
      </c>
      <c r="AA22" s="367">
        <f>IF(Z22="","",Z22/E22)</f>
        <v>0.11894091162560147</v>
      </c>
      <c r="AB22" s="670">
        <f>IF(J22=0,"",IF(I22=0,"",J22-I22))</f>
        <v>16.25</v>
      </c>
      <c r="AC22" s="357">
        <f>IF(AB22="","",AB22/I22)</f>
        <v>2.9993724389973792E-2</v>
      </c>
      <c r="AD22" s="358">
        <f>IF(AB22="","",AB22+Z22)</f>
        <v>73.839999999999975</v>
      </c>
      <c r="AE22" s="367">
        <f>IF(AD22="","",AD22/E22)</f>
        <v>0.15250211693756577</v>
      </c>
      <c r="AF22" s="670">
        <f>IF(K22=0,"",IF(J22=0,"",K22-J22))</f>
        <v>16.740000000000009</v>
      </c>
      <c r="AG22" s="357">
        <f>IF(AF22="","",AF22/J22)</f>
        <v>2.9998387183484777E-2</v>
      </c>
      <c r="AH22" s="358">
        <f>IF(AF22="","",AF22+AD22)</f>
        <v>90.579999999999984</v>
      </c>
      <c r="AI22" s="367">
        <f>IF(AH22="","",AH22/E22)</f>
        <v>0.18707532167124472</v>
      </c>
      <c r="AJ22" s="670">
        <f>IF(L22=0,"",IF(K22=0,"",L22-K22))</f>
        <v>17.240000000000009</v>
      </c>
      <c r="AK22" s="359">
        <f>IF(AJ22="","",AJ22/K22)</f>
        <v>2.9994606538267497E-2</v>
      </c>
      <c r="AL22" s="360">
        <f>IF(AJ22="","",AJ22+AH22)</f>
        <v>107.82</v>
      </c>
      <c r="AM22" s="367">
        <f>IF(AL22="","",AL22/E22)</f>
        <v>0.22268117887606104</v>
      </c>
      <c r="AN22" s="68"/>
    </row>
    <row r="23" spans="1:40" s="105" customFormat="1" ht="15.75" x14ac:dyDescent="0.25">
      <c r="A23" s="3"/>
      <c r="B23" s="50"/>
      <c r="C23" s="663" t="s">
        <v>534</v>
      </c>
      <c r="D23" s="355" t="s">
        <v>534</v>
      </c>
      <c r="E23" s="356">
        <v>484.19</v>
      </c>
      <c r="F23" s="356">
        <f>ROUND(E23*(1+rate_peg_15_16),2)</f>
        <v>495.81</v>
      </c>
      <c r="G23" s="356">
        <f>ROUND(F23*(1+rate_peg_yr2),2)</f>
        <v>510.68</v>
      </c>
      <c r="H23" s="356">
        <f>ROUND(G23*(1+rate_peg_yr3),2)</f>
        <v>526</v>
      </c>
      <c r="I23" s="356">
        <f>ROUND(H23*(1+rate_peg_yr4),2)</f>
        <v>541.78</v>
      </c>
      <c r="J23" s="356">
        <f>ROUND(I23*(1+rate_peg_yr5),2)</f>
        <v>558.03</v>
      </c>
      <c r="K23" s="356">
        <f>ROUND(J23*(1+rate_peg_yr6),2)</f>
        <v>574.77</v>
      </c>
      <c r="L23" s="664">
        <f>ROUND(K23*(1+rate_peg_yr7),2)</f>
        <v>592.01</v>
      </c>
      <c r="M23" s="50"/>
      <c r="N23" s="670">
        <f t="shared" ref="N23:N31" si="0">IF(F23=0,"",IF(E23=0,"",F23-E23))</f>
        <v>11.620000000000005</v>
      </c>
      <c r="O23" s="367">
        <f t="shared" ref="O23:O31" si="1">IF(N23="","",N23/E23)</f>
        <v>2.3998843429232336E-2</v>
      </c>
      <c r="P23" s="670">
        <f t="shared" ref="P23:P31" si="2">IF(G23=0,"",IF(F23=0,"",G23-F23))</f>
        <v>14.870000000000005</v>
      </c>
      <c r="Q23" s="357">
        <f t="shared" ref="Q23:Q31" si="3">IF(P23="","",P23/F23)</f>
        <v>2.9991327322966468E-2</v>
      </c>
      <c r="R23" s="358">
        <f t="shared" ref="R23:R31" si="4">IF(P23="","",P23+N23)</f>
        <v>26.490000000000009</v>
      </c>
      <c r="S23" s="367">
        <f t="shared" ref="S23:S31" si="5">IF(R23="","",R23/E23)</f>
        <v>5.4709927920857535E-2</v>
      </c>
      <c r="T23" s="670">
        <f t="shared" ref="T23:T31" si="6">IF(H23=0,"",IF(G23=0,"",H23-G23))</f>
        <v>15.319999999999993</v>
      </c>
      <c r="U23" s="357">
        <f t="shared" ref="U23:U31" si="7">IF(T23="","",T23/G23)</f>
        <v>2.9999216730633649E-2</v>
      </c>
      <c r="V23" s="358">
        <f t="shared" ref="V23:V31" si="8">IF(T23="","",T23+R23)</f>
        <v>41.81</v>
      </c>
      <c r="W23" s="367">
        <f t="shared" ref="W23:W31" si="9">IF(V23="","",V23/E23)</f>
        <v>8.6350399636506342E-2</v>
      </c>
      <c r="X23" s="670">
        <f t="shared" ref="X23:X31" si="10">IF(I23=0,"",IF(H23=0,"",I23-H23))</f>
        <v>15.779999999999973</v>
      </c>
      <c r="Y23" s="357">
        <f t="shared" ref="Y23:Y31" si="11">IF(X23="","",X23/H23)</f>
        <v>2.9999999999999947E-2</v>
      </c>
      <c r="Z23" s="358">
        <f t="shared" ref="Z23:Z31" si="12">IF(X23="","",X23+V23)</f>
        <v>57.589999999999975</v>
      </c>
      <c r="AA23" s="367">
        <f t="shared" ref="AA23:AA31" si="13">IF(Z23="","",Z23/E23)</f>
        <v>0.11894091162560147</v>
      </c>
      <c r="AB23" s="670">
        <f t="shared" ref="AB23:AB31" si="14">IF(J23=0,"",IF(I23=0,"",J23-I23))</f>
        <v>16.25</v>
      </c>
      <c r="AC23" s="357">
        <f t="shared" ref="AC23:AC31" si="15">IF(AB23="","",AB23/I23)</f>
        <v>2.9993724389973792E-2</v>
      </c>
      <c r="AD23" s="358">
        <f t="shared" ref="AD23:AD31" si="16">IF(AB23="","",AB23+Z23)</f>
        <v>73.839999999999975</v>
      </c>
      <c r="AE23" s="367">
        <f t="shared" ref="AE23:AE31" si="17">IF(AD23="","",AD23/E23)</f>
        <v>0.15250211693756577</v>
      </c>
      <c r="AF23" s="670">
        <f t="shared" ref="AF23:AF31" si="18">IF(K23=0,"",IF(J23=0,"",K23-J23))</f>
        <v>16.740000000000009</v>
      </c>
      <c r="AG23" s="357">
        <f t="shared" ref="AG23:AG31" si="19">IF(AF23="","",AF23/J23)</f>
        <v>2.9998387183484777E-2</v>
      </c>
      <c r="AH23" s="358">
        <f t="shared" ref="AH23:AH31" si="20">IF(AF23="","",AF23+AD23)</f>
        <v>90.579999999999984</v>
      </c>
      <c r="AI23" s="367">
        <f t="shared" ref="AI23:AI31" si="21">IF(AH23="","",AH23/E23)</f>
        <v>0.18707532167124472</v>
      </c>
      <c r="AJ23" s="670">
        <f t="shared" ref="AJ23:AJ31" si="22">IF(L23=0,"",IF(K23=0,"",L23-K23))</f>
        <v>17.240000000000009</v>
      </c>
      <c r="AK23" s="359">
        <f t="shared" ref="AK23:AK31" si="23">IF(AJ23="","",AJ23/K23)</f>
        <v>2.9994606538267497E-2</v>
      </c>
      <c r="AL23" s="360">
        <f t="shared" ref="AL23:AL31" si="24">IF(AJ23="","",AJ23+AH23)</f>
        <v>107.82</v>
      </c>
      <c r="AM23" s="367">
        <f t="shared" ref="AM23:AM31" si="25">IF(AL23="","",AL23/E23)</f>
        <v>0.22268117887606104</v>
      </c>
      <c r="AN23" s="68"/>
    </row>
    <row r="24" spans="1:40" s="105" customFormat="1" ht="15.75" x14ac:dyDescent="0.25">
      <c r="A24" s="3"/>
      <c r="B24" s="50"/>
      <c r="C24" s="663"/>
      <c r="D24" s="355"/>
      <c r="E24" s="356"/>
      <c r="F24" s="356"/>
      <c r="G24" s="356"/>
      <c r="H24" s="356"/>
      <c r="I24" s="356"/>
      <c r="J24" s="361"/>
      <c r="K24" s="356"/>
      <c r="L24" s="664"/>
      <c r="M24" s="50"/>
      <c r="N24" s="670" t="str">
        <f t="shared" si="0"/>
        <v/>
      </c>
      <c r="O24" s="367" t="str">
        <f t="shared" si="1"/>
        <v/>
      </c>
      <c r="P24" s="670" t="str">
        <f t="shared" si="2"/>
        <v/>
      </c>
      <c r="Q24" s="357" t="str">
        <f t="shared" si="3"/>
        <v/>
      </c>
      <c r="R24" s="358" t="str">
        <f t="shared" si="4"/>
        <v/>
      </c>
      <c r="S24" s="367" t="str">
        <f t="shared" si="5"/>
        <v/>
      </c>
      <c r="T24" s="670" t="str">
        <f t="shared" si="6"/>
        <v/>
      </c>
      <c r="U24" s="357" t="str">
        <f t="shared" si="7"/>
        <v/>
      </c>
      <c r="V24" s="358" t="str">
        <f t="shared" si="8"/>
        <v/>
      </c>
      <c r="W24" s="367" t="str">
        <f t="shared" si="9"/>
        <v/>
      </c>
      <c r="X24" s="670" t="str">
        <f t="shared" si="10"/>
        <v/>
      </c>
      <c r="Y24" s="357" t="str">
        <f t="shared" si="11"/>
        <v/>
      </c>
      <c r="Z24" s="358" t="str">
        <f t="shared" si="12"/>
        <v/>
      </c>
      <c r="AA24" s="367" t="str">
        <f t="shared" si="13"/>
        <v/>
      </c>
      <c r="AB24" s="670" t="str">
        <f t="shared" si="14"/>
        <v/>
      </c>
      <c r="AC24" s="357" t="str">
        <f t="shared" si="15"/>
        <v/>
      </c>
      <c r="AD24" s="358" t="str">
        <f t="shared" si="16"/>
        <v/>
      </c>
      <c r="AE24" s="367" t="str">
        <f t="shared" si="17"/>
        <v/>
      </c>
      <c r="AF24" s="670" t="str">
        <f t="shared" si="18"/>
        <v/>
      </c>
      <c r="AG24" s="357" t="str">
        <f t="shared" si="19"/>
        <v/>
      </c>
      <c r="AH24" s="358" t="str">
        <f t="shared" si="20"/>
        <v/>
      </c>
      <c r="AI24" s="367" t="str">
        <f t="shared" si="21"/>
        <v/>
      </c>
      <c r="AJ24" s="670" t="str">
        <f t="shared" si="22"/>
        <v/>
      </c>
      <c r="AK24" s="359" t="str">
        <f t="shared" si="23"/>
        <v/>
      </c>
      <c r="AL24" s="360" t="str">
        <f t="shared" si="24"/>
        <v/>
      </c>
      <c r="AM24" s="367" t="str">
        <f t="shared" si="25"/>
        <v/>
      </c>
      <c r="AN24" s="68"/>
    </row>
    <row r="25" spans="1:40" s="105" customFormat="1" ht="15.75" x14ac:dyDescent="0.25">
      <c r="A25" s="3"/>
      <c r="B25" s="50"/>
      <c r="C25" s="663"/>
      <c r="D25" s="355"/>
      <c r="E25" s="356"/>
      <c r="F25" s="356"/>
      <c r="G25" s="356"/>
      <c r="H25" s="356"/>
      <c r="I25" s="356"/>
      <c r="J25" s="361"/>
      <c r="K25" s="356"/>
      <c r="L25" s="664"/>
      <c r="M25" s="50"/>
      <c r="N25" s="670" t="str">
        <f t="shared" si="0"/>
        <v/>
      </c>
      <c r="O25" s="367" t="str">
        <f t="shared" si="1"/>
        <v/>
      </c>
      <c r="P25" s="670" t="str">
        <f t="shared" si="2"/>
        <v/>
      </c>
      <c r="Q25" s="357" t="str">
        <f t="shared" si="3"/>
        <v/>
      </c>
      <c r="R25" s="358" t="str">
        <f t="shared" si="4"/>
        <v/>
      </c>
      <c r="S25" s="367" t="str">
        <f t="shared" si="5"/>
        <v/>
      </c>
      <c r="T25" s="670" t="str">
        <f t="shared" si="6"/>
        <v/>
      </c>
      <c r="U25" s="357" t="str">
        <f t="shared" si="7"/>
        <v/>
      </c>
      <c r="V25" s="358" t="str">
        <f t="shared" si="8"/>
        <v/>
      </c>
      <c r="W25" s="367" t="str">
        <f t="shared" si="9"/>
        <v/>
      </c>
      <c r="X25" s="670" t="str">
        <f t="shared" si="10"/>
        <v/>
      </c>
      <c r="Y25" s="357" t="str">
        <f t="shared" si="11"/>
        <v/>
      </c>
      <c r="Z25" s="358" t="str">
        <f t="shared" si="12"/>
        <v/>
      </c>
      <c r="AA25" s="367" t="str">
        <f t="shared" si="13"/>
        <v/>
      </c>
      <c r="AB25" s="670" t="str">
        <f t="shared" si="14"/>
        <v/>
      </c>
      <c r="AC25" s="357" t="str">
        <f t="shared" si="15"/>
        <v/>
      </c>
      <c r="AD25" s="358" t="str">
        <f t="shared" si="16"/>
        <v/>
      </c>
      <c r="AE25" s="367" t="str">
        <f t="shared" si="17"/>
        <v/>
      </c>
      <c r="AF25" s="670" t="str">
        <f t="shared" si="18"/>
        <v/>
      </c>
      <c r="AG25" s="357" t="str">
        <f t="shared" si="19"/>
        <v/>
      </c>
      <c r="AH25" s="358" t="str">
        <f t="shared" si="20"/>
        <v/>
      </c>
      <c r="AI25" s="367" t="str">
        <f t="shared" si="21"/>
        <v/>
      </c>
      <c r="AJ25" s="670" t="str">
        <f t="shared" si="22"/>
        <v/>
      </c>
      <c r="AK25" s="359" t="str">
        <f t="shared" si="23"/>
        <v/>
      </c>
      <c r="AL25" s="360" t="str">
        <f t="shared" si="24"/>
        <v/>
      </c>
      <c r="AM25" s="367" t="str">
        <f t="shared" si="25"/>
        <v/>
      </c>
      <c r="AN25" s="68"/>
    </row>
    <row r="26" spans="1:40" s="105" customFormat="1" ht="15.75" x14ac:dyDescent="0.25">
      <c r="A26" s="3"/>
      <c r="B26" s="50"/>
      <c r="C26" s="663"/>
      <c r="D26" s="355"/>
      <c r="E26" s="356"/>
      <c r="F26" s="356"/>
      <c r="G26" s="356"/>
      <c r="H26" s="356"/>
      <c r="I26" s="356"/>
      <c r="J26" s="361"/>
      <c r="K26" s="356"/>
      <c r="L26" s="664"/>
      <c r="M26" s="50"/>
      <c r="N26" s="670" t="str">
        <f t="shared" si="0"/>
        <v/>
      </c>
      <c r="O26" s="367" t="str">
        <f t="shared" si="1"/>
        <v/>
      </c>
      <c r="P26" s="670" t="str">
        <f t="shared" si="2"/>
        <v/>
      </c>
      <c r="Q26" s="357" t="str">
        <f t="shared" si="3"/>
        <v/>
      </c>
      <c r="R26" s="358" t="str">
        <f t="shared" si="4"/>
        <v/>
      </c>
      <c r="S26" s="367" t="str">
        <f t="shared" si="5"/>
        <v/>
      </c>
      <c r="T26" s="670" t="str">
        <f t="shared" si="6"/>
        <v/>
      </c>
      <c r="U26" s="357" t="str">
        <f t="shared" si="7"/>
        <v/>
      </c>
      <c r="V26" s="358" t="str">
        <f t="shared" si="8"/>
        <v/>
      </c>
      <c r="W26" s="367" t="str">
        <f t="shared" si="9"/>
        <v/>
      </c>
      <c r="X26" s="670" t="str">
        <f t="shared" si="10"/>
        <v/>
      </c>
      <c r="Y26" s="357" t="str">
        <f t="shared" si="11"/>
        <v/>
      </c>
      <c r="Z26" s="358" t="str">
        <f t="shared" si="12"/>
        <v/>
      </c>
      <c r="AA26" s="367" t="str">
        <f t="shared" si="13"/>
        <v/>
      </c>
      <c r="AB26" s="670" t="str">
        <f t="shared" si="14"/>
        <v/>
      </c>
      <c r="AC26" s="357" t="str">
        <f t="shared" si="15"/>
        <v/>
      </c>
      <c r="AD26" s="358" t="str">
        <f t="shared" si="16"/>
        <v/>
      </c>
      <c r="AE26" s="367" t="str">
        <f t="shared" si="17"/>
        <v/>
      </c>
      <c r="AF26" s="670" t="str">
        <f t="shared" si="18"/>
        <v/>
      </c>
      <c r="AG26" s="357" t="str">
        <f t="shared" si="19"/>
        <v/>
      </c>
      <c r="AH26" s="358" t="str">
        <f t="shared" si="20"/>
        <v/>
      </c>
      <c r="AI26" s="367" t="str">
        <f t="shared" si="21"/>
        <v/>
      </c>
      <c r="AJ26" s="670" t="str">
        <f t="shared" si="22"/>
        <v/>
      </c>
      <c r="AK26" s="359" t="str">
        <f t="shared" si="23"/>
        <v/>
      </c>
      <c r="AL26" s="360" t="str">
        <f t="shared" si="24"/>
        <v/>
      </c>
      <c r="AM26" s="367" t="str">
        <f t="shared" si="25"/>
        <v/>
      </c>
      <c r="AN26" s="68"/>
    </row>
    <row r="27" spans="1:40" s="105" customFormat="1" ht="15.75" x14ac:dyDescent="0.25">
      <c r="A27" s="3"/>
      <c r="B27" s="50"/>
      <c r="C27" s="663"/>
      <c r="D27" s="355"/>
      <c r="E27" s="356"/>
      <c r="F27" s="356"/>
      <c r="G27" s="356"/>
      <c r="H27" s="356"/>
      <c r="I27" s="356"/>
      <c r="J27" s="361"/>
      <c r="K27" s="356"/>
      <c r="L27" s="664"/>
      <c r="M27" s="50"/>
      <c r="N27" s="670" t="str">
        <f t="shared" si="0"/>
        <v/>
      </c>
      <c r="O27" s="367" t="str">
        <f t="shared" si="1"/>
        <v/>
      </c>
      <c r="P27" s="670" t="str">
        <f t="shared" si="2"/>
        <v/>
      </c>
      <c r="Q27" s="357" t="str">
        <f t="shared" si="3"/>
        <v/>
      </c>
      <c r="R27" s="358" t="str">
        <f t="shared" si="4"/>
        <v/>
      </c>
      <c r="S27" s="367" t="str">
        <f t="shared" si="5"/>
        <v/>
      </c>
      <c r="T27" s="670" t="str">
        <f t="shared" si="6"/>
        <v/>
      </c>
      <c r="U27" s="357" t="str">
        <f t="shared" si="7"/>
        <v/>
      </c>
      <c r="V27" s="358" t="str">
        <f t="shared" si="8"/>
        <v/>
      </c>
      <c r="W27" s="367" t="str">
        <f t="shared" si="9"/>
        <v/>
      </c>
      <c r="X27" s="670" t="str">
        <f t="shared" si="10"/>
        <v/>
      </c>
      <c r="Y27" s="357" t="str">
        <f t="shared" si="11"/>
        <v/>
      </c>
      <c r="Z27" s="358" t="str">
        <f t="shared" si="12"/>
        <v/>
      </c>
      <c r="AA27" s="367" t="str">
        <f t="shared" si="13"/>
        <v/>
      </c>
      <c r="AB27" s="670" t="str">
        <f t="shared" si="14"/>
        <v/>
      </c>
      <c r="AC27" s="357" t="str">
        <f t="shared" si="15"/>
        <v/>
      </c>
      <c r="AD27" s="358" t="str">
        <f t="shared" si="16"/>
        <v/>
      </c>
      <c r="AE27" s="367" t="str">
        <f t="shared" si="17"/>
        <v/>
      </c>
      <c r="AF27" s="670" t="str">
        <f t="shared" si="18"/>
        <v/>
      </c>
      <c r="AG27" s="357" t="str">
        <f t="shared" si="19"/>
        <v/>
      </c>
      <c r="AH27" s="358" t="str">
        <f t="shared" si="20"/>
        <v/>
      </c>
      <c r="AI27" s="367" t="str">
        <f t="shared" si="21"/>
        <v/>
      </c>
      <c r="AJ27" s="670" t="str">
        <f t="shared" si="22"/>
        <v/>
      </c>
      <c r="AK27" s="359" t="str">
        <f t="shared" si="23"/>
        <v/>
      </c>
      <c r="AL27" s="360" t="str">
        <f t="shared" si="24"/>
        <v/>
      </c>
      <c r="AM27" s="367" t="str">
        <f t="shared" si="25"/>
        <v/>
      </c>
      <c r="AN27" s="68"/>
    </row>
    <row r="28" spans="1:40" s="105" customFormat="1" ht="15.75" x14ac:dyDescent="0.25">
      <c r="A28" s="3"/>
      <c r="B28" s="50"/>
      <c r="C28" s="663"/>
      <c r="D28" s="355"/>
      <c r="E28" s="356"/>
      <c r="F28" s="356"/>
      <c r="G28" s="356"/>
      <c r="H28" s="356"/>
      <c r="I28" s="356"/>
      <c r="J28" s="361"/>
      <c r="K28" s="356"/>
      <c r="L28" s="664"/>
      <c r="M28" s="50"/>
      <c r="N28" s="670" t="str">
        <f t="shared" si="0"/>
        <v/>
      </c>
      <c r="O28" s="367" t="str">
        <f t="shared" si="1"/>
        <v/>
      </c>
      <c r="P28" s="670" t="str">
        <f t="shared" si="2"/>
        <v/>
      </c>
      <c r="Q28" s="357" t="str">
        <f t="shared" si="3"/>
        <v/>
      </c>
      <c r="R28" s="358" t="str">
        <f t="shared" si="4"/>
        <v/>
      </c>
      <c r="S28" s="367" t="str">
        <f t="shared" si="5"/>
        <v/>
      </c>
      <c r="T28" s="670" t="str">
        <f t="shared" si="6"/>
        <v/>
      </c>
      <c r="U28" s="357" t="str">
        <f t="shared" si="7"/>
        <v/>
      </c>
      <c r="V28" s="358" t="str">
        <f t="shared" si="8"/>
        <v/>
      </c>
      <c r="W28" s="367" t="str">
        <f t="shared" si="9"/>
        <v/>
      </c>
      <c r="X28" s="670" t="str">
        <f t="shared" si="10"/>
        <v/>
      </c>
      <c r="Y28" s="357" t="str">
        <f t="shared" si="11"/>
        <v/>
      </c>
      <c r="Z28" s="358" t="str">
        <f t="shared" si="12"/>
        <v/>
      </c>
      <c r="AA28" s="367" t="str">
        <f t="shared" si="13"/>
        <v/>
      </c>
      <c r="AB28" s="670" t="str">
        <f t="shared" si="14"/>
        <v/>
      </c>
      <c r="AC28" s="357" t="str">
        <f t="shared" si="15"/>
        <v/>
      </c>
      <c r="AD28" s="358" t="str">
        <f t="shared" si="16"/>
        <v/>
      </c>
      <c r="AE28" s="367" t="str">
        <f t="shared" si="17"/>
        <v/>
      </c>
      <c r="AF28" s="670" t="str">
        <f t="shared" si="18"/>
        <v/>
      </c>
      <c r="AG28" s="357" t="str">
        <f t="shared" si="19"/>
        <v/>
      </c>
      <c r="AH28" s="358" t="str">
        <f t="shared" si="20"/>
        <v/>
      </c>
      <c r="AI28" s="367" t="str">
        <f t="shared" si="21"/>
        <v/>
      </c>
      <c r="AJ28" s="670" t="str">
        <f t="shared" si="22"/>
        <v/>
      </c>
      <c r="AK28" s="359" t="str">
        <f t="shared" si="23"/>
        <v/>
      </c>
      <c r="AL28" s="360" t="str">
        <f t="shared" si="24"/>
        <v/>
      </c>
      <c r="AM28" s="367" t="str">
        <f t="shared" si="25"/>
        <v/>
      </c>
      <c r="AN28" s="68"/>
    </row>
    <row r="29" spans="1:40" s="105" customFormat="1" ht="15.75" x14ac:dyDescent="0.25">
      <c r="A29" s="3"/>
      <c r="B29" s="50"/>
      <c r="C29" s="663"/>
      <c r="D29" s="355"/>
      <c r="E29" s="356"/>
      <c r="F29" s="356"/>
      <c r="G29" s="356"/>
      <c r="H29" s="356"/>
      <c r="I29" s="356"/>
      <c r="J29" s="361"/>
      <c r="K29" s="356"/>
      <c r="L29" s="664"/>
      <c r="M29" s="50"/>
      <c r="N29" s="670" t="str">
        <f t="shared" si="0"/>
        <v/>
      </c>
      <c r="O29" s="367" t="str">
        <f t="shared" si="1"/>
        <v/>
      </c>
      <c r="P29" s="670" t="str">
        <f t="shared" si="2"/>
        <v/>
      </c>
      <c r="Q29" s="357" t="str">
        <f t="shared" si="3"/>
        <v/>
      </c>
      <c r="R29" s="358" t="str">
        <f t="shared" si="4"/>
        <v/>
      </c>
      <c r="S29" s="367" t="str">
        <f t="shared" si="5"/>
        <v/>
      </c>
      <c r="T29" s="670" t="str">
        <f t="shared" si="6"/>
        <v/>
      </c>
      <c r="U29" s="357" t="str">
        <f t="shared" si="7"/>
        <v/>
      </c>
      <c r="V29" s="358" t="str">
        <f t="shared" si="8"/>
        <v/>
      </c>
      <c r="W29" s="367" t="str">
        <f t="shared" si="9"/>
        <v/>
      </c>
      <c r="X29" s="670" t="str">
        <f t="shared" si="10"/>
        <v/>
      </c>
      <c r="Y29" s="357" t="str">
        <f t="shared" si="11"/>
        <v/>
      </c>
      <c r="Z29" s="358" t="str">
        <f t="shared" si="12"/>
        <v/>
      </c>
      <c r="AA29" s="367" t="str">
        <f t="shared" si="13"/>
        <v/>
      </c>
      <c r="AB29" s="670" t="str">
        <f t="shared" si="14"/>
        <v/>
      </c>
      <c r="AC29" s="357" t="str">
        <f t="shared" si="15"/>
        <v/>
      </c>
      <c r="AD29" s="358" t="str">
        <f t="shared" si="16"/>
        <v/>
      </c>
      <c r="AE29" s="367" t="str">
        <f t="shared" si="17"/>
        <v/>
      </c>
      <c r="AF29" s="670" t="str">
        <f t="shared" si="18"/>
        <v/>
      </c>
      <c r="AG29" s="357" t="str">
        <f t="shared" si="19"/>
        <v/>
      </c>
      <c r="AH29" s="358" t="str">
        <f t="shared" si="20"/>
        <v/>
      </c>
      <c r="AI29" s="367" t="str">
        <f t="shared" si="21"/>
        <v/>
      </c>
      <c r="AJ29" s="670" t="str">
        <f t="shared" si="22"/>
        <v/>
      </c>
      <c r="AK29" s="359" t="str">
        <f t="shared" si="23"/>
        <v/>
      </c>
      <c r="AL29" s="360" t="str">
        <f t="shared" si="24"/>
        <v/>
      </c>
      <c r="AM29" s="367" t="str">
        <f t="shared" si="25"/>
        <v/>
      </c>
      <c r="AN29" s="68"/>
    </row>
    <row r="30" spans="1:40" s="105" customFormat="1" ht="15.75" x14ac:dyDescent="0.25">
      <c r="A30" s="3"/>
      <c r="B30" s="50"/>
      <c r="C30" s="663"/>
      <c r="D30" s="355"/>
      <c r="E30" s="356"/>
      <c r="F30" s="356"/>
      <c r="G30" s="356"/>
      <c r="H30" s="356"/>
      <c r="I30" s="356"/>
      <c r="J30" s="361"/>
      <c r="K30" s="356"/>
      <c r="L30" s="664"/>
      <c r="M30" s="50"/>
      <c r="N30" s="670" t="str">
        <f t="shared" si="0"/>
        <v/>
      </c>
      <c r="O30" s="367" t="str">
        <f t="shared" si="1"/>
        <v/>
      </c>
      <c r="P30" s="670" t="str">
        <f t="shared" si="2"/>
        <v/>
      </c>
      <c r="Q30" s="357" t="str">
        <f t="shared" si="3"/>
        <v/>
      </c>
      <c r="R30" s="358" t="str">
        <f t="shared" si="4"/>
        <v/>
      </c>
      <c r="S30" s="367" t="str">
        <f t="shared" si="5"/>
        <v/>
      </c>
      <c r="T30" s="670" t="str">
        <f t="shared" si="6"/>
        <v/>
      </c>
      <c r="U30" s="357" t="str">
        <f t="shared" si="7"/>
        <v/>
      </c>
      <c r="V30" s="358" t="str">
        <f t="shared" si="8"/>
        <v/>
      </c>
      <c r="W30" s="367" t="str">
        <f t="shared" si="9"/>
        <v/>
      </c>
      <c r="X30" s="670" t="str">
        <f t="shared" si="10"/>
        <v/>
      </c>
      <c r="Y30" s="357" t="str">
        <f t="shared" si="11"/>
        <v/>
      </c>
      <c r="Z30" s="358" t="str">
        <f t="shared" si="12"/>
        <v/>
      </c>
      <c r="AA30" s="367" t="str">
        <f t="shared" si="13"/>
        <v/>
      </c>
      <c r="AB30" s="670" t="str">
        <f t="shared" si="14"/>
        <v/>
      </c>
      <c r="AC30" s="357" t="str">
        <f t="shared" si="15"/>
        <v/>
      </c>
      <c r="AD30" s="358" t="str">
        <f t="shared" si="16"/>
        <v/>
      </c>
      <c r="AE30" s="367" t="str">
        <f t="shared" si="17"/>
        <v/>
      </c>
      <c r="AF30" s="670" t="str">
        <f t="shared" si="18"/>
        <v/>
      </c>
      <c r="AG30" s="357" t="str">
        <f t="shared" si="19"/>
        <v/>
      </c>
      <c r="AH30" s="358" t="str">
        <f t="shared" si="20"/>
        <v/>
      </c>
      <c r="AI30" s="367" t="str">
        <f t="shared" si="21"/>
        <v/>
      </c>
      <c r="AJ30" s="670" t="str">
        <f t="shared" si="22"/>
        <v/>
      </c>
      <c r="AK30" s="359" t="str">
        <f t="shared" si="23"/>
        <v/>
      </c>
      <c r="AL30" s="360" t="str">
        <f t="shared" si="24"/>
        <v/>
      </c>
      <c r="AM30" s="367" t="str">
        <f t="shared" si="25"/>
        <v/>
      </c>
      <c r="AN30" s="68"/>
    </row>
    <row r="31" spans="1:40" s="105" customFormat="1" ht="16.5" thickBot="1" x14ac:dyDescent="0.3">
      <c r="A31" s="3"/>
      <c r="B31" s="50"/>
      <c r="C31" s="665"/>
      <c r="D31" s="666"/>
      <c r="E31" s="667"/>
      <c r="F31" s="667"/>
      <c r="G31" s="667"/>
      <c r="H31" s="667"/>
      <c r="I31" s="667"/>
      <c r="J31" s="668"/>
      <c r="K31" s="667"/>
      <c r="L31" s="669"/>
      <c r="M31" s="50"/>
      <c r="N31" s="671" t="str">
        <f t="shared" si="0"/>
        <v/>
      </c>
      <c r="O31" s="676" t="str">
        <f t="shared" si="1"/>
        <v/>
      </c>
      <c r="P31" s="671" t="str">
        <f t="shared" si="2"/>
        <v/>
      </c>
      <c r="Q31" s="672" t="str">
        <f t="shared" si="3"/>
        <v/>
      </c>
      <c r="R31" s="673" t="str">
        <f t="shared" si="4"/>
        <v/>
      </c>
      <c r="S31" s="676" t="str">
        <f t="shared" si="5"/>
        <v/>
      </c>
      <c r="T31" s="671" t="str">
        <f t="shared" si="6"/>
        <v/>
      </c>
      <c r="U31" s="672" t="str">
        <f t="shared" si="7"/>
        <v/>
      </c>
      <c r="V31" s="673" t="str">
        <f t="shared" si="8"/>
        <v/>
      </c>
      <c r="W31" s="676" t="str">
        <f t="shared" si="9"/>
        <v/>
      </c>
      <c r="X31" s="671" t="str">
        <f t="shared" si="10"/>
        <v/>
      </c>
      <c r="Y31" s="672" t="str">
        <f t="shared" si="11"/>
        <v/>
      </c>
      <c r="Z31" s="673" t="str">
        <f t="shared" si="12"/>
        <v/>
      </c>
      <c r="AA31" s="676" t="str">
        <f t="shared" si="13"/>
        <v/>
      </c>
      <c r="AB31" s="671" t="str">
        <f t="shared" si="14"/>
        <v/>
      </c>
      <c r="AC31" s="672" t="str">
        <f t="shared" si="15"/>
        <v/>
      </c>
      <c r="AD31" s="673" t="str">
        <f t="shared" si="16"/>
        <v/>
      </c>
      <c r="AE31" s="676" t="str">
        <f t="shared" si="17"/>
        <v/>
      </c>
      <c r="AF31" s="671" t="str">
        <f t="shared" si="18"/>
        <v/>
      </c>
      <c r="AG31" s="672" t="str">
        <f t="shared" si="19"/>
        <v/>
      </c>
      <c r="AH31" s="673" t="str">
        <f t="shared" si="20"/>
        <v/>
      </c>
      <c r="AI31" s="676" t="str">
        <f t="shared" si="21"/>
        <v/>
      </c>
      <c r="AJ31" s="671" t="str">
        <f t="shared" si="22"/>
        <v/>
      </c>
      <c r="AK31" s="674" t="str">
        <f t="shared" si="23"/>
        <v/>
      </c>
      <c r="AL31" s="675" t="str">
        <f t="shared" si="24"/>
        <v/>
      </c>
      <c r="AM31" s="676" t="str">
        <f t="shared" si="25"/>
        <v/>
      </c>
      <c r="AN31" s="68"/>
    </row>
    <row r="32" spans="1:40" ht="12" customHeight="1" x14ac:dyDescent="0.25">
      <c r="A32" s="335"/>
      <c r="B32" s="68"/>
      <c r="C32" s="68"/>
      <c r="D32" s="44"/>
      <c r="E32" s="50"/>
      <c r="F32" s="68"/>
      <c r="G32" s="68"/>
      <c r="H32" s="68"/>
      <c r="I32" s="68"/>
      <c r="J32" s="68"/>
      <c r="K32" s="68"/>
      <c r="L32" s="68"/>
      <c r="M32" s="68"/>
      <c r="N32" s="49"/>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row>
    <row r="33" spans="1:40" ht="15.75" x14ac:dyDescent="0.25">
      <c r="A33" s="335"/>
      <c r="B33" s="68"/>
      <c r="C33" s="49" t="s">
        <v>623</v>
      </c>
      <c r="D33" s="68"/>
      <c r="E33" s="68"/>
      <c r="F33" s="68"/>
      <c r="G33" s="68"/>
      <c r="H33" s="68"/>
      <c r="I33" s="68"/>
      <c r="J33" s="68"/>
      <c r="K33" s="68"/>
      <c r="L33" s="68"/>
      <c r="M33" s="68"/>
      <c r="N33" s="49"/>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row>
    <row r="34" spans="1:40" ht="4.5" customHeight="1" thickBot="1" x14ac:dyDescent="0.3">
      <c r="A34" s="335"/>
      <c r="B34" s="68"/>
      <c r="C34" s="49"/>
      <c r="D34" s="68"/>
      <c r="E34" s="68"/>
      <c r="F34" s="68"/>
      <c r="G34" s="68"/>
      <c r="H34" s="68"/>
      <c r="I34" s="68"/>
      <c r="J34" s="68"/>
      <c r="K34" s="68"/>
      <c r="L34" s="68"/>
      <c r="M34" s="68"/>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row>
    <row r="35" spans="1:40" ht="16.5" customHeight="1" thickBot="1" x14ac:dyDescent="0.3">
      <c r="A35" s="335"/>
      <c r="B35" s="68"/>
      <c r="C35" s="68"/>
      <c r="D35" s="68"/>
      <c r="E35" s="68"/>
      <c r="F35" s="810" t="s">
        <v>601</v>
      </c>
      <c r="G35" s="811"/>
      <c r="H35" s="811"/>
      <c r="I35" s="811"/>
      <c r="J35" s="811"/>
      <c r="K35" s="811"/>
      <c r="L35" s="812"/>
      <c r="M35" s="68"/>
      <c r="N35" s="805" t="s">
        <v>602</v>
      </c>
      <c r="O35" s="806"/>
      <c r="P35" s="806"/>
      <c r="Q35" s="806"/>
      <c r="R35" s="806"/>
      <c r="S35" s="806"/>
      <c r="T35" s="806"/>
      <c r="U35" s="806"/>
      <c r="V35" s="806"/>
      <c r="W35" s="806"/>
      <c r="X35" s="806"/>
      <c r="Y35" s="806"/>
      <c r="Z35" s="806"/>
      <c r="AA35" s="806"/>
      <c r="AB35" s="806"/>
      <c r="AC35" s="806"/>
      <c r="AD35" s="806"/>
      <c r="AE35" s="806"/>
      <c r="AF35" s="806"/>
      <c r="AG35" s="806"/>
      <c r="AH35" s="806"/>
      <c r="AI35" s="806"/>
      <c r="AJ35" s="806"/>
      <c r="AK35" s="806"/>
      <c r="AL35" s="806"/>
      <c r="AM35" s="807"/>
      <c r="AN35" s="68"/>
    </row>
    <row r="36" spans="1:40" s="105" customFormat="1" ht="39" x14ac:dyDescent="0.25">
      <c r="A36" s="3"/>
      <c r="B36" s="50"/>
      <c r="C36" s="657" t="s">
        <v>603</v>
      </c>
      <c r="D36" s="658" t="s">
        <v>604</v>
      </c>
      <c r="E36" s="659" t="s">
        <v>624</v>
      </c>
      <c r="F36" s="659" t="s">
        <v>625</v>
      </c>
      <c r="G36" s="659" t="s">
        <v>626</v>
      </c>
      <c r="H36" s="659" t="s">
        <v>627</v>
      </c>
      <c r="I36" s="659" t="s">
        <v>628</v>
      </c>
      <c r="J36" s="659" t="s">
        <v>629</v>
      </c>
      <c r="K36" s="659" t="s">
        <v>630</v>
      </c>
      <c r="L36" s="660" t="s">
        <v>631</v>
      </c>
      <c r="M36" s="50"/>
      <c r="N36" s="797" t="s">
        <v>632</v>
      </c>
      <c r="O36" s="799"/>
      <c r="P36" s="797" t="s">
        <v>633</v>
      </c>
      <c r="Q36" s="798"/>
      <c r="R36" s="798"/>
      <c r="S36" s="799"/>
      <c r="T36" s="797" t="s">
        <v>634</v>
      </c>
      <c r="U36" s="798"/>
      <c r="V36" s="798"/>
      <c r="W36" s="799"/>
      <c r="X36" s="797" t="s">
        <v>635</v>
      </c>
      <c r="Y36" s="798"/>
      <c r="Z36" s="798"/>
      <c r="AA36" s="799"/>
      <c r="AB36" s="797" t="s">
        <v>636</v>
      </c>
      <c r="AC36" s="798"/>
      <c r="AD36" s="798"/>
      <c r="AE36" s="799"/>
      <c r="AF36" s="797" t="s">
        <v>637</v>
      </c>
      <c r="AG36" s="798"/>
      <c r="AH36" s="798"/>
      <c r="AI36" s="799"/>
      <c r="AJ36" s="797" t="s">
        <v>638</v>
      </c>
      <c r="AK36" s="798"/>
      <c r="AL36" s="798"/>
      <c r="AM36" s="799"/>
      <c r="AN36" s="68"/>
    </row>
    <row r="37" spans="1:40" s="105" customFormat="1" ht="13.5" customHeight="1" x14ac:dyDescent="0.25">
      <c r="A37" s="3"/>
      <c r="B37" s="50"/>
      <c r="C37" s="661"/>
      <c r="D37" s="345"/>
      <c r="E37" s="346" t="str">
        <f>E21</f>
        <v>2014/15</v>
      </c>
      <c r="F37" s="346" t="str">
        <f t="shared" ref="F37:L37" si="26">F21</f>
        <v>2015/16</v>
      </c>
      <c r="G37" s="346" t="str">
        <f t="shared" si="26"/>
        <v>2016/17</v>
      </c>
      <c r="H37" s="346" t="str">
        <f t="shared" si="26"/>
        <v>2017/18</v>
      </c>
      <c r="I37" s="346" t="str">
        <f t="shared" si="26"/>
        <v>2018/19</v>
      </c>
      <c r="J37" s="346" t="str">
        <f t="shared" si="26"/>
        <v>2019/20</v>
      </c>
      <c r="K37" s="347" t="str">
        <f t="shared" si="26"/>
        <v>2020/21</v>
      </c>
      <c r="L37" s="662" t="str">
        <f t="shared" si="26"/>
        <v>2021/22</v>
      </c>
      <c r="M37" s="50"/>
      <c r="N37" s="402" t="s">
        <v>620</v>
      </c>
      <c r="O37" s="366" t="s">
        <v>621</v>
      </c>
      <c r="P37" s="402" t="s">
        <v>620</v>
      </c>
      <c r="Q37" s="351" t="s">
        <v>621</v>
      </c>
      <c r="R37" s="352" t="s">
        <v>622</v>
      </c>
      <c r="S37" s="366" t="s">
        <v>621</v>
      </c>
      <c r="T37" s="402" t="s">
        <v>620</v>
      </c>
      <c r="U37" s="351" t="s">
        <v>621</v>
      </c>
      <c r="V37" s="352" t="s">
        <v>622</v>
      </c>
      <c r="W37" s="366" t="s">
        <v>621</v>
      </c>
      <c r="X37" s="402" t="s">
        <v>620</v>
      </c>
      <c r="Y37" s="351" t="s">
        <v>621</v>
      </c>
      <c r="Z37" s="352" t="s">
        <v>622</v>
      </c>
      <c r="AA37" s="366" t="s">
        <v>621</v>
      </c>
      <c r="AB37" s="402" t="s">
        <v>620</v>
      </c>
      <c r="AC37" s="351" t="s">
        <v>621</v>
      </c>
      <c r="AD37" s="352" t="s">
        <v>622</v>
      </c>
      <c r="AE37" s="366" t="s">
        <v>621</v>
      </c>
      <c r="AF37" s="402" t="s">
        <v>620</v>
      </c>
      <c r="AG37" s="351" t="s">
        <v>621</v>
      </c>
      <c r="AH37" s="352" t="s">
        <v>622</v>
      </c>
      <c r="AI37" s="366" t="s">
        <v>621</v>
      </c>
      <c r="AJ37" s="402" t="s">
        <v>620</v>
      </c>
      <c r="AK37" s="352" t="s">
        <v>621</v>
      </c>
      <c r="AL37" s="354" t="s">
        <v>622</v>
      </c>
      <c r="AM37" s="366" t="s">
        <v>621</v>
      </c>
      <c r="AN37" s="68"/>
    </row>
    <row r="38" spans="1:40" ht="15.75" x14ac:dyDescent="0.25">
      <c r="A38" s="335"/>
      <c r="B38" s="68"/>
      <c r="C38" s="661" t="s">
        <v>530</v>
      </c>
      <c r="D38" s="345" t="str">
        <f>IF('WK2 - Notional General Income'!C15="","",'WK2 - Notional General Income'!C15)</f>
        <v>Residential</v>
      </c>
      <c r="E38" s="358">
        <f>IF('WK2 - Notional General Income'!L15="","",'WK2 - Notional General Income'!L15/'WK2 - Notional General Income'!D15)</f>
        <v>700.56291921888567</v>
      </c>
      <c r="F38" s="358">
        <f>IF('WK3 - Notional GI 15-16 YIELD'!L15="","",'WK3 - Notional GI 15-16 YIELD'!L15/'WK3 - Notional GI 15-16 YIELD'!D15)</f>
        <v>717.37733111571663</v>
      </c>
      <c r="G38" s="356">
        <f>'WK3 - Notional GI 15-16 YIELD'!W15/'WK3 - Notional GI 15-16 YIELD'!$D15</f>
        <v>738.89864321620621</v>
      </c>
      <c r="H38" s="356">
        <f>'WK3 - Notional GI 15-16 YIELD'!X15/'WK3 - Notional GI 15-16 YIELD'!$D15</f>
        <v>761.06561503607986</v>
      </c>
      <c r="I38" s="356">
        <f>'WK3 - Notional GI 15-16 YIELD'!Y15/'WK3 - Notional GI 15-16 YIELD'!$D15</f>
        <v>783.89757872827499</v>
      </c>
      <c r="J38" s="356">
        <f>'WK3 - Notional GI 15-16 YIELD'!Z15/'WK3 - Notional GI 15-16 YIELD'!$D15</f>
        <v>807.41449657234875</v>
      </c>
      <c r="K38" s="356">
        <f>'WK3 - Notional GI 15-16 YIELD'!AA15/'WK3 - Notional GI 15-16 YIELD'!$D15</f>
        <v>831.63693197045473</v>
      </c>
      <c r="L38" s="664">
        <f>'WK3 - Notional GI 15-16 YIELD'!AB15/'WK3 - Notional GI 15-16 YIELD'!$D15</f>
        <v>856.58604944734282</v>
      </c>
      <c r="M38" s="50"/>
      <c r="N38" s="670">
        <f>IF(F38="","",IF(E38=0,"",F38-E38))</f>
        <v>16.814411896830961</v>
      </c>
      <c r="O38" s="367">
        <f>IF(N38="","",N38/E38)</f>
        <v>2.4001287301330065E-2</v>
      </c>
      <c r="P38" s="670">
        <f>IF(G38=0,"",IF(F38=0,"",G38-F38))</f>
        <v>21.521312100489581</v>
      </c>
      <c r="Q38" s="357">
        <f>IF(P38="","",P38/F38)</f>
        <v>2.9999989081085254E-2</v>
      </c>
      <c r="R38" s="358">
        <f>IF(P38="","",P38+N38)</f>
        <v>38.335723997320542</v>
      </c>
      <c r="S38" s="367">
        <f>IF(R38="","",R38/E38)</f>
        <v>5.4721314739387211E-2</v>
      </c>
      <c r="T38" s="670">
        <f>IF(H38=0,"",IF(G38=0,"",H38-G38))</f>
        <v>22.166971819873652</v>
      </c>
      <c r="U38" s="357">
        <f>IF(T38="","",T38/G38)</f>
        <v>3.0000016948721696E-2</v>
      </c>
      <c r="V38" s="358">
        <f>IF(T38="","",T38+R38)</f>
        <v>60.502695817194194</v>
      </c>
      <c r="W38" s="367">
        <f>IF(V38="","",V38/E38)</f>
        <v>8.6362972057746859E-2</v>
      </c>
      <c r="X38" s="670">
        <f>IF(I38=0,"",IF(H38=0,"",I38-H38))</f>
        <v>22.831963692195131</v>
      </c>
      <c r="Y38" s="357">
        <f>IF(X38="","",X38/H38)</f>
        <v>2.9999993747073617E-2</v>
      </c>
      <c r="Z38" s="358">
        <f>IF(X38="","",X38+V38)</f>
        <v>83.334659509389326</v>
      </c>
      <c r="AA38" s="367">
        <f>IF(Z38="","",Z38/E38)</f>
        <v>0.11895385442653157</v>
      </c>
      <c r="AB38" s="670">
        <f>IF(J38=0,"",IF(I38=0,"",J38-I38))</f>
        <v>23.51691784407376</v>
      </c>
      <c r="AC38" s="357">
        <f>IF(AB38="","",AB38/I38)</f>
        <v>2.9999987858395347E-2</v>
      </c>
      <c r="AD38" s="358">
        <f>IF(AB38="","",AB38+Z38)</f>
        <v>106.85157735346309</v>
      </c>
      <c r="AE38" s="367">
        <f>IF(AD38="","",AD38/E38)</f>
        <v>0.15252245647343218</v>
      </c>
      <c r="AF38" s="670">
        <f>IF(K38=0,"",IF(J38=0,"",K38-J38))</f>
        <v>24.222435398105972</v>
      </c>
      <c r="AG38" s="357">
        <f>IF(AF38="","",AF38/J38)</f>
        <v>3.0000000620419267E-2</v>
      </c>
      <c r="AH38" s="358">
        <f>IF(AF38="","",AF38+AD38)</f>
        <v>131.07401275156906</v>
      </c>
      <c r="AI38" s="367">
        <f>IF(AH38="","",AH38/E38)</f>
        <v>0.18709813088268229</v>
      </c>
      <c r="AJ38" s="670">
        <f>IF(L38=0,"",IF(K38=0,"",L38-K38))</f>
        <v>24.949117476888091</v>
      </c>
      <c r="AK38" s="359">
        <f>IF(AJ38="","",AJ38/K38)</f>
        <v>3.0000011444626957E-2</v>
      </c>
      <c r="AL38" s="360">
        <f>IF(AJ38="","",AJ38+AH38)</f>
        <v>156.02313022845715</v>
      </c>
      <c r="AM38" s="367">
        <f>IF(AL38="","",AL38/E38)</f>
        <v>0.22271108839505804</v>
      </c>
      <c r="AN38" s="68"/>
    </row>
    <row r="39" spans="1:40" ht="15.75" x14ac:dyDescent="0.25">
      <c r="A39" s="335"/>
      <c r="B39" s="68"/>
      <c r="C39" s="661" t="s">
        <v>530</v>
      </c>
      <c r="D39" s="345" t="str">
        <f>IF('WK2 - Notional General Income'!C16="","",'WK2 - Notional General Income'!C16)</f>
        <v/>
      </c>
      <c r="E39" s="358" t="str">
        <f>IF('WK2 - Notional General Income'!L16="","",'WK2 - Notional General Income'!L16/'WK2 - Notional General Income'!D16)</f>
        <v/>
      </c>
      <c r="F39" s="358" t="str">
        <f>IF('WK3 - Notional GI 15-16 YIELD'!L16="","",'WK3 - Notional GI 15-16 YIELD'!L16/'WK3 - Notional GI 15-16 YIELD'!D16)</f>
        <v/>
      </c>
      <c r="G39" s="356"/>
      <c r="H39" s="356"/>
      <c r="I39" s="356"/>
      <c r="J39" s="361"/>
      <c r="K39" s="356"/>
      <c r="L39" s="664"/>
      <c r="M39" s="50"/>
      <c r="N39" s="670" t="str">
        <f t="shared" ref="N39:N102" si="27">IF(F39="","",IF(E39=0,"",F39-E39))</f>
        <v/>
      </c>
      <c r="O39" s="367" t="str">
        <f t="shared" ref="O39:O102" si="28">IF(N39="","",N39/E39)</f>
        <v/>
      </c>
      <c r="P39" s="670" t="str">
        <f t="shared" ref="P39:P102" si="29">IF(G39=0,"",IF(F39=0,"",G39-F39))</f>
        <v/>
      </c>
      <c r="Q39" s="357" t="str">
        <f t="shared" ref="Q39:Q102" si="30">IF(P39="","",P39/F39)</f>
        <v/>
      </c>
      <c r="R39" s="358" t="str">
        <f t="shared" ref="R39:R102" si="31">IF(P39="","",P39+N39)</f>
        <v/>
      </c>
      <c r="S39" s="367" t="str">
        <f t="shared" ref="S39:S102" si="32">IF(R39="","",R39/E39)</f>
        <v/>
      </c>
      <c r="T39" s="670" t="str">
        <f t="shared" ref="T39:T102" si="33">IF(H39=0,"",IF(G39=0,"",H39-G39))</f>
        <v/>
      </c>
      <c r="U39" s="357" t="str">
        <f t="shared" ref="U39:U102" si="34">IF(T39="","",T39/G39)</f>
        <v/>
      </c>
      <c r="V39" s="358" t="str">
        <f t="shared" ref="V39:V102" si="35">IF(T39="","",T39+R39)</f>
        <v/>
      </c>
      <c r="W39" s="367" t="str">
        <f t="shared" ref="W39:W102" si="36">IF(V39="","",V39/E39)</f>
        <v/>
      </c>
      <c r="X39" s="670" t="str">
        <f t="shared" ref="X39:X102" si="37">IF(I39=0,"",IF(H39=0,"",I39-H39))</f>
        <v/>
      </c>
      <c r="Y39" s="357" t="str">
        <f t="shared" ref="Y39:Y102" si="38">IF(X39="","",X39/H39)</f>
        <v/>
      </c>
      <c r="Z39" s="358" t="str">
        <f t="shared" ref="Z39:Z102" si="39">IF(X39="","",X39+V39)</f>
        <v/>
      </c>
      <c r="AA39" s="367" t="str">
        <f t="shared" ref="AA39:AA102" si="40">IF(Z39="","",Z39/E39)</f>
        <v/>
      </c>
      <c r="AB39" s="670" t="str">
        <f t="shared" ref="AB39:AB102" si="41">IF(J39=0,"",IF(I39=0,"",J39-I39))</f>
        <v/>
      </c>
      <c r="AC39" s="357" t="str">
        <f t="shared" ref="AC39:AC102" si="42">IF(AB39="","",AB39/I39)</f>
        <v/>
      </c>
      <c r="AD39" s="358" t="str">
        <f t="shared" ref="AD39:AD102" si="43">IF(AB39="","",AB39+Z39)</f>
        <v/>
      </c>
      <c r="AE39" s="367" t="str">
        <f t="shared" ref="AE39:AE102" si="44">IF(AD39="","",AD39/E39)</f>
        <v/>
      </c>
      <c r="AF39" s="670" t="str">
        <f t="shared" ref="AF39:AF102" si="45">IF(K39=0,"",IF(J39=0,"",K39-J39))</f>
        <v/>
      </c>
      <c r="AG39" s="357" t="str">
        <f t="shared" ref="AG39:AG102" si="46">IF(AF39="","",AF39/J39)</f>
        <v/>
      </c>
      <c r="AH39" s="358" t="str">
        <f t="shared" ref="AH39:AH102" si="47">IF(AF39="","",AF39+AD39)</f>
        <v/>
      </c>
      <c r="AI39" s="367" t="str">
        <f t="shared" ref="AI39:AI102" si="48">IF(AH39="","",AH39/E39)</f>
        <v/>
      </c>
      <c r="AJ39" s="670" t="str">
        <f t="shared" ref="AJ39:AJ102" si="49">IF(L39=0,"",IF(K39=0,"",L39-K39))</f>
        <v/>
      </c>
      <c r="AK39" s="359" t="str">
        <f t="shared" ref="AK39:AK102" si="50">IF(AJ39="","",AJ39/K39)</f>
        <v/>
      </c>
      <c r="AL39" s="360" t="str">
        <f t="shared" ref="AL39:AL102" si="51">IF(AJ39="","",AJ39+AH39)</f>
        <v/>
      </c>
      <c r="AM39" s="367" t="str">
        <f t="shared" ref="AM39:AM102" si="52">IF(AL39="","",AL39/E39)</f>
        <v/>
      </c>
      <c r="AN39" s="68"/>
    </row>
    <row r="40" spans="1:40" ht="15.75" x14ac:dyDescent="0.25">
      <c r="A40" s="335"/>
      <c r="B40" s="68"/>
      <c r="C40" s="661" t="s">
        <v>530</v>
      </c>
      <c r="D40" s="345" t="str">
        <f>IF('WK2 - Notional General Income'!C17="","",'WK2 - Notional General Income'!C17)</f>
        <v/>
      </c>
      <c r="E40" s="358" t="str">
        <f>IF('WK2 - Notional General Income'!L17="","",'WK2 - Notional General Income'!L17/'WK2 - Notional General Income'!D17)</f>
        <v/>
      </c>
      <c r="F40" s="358" t="str">
        <f>IF('WK3 - Notional GI 15-16 YIELD'!L17="","",'WK3 - Notional GI 15-16 YIELD'!L17/'WK3 - Notional GI 15-16 YIELD'!D17)</f>
        <v/>
      </c>
      <c r="G40" s="356"/>
      <c r="H40" s="356"/>
      <c r="I40" s="356"/>
      <c r="J40" s="361"/>
      <c r="K40" s="356"/>
      <c r="L40" s="664"/>
      <c r="M40" s="50"/>
      <c r="N40" s="670" t="str">
        <f t="shared" si="27"/>
        <v/>
      </c>
      <c r="O40" s="367" t="str">
        <f t="shared" si="28"/>
        <v/>
      </c>
      <c r="P40" s="670" t="str">
        <f t="shared" si="29"/>
        <v/>
      </c>
      <c r="Q40" s="357" t="str">
        <f t="shared" si="30"/>
        <v/>
      </c>
      <c r="R40" s="358" t="str">
        <f t="shared" si="31"/>
        <v/>
      </c>
      <c r="S40" s="367" t="str">
        <f t="shared" si="32"/>
        <v/>
      </c>
      <c r="T40" s="670" t="str">
        <f t="shared" si="33"/>
        <v/>
      </c>
      <c r="U40" s="357" t="str">
        <f t="shared" si="34"/>
        <v/>
      </c>
      <c r="V40" s="358" t="str">
        <f t="shared" si="35"/>
        <v/>
      </c>
      <c r="W40" s="367" t="str">
        <f t="shared" si="36"/>
        <v/>
      </c>
      <c r="X40" s="670" t="str">
        <f t="shared" si="37"/>
        <v/>
      </c>
      <c r="Y40" s="357" t="str">
        <f t="shared" si="38"/>
        <v/>
      </c>
      <c r="Z40" s="358" t="str">
        <f t="shared" si="39"/>
        <v/>
      </c>
      <c r="AA40" s="367" t="str">
        <f t="shared" si="40"/>
        <v/>
      </c>
      <c r="AB40" s="670" t="str">
        <f t="shared" si="41"/>
        <v/>
      </c>
      <c r="AC40" s="357" t="str">
        <f t="shared" si="42"/>
        <v/>
      </c>
      <c r="AD40" s="358" t="str">
        <f t="shared" si="43"/>
        <v/>
      </c>
      <c r="AE40" s="367" t="str">
        <f t="shared" si="44"/>
        <v/>
      </c>
      <c r="AF40" s="670" t="str">
        <f t="shared" si="45"/>
        <v/>
      </c>
      <c r="AG40" s="357" t="str">
        <f t="shared" si="46"/>
        <v/>
      </c>
      <c r="AH40" s="358" t="str">
        <f t="shared" si="47"/>
        <v/>
      </c>
      <c r="AI40" s="367" t="str">
        <f t="shared" si="48"/>
        <v/>
      </c>
      <c r="AJ40" s="670" t="str">
        <f t="shared" si="49"/>
        <v/>
      </c>
      <c r="AK40" s="359" t="str">
        <f t="shared" si="50"/>
        <v/>
      </c>
      <c r="AL40" s="360" t="str">
        <f t="shared" si="51"/>
        <v/>
      </c>
      <c r="AM40" s="367" t="str">
        <f t="shared" si="52"/>
        <v/>
      </c>
      <c r="AN40" s="68"/>
    </row>
    <row r="41" spans="1:40" ht="15.75" x14ac:dyDescent="0.25">
      <c r="A41" s="335"/>
      <c r="B41" s="68"/>
      <c r="C41" s="661" t="s">
        <v>530</v>
      </c>
      <c r="D41" s="345" t="str">
        <f>IF('WK2 - Notional General Income'!C18="","",'WK2 - Notional General Income'!C18)</f>
        <v/>
      </c>
      <c r="E41" s="358" t="str">
        <f>IF('WK2 - Notional General Income'!L18="","",'WK2 - Notional General Income'!L18/'WK2 - Notional General Income'!D18)</f>
        <v/>
      </c>
      <c r="F41" s="358" t="str">
        <f>IF('WK3 - Notional GI 15-16 YIELD'!L18="","",'WK3 - Notional GI 15-16 YIELD'!L18/'WK3 - Notional GI 15-16 YIELD'!D18)</f>
        <v/>
      </c>
      <c r="G41" s="356"/>
      <c r="H41" s="356"/>
      <c r="I41" s="356"/>
      <c r="J41" s="361"/>
      <c r="K41" s="356"/>
      <c r="L41" s="664"/>
      <c r="M41" s="50"/>
      <c r="N41" s="670" t="str">
        <f t="shared" si="27"/>
        <v/>
      </c>
      <c r="O41" s="367" t="str">
        <f t="shared" si="28"/>
        <v/>
      </c>
      <c r="P41" s="670" t="str">
        <f t="shared" si="29"/>
        <v/>
      </c>
      <c r="Q41" s="357" t="str">
        <f t="shared" si="30"/>
        <v/>
      </c>
      <c r="R41" s="358" t="str">
        <f t="shared" si="31"/>
        <v/>
      </c>
      <c r="S41" s="367" t="str">
        <f t="shared" si="32"/>
        <v/>
      </c>
      <c r="T41" s="670" t="str">
        <f t="shared" si="33"/>
        <v/>
      </c>
      <c r="U41" s="357" t="str">
        <f t="shared" si="34"/>
        <v/>
      </c>
      <c r="V41" s="358" t="str">
        <f t="shared" si="35"/>
        <v/>
      </c>
      <c r="W41" s="367" t="str">
        <f t="shared" si="36"/>
        <v/>
      </c>
      <c r="X41" s="670" t="str">
        <f t="shared" si="37"/>
        <v/>
      </c>
      <c r="Y41" s="357" t="str">
        <f t="shared" si="38"/>
        <v/>
      </c>
      <c r="Z41" s="358" t="str">
        <f t="shared" si="39"/>
        <v/>
      </c>
      <c r="AA41" s="367" t="str">
        <f t="shared" si="40"/>
        <v/>
      </c>
      <c r="AB41" s="670" t="str">
        <f t="shared" si="41"/>
        <v/>
      </c>
      <c r="AC41" s="357" t="str">
        <f t="shared" si="42"/>
        <v/>
      </c>
      <c r="AD41" s="358" t="str">
        <f t="shared" si="43"/>
        <v/>
      </c>
      <c r="AE41" s="367" t="str">
        <f t="shared" si="44"/>
        <v/>
      </c>
      <c r="AF41" s="670" t="str">
        <f t="shared" si="45"/>
        <v/>
      </c>
      <c r="AG41" s="357" t="str">
        <f t="shared" si="46"/>
        <v/>
      </c>
      <c r="AH41" s="358" t="str">
        <f t="shared" si="47"/>
        <v/>
      </c>
      <c r="AI41" s="367" t="str">
        <f t="shared" si="48"/>
        <v/>
      </c>
      <c r="AJ41" s="670" t="str">
        <f t="shared" si="49"/>
        <v/>
      </c>
      <c r="AK41" s="359" t="str">
        <f t="shared" si="50"/>
        <v/>
      </c>
      <c r="AL41" s="360" t="str">
        <f t="shared" si="51"/>
        <v/>
      </c>
      <c r="AM41" s="367" t="str">
        <f t="shared" si="52"/>
        <v/>
      </c>
      <c r="AN41" s="68"/>
    </row>
    <row r="42" spans="1:40" ht="15.75" x14ac:dyDescent="0.25">
      <c r="A42" s="335"/>
      <c r="B42" s="68"/>
      <c r="C42" s="661" t="s">
        <v>530</v>
      </c>
      <c r="D42" s="345" t="str">
        <f>IF('WK2 - Notional General Income'!C19="","",'WK2 - Notional General Income'!C19)</f>
        <v/>
      </c>
      <c r="E42" s="358" t="str">
        <f>IF('WK2 - Notional General Income'!L19="","",'WK2 - Notional General Income'!L19/'WK2 - Notional General Income'!D19)</f>
        <v/>
      </c>
      <c r="F42" s="358" t="str">
        <f>IF('WK3 - Notional GI 15-16 YIELD'!L19="","",'WK3 - Notional GI 15-16 YIELD'!L19/'WK3 - Notional GI 15-16 YIELD'!D19)</f>
        <v/>
      </c>
      <c r="G42" s="356"/>
      <c r="H42" s="356"/>
      <c r="I42" s="356"/>
      <c r="J42" s="361"/>
      <c r="K42" s="356"/>
      <c r="L42" s="664"/>
      <c r="M42" s="50"/>
      <c r="N42" s="670" t="str">
        <f t="shared" si="27"/>
        <v/>
      </c>
      <c r="O42" s="367" t="str">
        <f t="shared" si="28"/>
        <v/>
      </c>
      <c r="P42" s="670" t="str">
        <f t="shared" si="29"/>
        <v/>
      </c>
      <c r="Q42" s="357" t="str">
        <f t="shared" si="30"/>
        <v/>
      </c>
      <c r="R42" s="358" t="str">
        <f t="shared" si="31"/>
        <v/>
      </c>
      <c r="S42" s="367" t="str">
        <f t="shared" si="32"/>
        <v/>
      </c>
      <c r="T42" s="670" t="str">
        <f t="shared" si="33"/>
        <v/>
      </c>
      <c r="U42" s="357" t="str">
        <f t="shared" si="34"/>
        <v/>
      </c>
      <c r="V42" s="358" t="str">
        <f t="shared" si="35"/>
        <v/>
      </c>
      <c r="W42" s="367" t="str">
        <f t="shared" si="36"/>
        <v/>
      </c>
      <c r="X42" s="670" t="str">
        <f t="shared" si="37"/>
        <v/>
      </c>
      <c r="Y42" s="357" t="str">
        <f t="shared" si="38"/>
        <v/>
      </c>
      <c r="Z42" s="358" t="str">
        <f t="shared" si="39"/>
        <v/>
      </c>
      <c r="AA42" s="367" t="str">
        <f t="shared" si="40"/>
        <v/>
      </c>
      <c r="AB42" s="670" t="str">
        <f t="shared" si="41"/>
        <v/>
      </c>
      <c r="AC42" s="357" t="str">
        <f t="shared" si="42"/>
        <v/>
      </c>
      <c r="AD42" s="358" t="str">
        <f t="shared" si="43"/>
        <v/>
      </c>
      <c r="AE42" s="367" t="str">
        <f t="shared" si="44"/>
        <v/>
      </c>
      <c r="AF42" s="670" t="str">
        <f t="shared" si="45"/>
        <v/>
      </c>
      <c r="AG42" s="357" t="str">
        <f t="shared" si="46"/>
        <v/>
      </c>
      <c r="AH42" s="358" t="str">
        <f t="shared" si="47"/>
        <v/>
      </c>
      <c r="AI42" s="367" t="str">
        <f t="shared" si="48"/>
        <v/>
      </c>
      <c r="AJ42" s="670" t="str">
        <f t="shared" si="49"/>
        <v/>
      </c>
      <c r="AK42" s="359" t="str">
        <f t="shared" si="50"/>
        <v/>
      </c>
      <c r="AL42" s="360" t="str">
        <f t="shared" si="51"/>
        <v/>
      </c>
      <c r="AM42" s="367" t="str">
        <f t="shared" si="52"/>
        <v/>
      </c>
      <c r="AN42" s="68"/>
    </row>
    <row r="43" spans="1:40" ht="15.75" x14ac:dyDescent="0.25">
      <c r="A43" s="335"/>
      <c r="B43" s="68"/>
      <c r="C43" s="661" t="s">
        <v>530</v>
      </c>
      <c r="D43" s="345" t="str">
        <f>IF('WK2 - Notional General Income'!C20="","",'WK2 - Notional General Income'!C20)</f>
        <v/>
      </c>
      <c r="E43" s="358" t="str">
        <f>IF('WK2 - Notional General Income'!L20="","",'WK2 - Notional General Income'!L20/'WK2 - Notional General Income'!D20)</f>
        <v/>
      </c>
      <c r="F43" s="358" t="str">
        <f>IF('WK3 - Notional GI 15-16 YIELD'!L20="","",'WK3 - Notional GI 15-16 YIELD'!L20/'WK3 - Notional GI 15-16 YIELD'!D20)</f>
        <v/>
      </c>
      <c r="G43" s="356"/>
      <c r="H43" s="356"/>
      <c r="I43" s="356"/>
      <c r="J43" s="361"/>
      <c r="K43" s="356"/>
      <c r="L43" s="664"/>
      <c r="M43" s="50"/>
      <c r="N43" s="670" t="str">
        <f t="shared" si="27"/>
        <v/>
      </c>
      <c r="O43" s="367" t="str">
        <f t="shared" si="28"/>
        <v/>
      </c>
      <c r="P43" s="670" t="str">
        <f t="shared" si="29"/>
        <v/>
      </c>
      <c r="Q43" s="357" t="str">
        <f t="shared" si="30"/>
        <v/>
      </c>
      <c r="R43" s="358" t="str">
        <f t="shared" si="31"/>
        <v/>
      </c>
      <c r="S43" s="367" t="str">
        <f t="shared" si="32"/>
        <v/>
      </c>
      <c r="T43" s="670" t="str">
        <f t="shared" si="33"/>
        <v/>
      </c>
      <c r="U43" s="357" t="str">
        <f t="shared" si="34"/>
        <v/>
      </c>
      <c r="V43" s="358" t="str">
        <f t="shared" si="35"/>
        <v/>
      </c>
      <c r="W43" s="367" t="str">
        <f t="shared" si="36"/>
        <v/>
      </c>
      <c r="X43" s="670" t="str">
        <f t="shared" si="37"/>
        <v/>
      </c>
      <c r="Y43" s="357" t="str">
        <f t="shared" si="38"/>
        <v/>
      </c>
      <c r="Z43" s="358" t="str">
        <f t="shared" si="39"/>
        <v/>
      </c>
      <c r="AA43" s="367" t="str">
        <f t="shared" si="40"/>
        <v/>
      </c>
      <c r="AB43" s="670" t="str">
        <f t="shared" si="41"/>
        <v/>
      </c>
      <c r="AC43" s="357" t="str">
        <f t="shared" si="42"/>
        <v/>
      </c>
      <c r="AD43" s="358" t="str">
        <f t="shared" si="43"/>
        <v/>
      </c>
      <c r="AE43" s="367" t="str">
        <f t="shared" si="44"/>
        <v/>
      </c>
      <c r="AF43" s="670" t="str">
        <f t="shared" si="45"/>
        <v/>
      </c>
      <c r="AG43" s="357" t="str">
        <f t="shared" si="46"/>
        <v/>
      </c>
      <c r="AH43" s="358" t="str">
        <f t="shared" si="47"/>
        <v/>
      </c>
      <c r="AI43" s="367" t="str">
        <f t="shared" si="48"/>
        <v/>
      </c>
      <c r="AJ43" s="670" t="str">
        <f t="shared" si="49"/>
        <v/>
      </c>
      <c r="AK43" s="359" t="str">
        <f t="shared" si="50"/>
        <v/>
      </c>
      <c r="AL43" s="360" t="str">
        <f t="shared" si="51"/>
        <v/>
      </c>
      <c r="AM43" s="367" t="str">
        <f t="shared" si="52"/>
        <v/>
      </c>
      <c r="AN43" s="68"/>
    </row>
    <row r="44" spans="1:40" ht="15.75" x14ac:dyDescent="0.25">
      <c r="A44" s="335"/>
      <c r="B44" s="68"/>
      <c r="C44" s="661" t="s">
        <v>530</v>
      </c>
      <c r="D44" s="345" t="str">
        <f>IF('WK2 - Notional General Income'!C21="","",'WK2 - Notional General Income'!C21)</f>
        <v/>
      </c>
      <c r="E44" s="358" t="str">
        <f>IF('WK2 - Notional General Income'!L21="","",'WK2 - Notional General Income'!L21/'WK2 - Notional General Income'!D21)</f>
        <v/>
      </c>
      <c r="F44" s="358" t="str">
        <f>IF('WK3 - Notional GI 15-16 YIELD'!L21="","",'WK3 - Notional GI 15-16 YIELD'!L21/'WK3 - Notional GI 15-16 YIELD'!D21)</f>
        <v/>
      </c>
      <c r="G44" s="356"/>
      <c r="H44" s="356"/>
      <c r="I44" s="356"/>
      <c r="J44" s="361"/>
      <c r="K44" s="356"/>
      <c r="L44" s="664"/>
      <c r="M44" s="50"/>
      <c r="N44" s="670" t="str">
        <f t="shared" si="27"/>
        <v/>
      </c>
      <c r="O44" s="367" t="str">
        <f t="shared" si="28"/>
        <v/>
      </c>
      <c r="P44" s="670" t="str">
        <f t="shared" si="29"/>
        <v/>
      </c>
      <c r="Q44" s="357" t="str">
        <f t="shared" si="30"/>
        <v/>
      </c>
      <c r="R44" s="358" t="str">
        <f t="shared" si="31"/>
        <v/>
      </c>
      <c r="S44" s="367" t="str">
        <f t="shared" si="32"/>
        <v/>
      </c>
      <c r="T44" s="670" t="str">
        <f t="shared" si="33"/>
        <v/>
      </c>
      <c r="U44" s="357" t="str">
        <f t="shared" si="34"/>
        <v/>
      </c>
      <c r="V44" s="358" t="str">
        <f t="shared" si="35"/>
        <v/>
      </c>
      <c r="W44" s="367" t="str">
        <f t="shared" si="36"/>
        <v/>
      </c>
      <c r="X44" s="670" t="str">
        <f t="shared" si="37"/>
        <v/>
      </c>
      <c r="Y44" s="357" t="str">
        <f t="shared" si="38"/>
        <v/>
      </c>
      <c r="Z44" s="358" t="str">
        <f t="shared" si="39"/>
        <v/>
      </c>
      <c r="AA44" s="367" t="str">
        <f t="shared" si="40"/>
        <v/>
      </c>
      <c r="AB44" s="670" t="str">
        <f t="shared" si="41"/>
        <v/>
      </c>
      <c r="AC44" s="357" t="str">
        <f t="shared" si="42"/>
        <v/>
      </c>
      <c r="AD44" s="358" t="str">
        <f t="shared" si="43"/>
        <v/>
      </c>
      <c r="AE44" s="367" t="str">
        <f t="shared" si="44"/>
        <v/>
      </c>
      <c r="AF44" s="670" t="str">
        <f t="shared" si="45"/>
        <v/>
      </c>
      <c r="AG44" s="357" t="str">
        <f t="shared" si="46"/>
        <v/>
      </c>
      <c r="AH44" s="358" t="str">
        <f t="shared" si="47"/>
        <v/>
      </c>
      <c r="AI44" s="367" t="str">
        <f t="shared" si="48"/>
        <v/>
      </c>
      <c r="AJ44" s="670" t="str">
        <f t="shared" si="49"/>
        <v/>
      </c>
      <c r="AK44" s="359" t="str">
        <f t="shared" si="50"/>
        <v/>
      </c>
      <c r="AL44" s="360" t="str">
        <f t="shared" si="51"/>
        <v/>
      </c>
      <c r="AM44" s="367" t="str">
        <f t="shared" si="52"/>
        <v/>
      </c>
      <c r="AN44" s="68"/>
    </row>
    <row r="45" spans="1:40" ht="15.75" x14ac:dyDescent="0.25">
      <c r="A45" s="335"/>
      <c r="B45" s="68"/>
      <c r="C45" s="661" t="s">
        <v>530</v>
      </c>
      <c r="D45" s="345" t="str">
        <f>IF('WK2 - Notional General Income'!C22="","",'WK2 - Notional General Income'!C22)</f>
        <v/>
      </c>
      <c r="E45" s="358" t="str">
        <f>IF('WK2 - Notional General Income'!L22="","",'WK2 - Notional General Income'!L22/'WK2 - Notional General Income'!D22)</f>
        <v/>
      </c>
      <c r="F45" s="358" t="str">
        <f>IF('WK3 - Notional GI 15-16 YIELD'!L22="","",'WK3 - Notional GI 15-16 YIELD'!L22/'WK3 - Notional GI 15-16 YIELD'!D22)</f>
        <v/>
      </c>
      <c r="G45" s="356"/>
      <c r="H45" s="356"/>
      <c r="I45" s="356"/>
      <c r="J45" s="361"/>
      <c r="K45" s="356"/>
      <c r="L45" s="664"/>
      <c r="M45" s="50"/>
      <c r="N45" s="670" t="str">
        <f t="shared" si="27"/>
        <v/>
      </c>
      <c r="O45" s="367" t="str">
        <f t="shared" si="28"/>
        <v/>
      </c>
      <c r="P45" s="670" t="str">
        <f t="shared" si="29"/>
        <v/>
      </c>
      <c r="Q45" s="357" t="str">
        <f t="shared" si="30"/>
        <v/>
      </c>
      <c r="R45" s="358" t="str">
        <f t="shared" si="31"/>
        <v/>
      </c>
      <c r="S45" s="367" t="str">
        <f t="shared" si="32"/>
        <v/>
      </c>
      <c r="T45" s="670" t="str">
        <f t="shared" si="33"/>
        <v/>
      </c>
      <c r="U45" s="357" t="str">
        <f t="shared" si="34"/>
        <v/>
      </c>
      <c r="V45" s="358" t="str">
        <f t="shared" si="35"/>
        <v/>
      </c>
      <c r="W45" s="367" t="str">
        <f t="shared" si="36"/>
        <v/>
      </c>
      <c r="X45" s="670" t="str">
        <f t="shared" si="37"/>
        <v/>
      </c>
      <c r="Y45" s="357" t="str">
        <f t="shared" si="38"/>
        <v/>
      </c>
      <c r="Z45" s="358" t="str">
        <f t="shared" si="39"/>
        <v/>
      </c>
      <c r="AA45" s="367" t="str">
        <f t="shared" si="40"/>
        <v/>
      </c>
      <c r="AB45" s="670" t="str">
        <f t="shared" si="41"/>
        <v/>
      </c>
      <c r="AC45" s="357" t="str">
        <f t="shared" si="42"/>
        <v/>
      </c>
      <c r="AD45" s="358" t="str">
        <f t="shared" si="43"/>
        <v/>
      </c>
      <c r="AE45" s="367" t="str">
        <f t="shared" si="44"/>
        <v/>
      </c>
      <c r="AF45" s="670" t="str">
        <f t="shared" si="45"/>
        <v/>
      </c>
      <c r="AG45" s="357" t="str">
        <f t="shared" si="46"/>
        <v/>
      </c>
      <c r="AH45" s="358" t="str">
        <f t="shared" si="47"/>
        <v/>
      </c>
      <c r="AI45" s="367" t="str">
        <f t="shared" si="48"/>
        <v/>
      </c>
      <c r="AJ45" s="670" t="str">
        <f t="shared" si="49"/>
        <v/>
      </c>
      <c r="AK45" s="359" t="str">
        <f t="shared" si="50"/>
        <v/>
      </c>
      <c r="AL45" s="360" t="str">
        <f t="shared" si="51"/>
        <v/>
      </c>
      <c r="AM45" s="367" t="str">
        <f t="shared" si="52"/>
        <v/>
      </c>
      <c r="AN45" s="68"/>
    </row>
    <row r="46" spans="1:40" ht="15.75" x14ac:dyDescent="0.25">
      <c r="A46" s="335"/>
      <c r="B46" s="68"/>
      <c r="C46" s="661" t="s">
        <v>530</v>
      </c>
      <c r="D46" s="345" t="str">
        <f>IF('WK2 - Notional General Income'!C23="","",'WK2 - Notional General Income'!C23)</f>
        <v/>
      </c>
      <c r="E46" s="358" t="str">
        <f>IF('WK2 - Notional General Income'!L23="","",'WK2 - Notional General Income'!L23/'WK2 - Notional General Income'!D23)</f>
        <v/>
      </c>
      <c r="F46" s="358" t="str">
        <f>IF('WK3 - Notional GI 15-16 YIELD'!L23="","",'WK3 - Notional GI 15-16 YIELD'!L23/'WK3 - Notional GI 15-16 YIELD'!D23)</f>
        <v/>
      </c>
      <c r="G46" s="356"/>
      <c r="H46" s="356"/>
      <c r="I46" s="356"/>
      <c r="J46" s="361"/>
      <c r="K46" s="356"/>
      <c r="L46" s="664"/>
      <c r="M46" s="50"/>
      <c r="N46" s="670" t="str">
        <f t="shared" si="27"/>
        <v/>
      </c>
      <c r="O46" s="367" t="str">
        <f t="shared" si="28"/>
        <v/>
      </c>
      <c r="P46" s="670" t="str">
        <f t="shared" si="29"/>
        <v/>
      </c>
      <c r="Q46" s="357" t="str">
        <f t="shared" si="30"/>
        <v/>
      </c>
      <c r="R46" s="358" t="str">
        <f t="shared" si="31"/>
        <v/>
      </c>
      <c r="S46" s="367" t="str">
        <f t="shared" si="32"/>
        <v/>
      </c>
      <c r="T46" s="670" t="str">
        <f t="shared" si="33"/>
        <v/>
      </c>
      <c r="U46" s="357" t="str">
        <f t="shared" si="34"/>
        <v/>
      </c>
      <c r="V46" s="358" t="str">
        <f t="shared" si="35"/>
        <v/>
      </c>
      <c r="W46" s="367" t="str">
        <f t="shared" si="36"/>
        <v/>
      </c>
      <c r="X46" s="670" t="str">
        <f t="shared" si="37"/>
        <v/>
      </c>
      <c r="Y46" s="357" t="str">
        <f t="shared" si="38"/>
        <v/>
      </c>
      <c r="Z46" s="358" t="str">
        <f t="shared" si="39"/>
        <v/>
      </c>
      <c r="AA46" s="367" t="str">
        <f t="shared" si="40"/>
        <v/>
      </c>
      <c r="AB46" s="670" t="str">
        <f t="shared" si="41"/>
        <v/>
      </c>
      <c r="AC46" s="357" t="str">
        <f t="shared" si="42"/>
        <v/>
      </c>
      <c r="AD46" s="358" t="str">
        <f t="shared" si="43"/>
        <v/>
      </c>
      <c r="AE46" s="367" t="str">
        <f t="shared" si="44"/>
        <v/>
      </c>
      <c r="AF46" s="670" t="str">
        <f t="shared" si="45"/>
        <v/>
      </c>
      <c r="AG46" s="357" t="str">
        <f t="shared" si="46"/>
        <v/>
      </c>
      <c r="AH46" s="358" t="str">
        <f t="shared" si="47"/>
        <v/>
      </c>
      <c r="AI46" s="367" t="str">
        <f t="shared" si="48"/>
        <v/>
      </c>
      <c r="AJ46" s="670" t="str">
        <f t="shared" si="49"/>
        <v/>
      </c>
      <c r="AK46" s="359" t="str">
        <f t="shared" si="50"/>
        <v/>
      </c>
      <c r="AL46" s="360" t="str">
        <f t="shared" si="51"/>
        <v/>
      </c>
      <c r="AM46" s="367" t="str">
        <f t="shared" si="52"/>
        <v/>
      </c>
      <c r="AN46" s="68"/>
    </row>
    <row r="47" spans="1:40" ht="15.75" x14ac:dyDescent="0.25">
      <c r="A47" s="335"/>
      <c r="B47" s="68"/>
      <c r="C47" s="661" t="s">
        <v>530</v>
      </c>
      <c r="D47" s="345" t="str">
        <f>IF('WK2 - Notional General Income'!C24="","",'WK2 - Notional General Income'!C24)</f>
        <v/>
      </c>
      <c r="E47" s="358" t="str">
        <f>IF('WK2 - Notional General Income'!L24="","",'WK2 - Notional General Income'!L24/'WK2 - Notional General Income'!D24)</f>
        <v/>
      </c>
      <c r="F47" s="358" t="str">
        <f>IF('WK3 - Notional GI 15-16 YIELD'!L24="","",'WK3 - Notional GI 15-16 YIELD'!L24/'WK3 - Notional GI 15-16 YIELD'!D24)</f>
        <v/>
      </c>
      <c r="G47" s="356"/>
      <c r="H47" s="356"/>
      <c r="I47" s="356"/>
      <c r="J47" s="361"/>
      <c r="K47" s="356"/>
      <c r="L47" s="664"/>
      <c r="M47" s="50"/>
      <c r="N47" s="670" t="str">
        <f t="shared" si="27"/>
        <v/>
      </c>
      <c r="O47" s="367" t="str">
        <f t="shared" si="28"/>
        <v/>
      </c>
      <c r="P47" s="670" t="str">
        <f t="shared" si="29"/>
        <v/>
      </c>
      <c r="Q47" s="357" t="str">
        <f t="shared" si="30"/>
        <v/>
      </c>
      <c r="R47" s="358" t="str">
        <f t="shared" si="31"/>
        <v/>
      </c>
      <c r="S47" s="367" t="str">
        <f t="shared" si="32"/>
        <v/>
      </c>
      <c r="T47" s="670" t="str">
        <f t="shared" si="33"/>
        <v/>
      </c>
      <c r="U47" s="357" t="str">
        <f t="shared" si="34"/>
        <v/>
      </c>
      <c r="V47" s="358" t="str">
        <f t="shared" si="35"/>
        <v/>
      </c>
      <c r="W47" s="367" t="str">
        <f t="shared" si="36"/>
        <v/>
      </c>
      <c r="X47" s="670" t="str">
        <f t="shared" si="37"/>
        <v/>
      </c>
      <c r="Y47" s="357" t="str">
        <f t="shared" si="38"/>
        <v/>
      </c>
      <c r="Z47" s="358" t="str">
        <f t="shared" si="39"/>
        <v/>
      </c>
      <c r="AA47" s="367" t="str">
        <f t="shared" si="40"/>
        <v/>
      </c>
      <c r="AB47" s="670" t="str">
        <f t="shared" si="41"/>
        <v/>
      </c>
      <c r="AC47" s="357" t="str">
        <f t="shared" si="42"/>
        <v/>
      </c>
      <c r="AD47" s="358" t="str">
        <f t="shared" si="43"/>
        <v/>
      </c>
      <c r="AE47" s="367" t="str">
        <f t="shared" si="44"/>
        <v/>
      </c>
      <c r="AF47" s="670" t="str">
        <f t="shared" si="45"/>
        <v/>
      </c>
      <c r="AG47" s="357" t="str">
        <f t="shared" si="46"/>
        <v/>
      </c>
      <c r="AH47" s="358" t="str">
        <f t="shared" si="47"/>
        <v/>
      </c>
      <c r="AI47" s="367" t="str">
        <f t="shared" si="48"/>
        <v/>
      </c>
      <c r="AJ47" s="670" t="str">
        <f t="shared" si="49"/>
        <v/>
      </c>
      <c r="AK47" s="359" t="str">
        <f t="shared" si="50"/>
        <v/>
      </c>
      <c r="AL47" s="360" t="str">
        <f t="shared" si="51"/>
        <v/>
      </c>
      <c r="AM47" s="367" t="str">
        <f t="shared" si="52"/>
        <v/>
      </c>
      <c r="AN47" s="68"/>
    </row>
    <row r="48" spans="1:40" ht="15.75" x14ac:dyDescent="0.25">
      <c r="A48" s="335"/>
      <c r="B48" s="68"/>
      <c r="C48" s="661" t="s">
        <v>530</v>
      </c>
      <c r="D48" s="345" t="str">
        <f>IF('WK2 - Notional General Income'!C25="","",'WK2 - Notional General Income'!C25)</f>
        <v/>
      </c>
      <c r="E48" s="358" t="str">
        <f>IF('WK2 - Notional General Income'!L25="","",'WK2 - Notional General Income'!L25/'WK2 - Notional General Income'!D25)</f>
        <v/>
      </c>
      <c r="F48" s="358" t="str">
        <f>IF('WK3 - Notional GI 15-16 YIELD'!L25="","",'WK3 - Notional GI 15-16 YIELD'!L25/'WK3 - Notional GI 15-16 YIELD'!D25)</f>
        <v/>
      </c>
      <c r="G48" s="356"/>
      <c r="H48" s="356"/>
      <c r="I48" s="356"/>
      <c r="J48" s="361"/>
      <c r="K48" s="356"/>
      <c r="L48" s="664"/>
      <c r="M48" s="50"/>
      <c r="N48" s="670" t="str">
        <f t="shared" si="27"/>
        <v/>
      </c>
      <c r="O48" s="367" t="str">
        <f t="shared" si="28"/>
        <v/>
      </c>
      <c r="P48" s="670" t="str">
        <f t="shared" si="29"/>
        <v/>
      </c>
      <c r="Q48" s="357" t="str">
        <f t="shared" si="30"/>
        <v/>
      </c>
      <c r="R48" s="358" t="str">
        <f t="shared" si="31"/>
        <v/>
      </c>
      <c r="S48" s="367" t="str">
        <f t="shared" si="32"/>
        <v/>
      </c>
      <c r="T48" s="670" t="str">
        <f t="shared" si="33"/>
        <v/>
      </c>
      <c r="U48" s="357" t="str">
        <f t="shared" si="34"/>
        <v/>
      </c>
      <c r="V48" s="358" t="str">
        <f t="shared" si="35"/>
        <v/>
      </c>
      <c r="W48" s="367" t="str">
        <f t="shared" si="36"/>
        <v/>
      </c>
      <c r="X48" s="670" t="str">
        <f t="shared" si="37"/>
        <v/>
      </c>
      <c r="Y48" s="357" t="str">
        <f t="shared" si="38"/>
        <v/>
      </c>
      <c r="Z48" s="358" t="str">
        <f t="shared" si="39"/>
        <v/>
      </c>
      <c r="AA48" s="367" t="str">
        <f t="shared" si="40"/>
        <v/>
      </c>
      <c r="AB48" s="670" t="str">
        <f t="shared" si="41"/>
        <v/>
      </c>
      <c r="AC48" s="357" t="str">
        <f t="shared" si="42"/>
        <v/>
      </c>
      <c r="AD48" s="358" t="str">
        <f t="shared" si="43"/>
        <v/>
      </c>
      <c r="AE48" s="367" t="str">
        <f t="shared" si="44"/>
        <v/>
      </c>
      <c r="AF48" s="670" t="str">
        <f t="shared" si="45"/>
        <v/>
      </c>
      <c r="AG48" s="357" t="str">
        <f t="shared" si="46"/>
        <v/>
      </c>
      <c r="AH48" s="358" t="str">
        <f t="shared" si="47"/>
        <v/>
      </c>
      <c r="AI48" s="367" t="str">
        <f t="shared" si="48"/>
        <v/>
      </c>
      <c r="AJ48" s="670" t="str">
        <f t="shared" si="49"/>
        <v/>
      </c>
      <c r="AK48" s="359" t="str">
        <f t="shared" si="50"/>
        <v/>
      </c>
      <c r="AL48" s="360" t="str">
        <f t="shared" si="51"/>
        <v/>
      </c>
      <c r="AM48" s="367" t="str">
        <f t="shared" si="52"/>
        <v/>
      </c>
      <c r="AN48" s="68"/>
    </row>
    <row r="49" spans="1:40" ht="15.75" x14ac:dyDescent="0.25">
      <c r="A49" s="335"/>
      <c r="B49" s="68"/>
      <c r="C49" s="661" t="s">
        <v>530</v>
      </c>
      <c r="D49" s="345" t="str">
        <f>IF('WK2 - Notional General Income'!C26="","",'WK2 - Notional General Income'!C26)</f>
        <v/>
      </c>
      <c r="E49" s="358" t="str">
        <f>IF('WK2 - Notional General Income'!L26="","",'WK2 - Notional General Income'!L26/'WK2 - Notional General Income'!D26)</f>
        <v/>
      </c>
      <c r="F49" s="358" t="str">
        <f>IF('WK3 - Notional GI 15-16 YIELD'!L26="","",'WK3 - Notional GI 15-16 YIELD'!L26/'WK3 - Notional GI 15-16 YIELD'!D26)</f>
        <v/>
      </c>
      <c r="G49" s="356"/>
      <c r="H49" s="356"/>
      <c r="I49" s="356"/>
      <c r="J49" s="361"/>
      <c r="K49" s="356"/>
      <c r="L49" s="664"/>
      <c r="M49" s="50"/>
      <c r="N49" s="670" t="str">
        <f t="shared" si="27"/>
        <v/>
      </c>
      <c r="O49" s="367" t="str">
        <f t="shared" si="28"/>
        <v/>
      </c>
      <c r="P49" s="670" t="str">
        <f t="shared" si="29"/>
        <v/>
      </c>
      <c r="Q49" s="357" t="str">
        <f t="shared" si="30"/>
        <v/>
      </c>
      <c r="R49" s="358" t="str">
        <f t="shared" si="31"/>
        <v/>
      </c>
      <c r="S49" s="367" t="str">
        <f t="shared" si="32"/>
        <v/>
      </c>
      <c r="T49" s="670" t="str">
        <f t="shared" si="33"/>
        <v/>
      </c>
      <c r="U49" s="357" t="str">
        <f t="shared" si="34"/>
        <v/>
      </c>
      <c r="V49" s="358" t="str">
        <f t="shared" si="35"/>
        <v/>
      </c>
      <c r="W49" s="367" t="str">
        <f t="shared" si="36"/>
        <v/>
      </c>
      <c r="X49" s="670" t="str">
        <f t="shared" si="37"/>
        <v/>
      </c>
      <c r="Y49" s="357" t="str">
        <f t="shared" si="38"/>
        <v/>
      </c>
      <c r="Z49" s="358" t="str">
        <f t="shared" si="39"/>
        <v/>
      </c>
      <c r="AA49" s="367" t="str">
        <f t="shared" si="40"/>
        <v/>
      </c>
      <c r="AB49" s="670" t="str">
        <f t="shared" si="41"/>
        <v/>
      </c>
      <c r="AC49" s="357" t="str">
        <f t="shared" si="42"/>
        <v/>
      </c>
      <c r="AD49" s="358" t="str">
        <f t="shared" si="43"/>
        <v/>
      </c>
      <c r="AE49" s="367" t="str">
        <f t="shared" si="44"/>
        <v/>
      </c>
      <c r="AF49" s="670" t="str">
        <f t="shared" si="45"/>
        <v/>
      </c>
      <c r="AG49" s="357" t="str">
        <f t="shared" si="46"/>
        <v/>
      </c>
      <c r="AH49" s="358" t="str">
        <f t="shared" si="47"/>
        <v/>
      </c>
      <c r="AI49" s="367" t="str">
        <f t="shared" si="48"/>
        <v/>
      </c>
      <c r="AJ49" s="670" t="str">
        <f t="shared" si="49"/>
        <v/>
      </c>
      <c r="AK49" s="359" t="str">
        <f t="shared" si="50"/>
        <v/>
      </c>
      <c r="AL49" s="360" t="str">
        <f t="shared" si="51"/>
        <v/>
      </c>
      <c r="AM49" s="367" t="str">
        <f t="shared" si="52"/>
        <v/>
      </c>
      <c r="AN49" s="68"/>
    </row>
    <row r="50" spans="1:40" ht="15.75" x14ac:dyDescent="0.25">
      <c r="A50" s="335"/>
      <c r="B50" s="68"/>
      <c r="C50" s="661" t="s">
        <v>530</v>
      </c>
      <c r="D50" s="345" t="str">
        <f>IF('WK2 - Notional General Income'!C27="","",'WK2 - Notional General Income'!C27)</f>
        <v/>
      </c>
      <c r="E50" s="358" t="str">
        <f>IF('WK2 - Notional General Income'!L27="","",'WK2 - Notional General Income'!L27/'WK2 - Notional General Income'!D27)</f>
        <v/>
      </c>
      <c r="F50" s="358" t="str">
        <f>IF('WK3 - Notional GI 15-16 YIELD'!L27="","",'WK3 - Notional GI 15-16 YIELD'!L27/'WK3 - Notional GI 15-16 YIELD'!D27)</f>
        <v/>
      </c>
      <c r="G50" s="356"/>
      <c r="H50" s="356"/>
      <c r="I50" s="356"/>
      <c r="J50" s="361"/>
      <c r="K50" s="356"/>
      <c r="L50" s="664"/>
      <c r="M50" s="50"/>
      <c r="N50" s="670" t="str">
        <f t="shared" si="27"/>
        <v/>
      </c>
      <c r="O50" s="367" t="str">
        <f t="shared" si="28"/>
        <v/>
      </c>
      <c r="P50" s="670" t="str">
        <f t="shared" si="29"/>
        <v/>
      </c>
      <c r="Q50" s="357" t="str">
        <f t="shared" si="30"/>
        <v/>
      </c>
      <c r="R50" s="358" t="str">
        <f t="shared" si="31"/>
        <v/>
      </c>
      <c r="S50" s="367" t="str">
        <f t="shared" si="32"/>
        <v/>
      </c>
      <c r="T50" s="670" t="str">
        <f t="shared" si="33"/>
        <v/>
      </c>
      <c r="U50" s="357" t="str">
        <f t="shared" si="34"/>
        <v/>
      </c>
      <c r="V50" s="358" t="str">
        <f t="shared" si="35"/>
        <v/>
      </c>
      <c r="W50" s="367" t="str">
        <f t="shared" si="36"/>
        <v/>
      </c>
      <c r="X50" s="670" t="str">
        <f t="shared" si="37"/>
        <v/>
      </c>
      <c r="Y50" s="357" t="str">
        <f t="shared" si="38"/>
        <v/>
      </c>
      <c r="Z50" s="358" t="str">
        <f t="shared" si="39"/>
        <v/>
      </c>
      <c r="AA50" s="367" t="str">
        <f t="shared" si="40"/>
        <v/>
      </c>
      <c r="AB50" s="670" t="str">
        <f t="shared" si="41"/>
        <v/>
      </c>
      <c r="AC50" s="357" t="str">
        <f t="shared" si="42"/>
        <v/>
      </c>
      <c r="AD50" s="358" t="str">
        <f t="shared" si="43"/>
        <v/>
      </c>
      <c r="AE50" s="367" t="str">
        <f t="shared" si="44"/>
        <v/>
      </c>
      <c r="AF50" s="670" t="str">
        <f t="shared" si="45"/>
        <v/>
      </c>
      <c r="AG50" s="357" t="str">
        <f t="shared" si="46"/>
        <v/>
      </c>
      <c r="AH50" s="358" t="str">
        <f t="shared" si="47"/>
        <v/>
      </c>
      <c r="AI50" s="367" t="str">
        <f t="shared" si="48"/>
        <v/>
      </c>
      <c r="AJ50" s="670" t="str">
        <f t="shared" si="49"/>
        <v/>
      </c>
      <c r="AK50" s="359" t="str">
        <f t="shared" si="50"/>
        <v/>
      </c>
      <c r="AL50" s="360" t="str">
        <f t="shared" si="51"/>
        <v/>
      </c>
      <c r="AM50" s="367" t="str">
        <f t="shared" si="52"/>
        <v/>
      </c>
      <c r="AN50" s="68"/>
    </row>
    <row r="51" spans="1:40" ht="15.75" x14ac:dyDescent="0.25">
      <c r="A51" s="335"/>
      <c r="B51" s="68"/>
      <c r="C51" s="661" t="s">
        <v>530</v>
      </c>
      <c r="D51" s="345" t="str">
        <f>IF('WK2 - Notional General Income'!C28="","",'WK2 - Notional General Income'!C28)</f>
        <v/>
      </c>
      <c r="E51" s="358" t="str">
        <f>IF('WK2 - Notional General Income'!L28="","",'WK2 - Notional General Income'!L28/'WK2 - Notional General Income'!D28)</f>
        <v/>
      </c>
      <c r="F51" s="358" t="str">
        <f>IF('WK3 - Notional GI 15-16 YIELD'!L28="","",'WK3 - Notional GI 15-16 YIELD'!L28/'WK3 - Notional GI 15-16 YIELD'!D28)</f>
        <v/>
      </c>
      <c r="G51" s="356"/>
      <c r="H51" s="356"/>
      <c r="I51" s="356"/>
      <c r="J51" s="361"/>
      <c r="K51" s="356"/>
      <c r="L51" s="664"/>
      <c r="M51" s="50"/>
      <c r="N51" s="670" t="str">
        <f t="shared" si="27"/>
        <v/>
      </c>
      <c r="O51" s="367" t="str">
        <f t="shared" si="28"/>
        <v/>
      </c>
      <c r="P51" s="670" t="str">
        <f t="shared" si="29"/>
        <v/>
      </c>
      <c r="Q51" s="357" t="str">
        <f t="shared" si="30"/>
        <v/>
      </c>
      <c r="R51" s="358" t="str">
        <f t="shared" si="31"/>
        <v/>
      </c>
      <c r="S51" s="367" t="str">
        <f t="shared" si="32"/>
        <v/>
      </c>
      <c r="T51" s="670" t="str">
        <f t="shared" si="33"/>
        <v/>
      </c>
      <c r="U51" s="357" t="str">
        <f t="shared" si="34"/>
        <v/>
      </c>
      <c r="V51" s="358" t="str">
        <f t="shared" si="35"/>
        <v/>
      </c>
      <c r="W51" s="367" t="str">
        <f t="shared" si="36"/>
        <v/>
      </c>
      <c r="X51" s="670" t="str">
        <f t="shared" si="37"/>
        <v/>
      </c>
      <c r="Y51" s="357" t="str">
        <f t="shared" si="38"/>
        <v/>
      </c>
      <c r="Z51" s="358" t="str">
        <f t="shared" si="39"/>
        <v/>
      </c>
      <c r="AA51" s="367" t="str">
        <f t="shared" si="40"/>
        <v/>
      </c>
      <c r="AB51" s="670" t="str">
        <f t="shared" si="41"/>
        <v/>
      </c>
      <c r="AC51" s="357" t="str">
        <f t="shared" si="42"/>
        <v/>
      </c>
      <c r="AD51" s="358" t="str">
        <f t="shared" si="43"/>
        <v/>
      </c>
      <c r="AE51" s="367" t="str">
        <f t="shared" si="44"/>
        <v/>
      </c>
      <c r="AF51" s="670" t="str">
        <f t="shared" si="45"/>
        <v/>
      </c>
      <c r="AG51" s="357" t="str">
        <f t="shared" si="46"/>
        <v/>
      </c>
      <c r="AH51" s="358" t="str">
        <f t="shared" si="47"/>
        <v/>
      </c>
      <c r="AI51" s="367" t="str">
        <f t="shared" si="48"/>
        <v/>
      </c>
      <c r="AJ51" s="670" t="str">
        <f t="shared" si="49"/>
        <v/>
      </c>
      <c r="AK51" s="359" t="str">
        <f t="shared" si="50"/>
        <v/>
      </c>
      <c r="AL51" s="360" t="str">
        <f t="shared" si="51"/>
        <v/>
      </c>
      <c r="AM51" s="367" t="str">
        <f t="shared" si="52"/>
        <v/>
      </c>
      <c r="AN51" s="68"/>
    </row>
    <row r="52" spans="1:40" ht="15.75" x14ac:dyDescent="0.25">
      <c r="A52" s="335"/>
      <c r="B52" s="68"/>
      <c r="C52" s="661" t="s">
        <v>530</v>
      </c>
      <c r="D52" s="345" t="str">
        <f>IF('WK2 - Notional General Income'!C29="","",'WK2 - Notional General Income'!C29)</f>
        <v/>
      </c>
      <c r="E52" s="358" t="str">
        <f>IF('WK2 - Notional General Income'!L29="","",'WK2 - Notional General Income'!L29/'WK2 - Notional General Income'!D29)</f>
        <v/>
      </c>
      <c r="F52" s="358" t="str">
        <f>IF('WK3 - Notional GI 15-16 YIELD'!L29="","",'WK3 - Notional GI 15-16 YIELD'!L29/'WK3 - Notional GI 15-16 YIELD'!D29)</f>
        <v/>
      </c>
      <c r="G52" s="356"/>
      <c r="H52" s="356"/>
      <c r="I52" s="356"/>
      <c r="J52" s="361"/>
      <c r="K52" s="356"/>
      <c r="L52" s="664"/>
      <c r="M52" s="50"/>
      <c r="N52" s="670" t="str">
        <f t="shared" si="27"/>
        <v/>
      </c>
      <c r="O52" s="367" t="str">
        <f t="shared" si="28"/>
        <v/>
      </c>
      <c r="P52" s="670" t="str">
        <f t="shared" si="29"/>
        <v/>
      </c>
      <c r="Q52" s="357" t="str">
        <f t="shared" si="30"/>
        <v/>
      </c>
      <c r="R52" s="358" t="str">
        <f t="shared" si="31"/>
        <v/>
      </c>
      <c r="S52" s="367" t="str">
        <f t="shared" si="32"/>
        <v/>
      </c>
      <c r="T52" s="670" t="str">
        <f t="shared" si="33"/>
        <v/>
      </c>
      <c r="U52" s="357" t="str">
        <f t="shared" si="34"/>
        <v/>
      </c>
      <c r="V52" s="358" t="str">
        <f t="shared" si="35"/>
        <v/>
      </c>
      <c r="W52" s="367" t="str">
        <f t="shared" si="36"/>
        <v/>
      </c>
      <c r="X52" s="670" t="str">
        <f t="shared" si="37"/>
        <v/>
      </c>
      <c r="Y52" s="357" t="str">
        <f t="shared" si="38"/>
        <v/>
      </c>
      <c r="Z52" s="358" t="str">
        <f t="shared" si="39"/>
        <v/>
      </c>
      <c r="AA52" s="367" t="str">
        <f t="shared" si="40"/>
        <v/>
      </c>
      <c r="AB52" s="670" t="str">
        <f t="shared" si="41"/>
        <v/>
      </c>
      <c r="AC52" s="357" t="str">
        <f t="shared" si="42"/>
        <v/>
      </c>
      <c r="AD52" s="358" t="str">
        <f t="shared" si="43"/>
        <v/>
      </c>
      <c r="AE52" s="367" t="str">
        <f t="shared" si="44"/>
        <v/>
      </c>
      <c r="AF52" s="670" t="str">
        <f t="shared" si="45"/>
        <v/>
      </c>
      <c r="AG52" s="357" t="str">
        <f t="shared" si="46"/>
        <v/>
      </c>
      <c r="AH52" s="358" t="str">
        <f t="shared" si="47"/>
        <v/>
      </c>
      <c r="AI52" s="367" t="str">
        <f t="shared" si="48"/>
        <v/>
      </c>
      <c r="AJ52" s="670" t="str">
        <f t="shared" si="49"/>
        <v/>
      </c>
      <c r="AK52" s="359" t="str">
        <f t="shared" si="50"/>
        <v/>
      </c>
      <c r="AL52" s="360" t="str">
        <f t="shared" si="51"/>
        <v/>
      </c>
      <c r="AM52" s="367" t="str">
        <f t="shared" si="52"/>
        <v/>
      </c>
      <c r="AN52" s="68"/>
    </row>
    <row r="53" spans="1:40" ht="15.75" x14ac:dyDescent="0.25">
      <c r="A53" s="335"/>
      <c r="B53" s="68"/>
      <c r="C53" s="661" t="s">
        <v>530</v>
      </c>
      <c r="D53" s="345" t="str">
        <f>IF('WK2 - Notional General Income'!C30="","",'WK2 - Notional General Income'!C30)</f>
        <v/>
      </c>
      <c r="E53" s="358" t="str">
        <f>IF('WK2 - Notional General Income'!L30="","",'WK2 - Notional General Income'!L30/'WK2 - Notional General Income'!D30)</f>
        <v/>
      </c>
      <c r="F53" s="358" t="str">
        <f>IF('WK3 - Notional GI 15-16 YIELD'!L30="","",'WK3 - Notional GI 15-16 YIELD'!L30/'WK3 - Notional GI 15-16 YIELD'!D30)</f>
        <v/>
      </c>
      <c r="G53" s="356"/>
      <c r="H53" s="356"/>
      <c r="I53" s="356"/>
      <c r="J53" s="361"/>
      <c r="K53" s="356"/>
      <c r="L53" s="664"/>
      <c r="M53" s="50"/>
      <c r="N53" s="670" t="str">
        <f t="shared" si="27"/>
        <v/>
      </c>
      <c r="O53" s="367" t="str">
        <f t="shared" si="28"/>
        <v/>
      </c>
      <c r="P53" s="670" t="str">
        <f t="shared" si="29"/>
        <v/>
      </c>
      <c r="Q53" s="357" t="str">
        <f t="shared" si="30"/>
        <v/>
      </c>
      <c r="R53" s="358" t="str">
        <f t="shared" si="31"/>
        <v/>
      </c>
      <c r="S53" s="367" t="str">
        <f t="shared" si="32"/>
        <v/>
      </c>
      <c r="T53" s="670" t="str">
        <f t="shared" si="33"/>
        <v/>
      </c>
      <c r="U53" s="357" t="str">
        <f t="shared" si="34"/>
        <v/>
      </c>
      <c r="V53" s="358" t="str">
        <f t="shared" si="35"/>
        <v/>
      </c>
      <c r="W53" s="367" t="str">
        <f t="shared" si="36"/>
        <v/>
      </c>
      <c r="X53" s="670" t="str">
        <f t="shared" si="37"/>
        <v/>
      </c>
      <c r="Y53" s="357" t="str">
        <f t="shared" si="38"/>
        <v/>
      </c>
      <c r="Z53" s="358" t="str">
        <f t="shared" si="39"/>
        <v/>
      </c>
      <c r="AA53" s="367" t="str">
        <f t="shared" si="40"/>
        <v/>
      </c>
      <c r="AB53" s="670" t="str">
        <f t="shared" si="41"/>
        <v/>
      </c>
      <c r="AC53" s="357" t="str">
        <f t="shared" si="42"/>
        <v/>
      </c>
      <c r="AD53" s="358" t="str">
        <f t="shared" si="43"/>
        <v/>
      </c>
      <c r="AE53" s="367" t="str">
        <f t="shared" si="44"/>
        <v/>
      </c>
      <c r="AF53" s="670" t="str">
        <f t="shared" si="45"/>
        <v/>
      </c>
      <c r="AG53" s="357" t="str">
        <f t="shared" si="46"/>
        <v/>
      </c>
      <c r="AH53" s="358" t="str">
        <f t="shared" si="47"/>
        <v/>
      </c>
      <c r="AI53" s="367" t="str">
        <f t="shared" si="48"/>
        <v/>
      </c>
      <c r="AJ53" s="670" t="str">
        <f t="shared" si="49"/>
        <v/>
      </c>
      <c r="AK53" s="359" t="str">
        <f t="shared" si="50"/>
        <v/>
      </c>
      <c r="AL53" s="360" t="str">
        <f t="shared" si="51"/>
        <v/>
      </c>
      <c r="AM53" s="367" t="str">
        <f t="shared" si="52"/>
        <v/>
      </c>
      <c r="AN53" s="68"/>
    </row>
    <row r="54" spans="1:40" ht="15.75" x14ac:dyDescent="0.25">
      <c r="A54" s="335"/>
      <c r="B54" s="68"/>
      <c r="C54" s="661" t="s">
        <v>530</v>
      </c>
      <c r="D54" s="345" t="str">
        <f>IF('WK2 - Notional General Income'!C31="","",'WK2 - Notional General Income'!C31)</f>
        <v/>
      </c>
      <c r="E54" s="358" t="str">
        <f>IF('WK2 - Notional General Income'!L31="","",'WK2 - Notional General Income'!L31/'WK2 - Notional General Income'!D31)</f>
        <v/>
      </c>
      <c r="F54" s="358" t="str">
        <f>IF('WK3 - Notional GI 15-16 YIELD'!L31="","",'WK3 - Notional GI 15-16 YIELD'!L31/'WK3 - Notional GI 15-16 YIELD'!D31)</f>
        <v/>
      </c>
      <c r="G54" s="356"/>
      <c r="H54" s="356"/>
      <c r="I54" s="356"/>
      <c r="J54" s="361"/>
      <c r="K54" s="356"/>
      <c r="L54" s="664"/>
      <c r="M54" s="50"/>
      <c r="N54" s="670" t="str">
        <f t="shared" si="27"/>
        <v/>
      </c>
      <c r="O54" s="367" t="str">
        <f t="shared" si="28"/>
        <v/>
      </c>
      <c r="P54" s="670" t="str">
        <f t="shared" si="29"/>
        <v/>
      </c>
      <c r="Q54" s="357" t="str">
        <f t="shared" si="30"/>
        <v/>
      </c>
      <c r="R54" s="358" t="str">
        <f t="shared" si="31"/>
        <v/>
      </c>
      <c r="S54" s="367" t="str">
        <f t="shared" si="32"/>
        <v/>
      </c>
      <c r="T54" s="670" t="str">
        <f t="shared" si="33"/>
        <v/>
      </c>
      <c r="U54" s="357" t="str">
        <f t="shared" si="34"/>
        <v/>
      </c>
      <c r="V54" s="358" t="str">
        <f t="shared" si="35"/>
        <v/>
      </c>
      <c r="W54" s="367" t="str">
        <f t="shared" si="36"/>
        <v/>
      </c>
      <c r="X54" s="670" t="str">
        <f t="shared" si="37"/>
        <v/>
      </c>
      <c r="Y54" s="357" t="str">
        <f t="shared" si="38"/>
        <v/>
      </c>
      <c r="Z54" s="358" t="str">
        <f t="shared" si="39"/>
        <v/>
      </c>
      <c r="AA54" s="367" t="str">
        <f t="shared" si="40"/>
        <v/>
      </c>
      <c r="AB54" s="670" t="str">
        <f t="shared" si="41"/>
        <v/>
      </c>
      <c r="AC54" s="357" t="str">
        <f t="shared" si="42"/>
        <v/>
      </c>
      <c r="AD54" s="358" t="str">
        <f t="shared" si="43"/>
        <v/>
      </c>
      <c r="AE54" s="367" t="str">
        <f t="shared" si="44"/>
        <v/>
      </c>
      <c r="AF54" s="670" t="str">
        <f t="shared" si="45"/>
        <v/>
      </c>
      <c r="AG54" s="357" t="str">
        <f t="shared" si="46"/>
        <v/>
      </c>
      <c r="AH54" s="358" t="str">
        <f t="shared" si="47"/>
        <v/>
      </c>
      <c r="AI54" s="367" t="str">
        <f t="shared" si="48"/>
        <v/>
      </c>
      <c r="AJ54" s="670" t="str">
        <f t="shared" si="49"/>
        <v/>
      </c>
      <c r="AK54" s="359" t="str">
        <f t="shared" si="50"/>
        <v/>
      </c>
      <c r="AL54" s="360" t="str">
        <f t="shared" si="51"/>
        <v/>
      </c>
      <c r="AM54" s="367" t="str">
        <f t="shared" si="52"/>
        <v/>
      </c>
      <c r="AN54" s="68"/>
    </row>
    <row r="55" spans="1:40" ht="15.75" x14ac:dyDescent="0.25">
      <c r="A55" s="335"/>
      <c r="B55" s="68"/>
      <c r="C55" s="661" t="s">
        <v>530</v>
      </c>
      <c r="D55" s="345" t="str">
        <f>IF('WK2 - Notional General Income'!C32="","",'WK2 - Notional General Income'!C32)</f>
        <v/>
      </c>
      <c r="E55" s="358" t="str">
        <f>IF('WK2 - Notional General Income'!L32="","",'WK2 - Notional General Income'!L32/'WK2 - Notional General Income'!D32)</f>
        <v/>
      </c>
      <c r="F55" s="358" t="str">
        <f>IF('WK3 - Notional GI 15-16 YIELD'!L32="","",'WK3 - Notional GI 15-16 YIELD'!L32/'WK3 - Notional GI 15-16 YIELD'!D32)</f>
        <v/>
      </c>
      <c r="G55" s="356"/>
      <c r="H55" s="356"/>
      <c r="I55" s="356"/>
      <c r="J55" s="361"/>
      <c r="K55" s="356"/>
      <c r="L55" s="664"/>
      <c r="M55" s="50"/>
      <c r="N55" s="670" t="str">
        <f t="shared" si="27"/>
        <v/>
      </c>
      <c r="O55" s="367" t="str">
        <f t="shared" si="28"/>
        <v/>
      </c>
      <c r="P55" s="670" t="str">
        <f t="shared" si="29"/>
        <v/>
      </c>
      <c r="Q55" s="357" t="str">
        <f t="shared" si="30"/>
        <v/>
      </c>
      <c r="R55" s="358" t="str">
        <f t="shared" si="31"/>
        <v/>
      </c>
      <c r="S55" s="367" t="str">
        <f t="shared" si="32"/>
        <v/>
      </c>
      <c r="T55" s="670" t="str">
        <f t="shared" si="33"/>
        <v/>
      </c>
      <c r="U55" s="357" t="str">
        <f t="shared" si="34"/>
        <v/>
      </c>
      <c r="V55" s="358" t="str">
        <f t="shared" si="35"/>
        <v/>
      </c>
      <c r="W55" s="367" t="str">
        <f t="shared" si="36"/>
        <v/>
      </c>
      <c r="X55" s="670" t="str">
        <f t="shared" si="37"/>
        <v/>
      </c>
      <c r="Y55" s="357" t="str">
        <f t="shared" si="38"/>
        <v/>
      </c>
      <c r="Z55" s="358" t="str">
        <f t="shared" si="39"/>
        <v/>
      </c>
      <c r="AA55" s="367" t="str">
        <f t="shared" si="40"/>
        <v/>
      </c>
      <c r="AB55" s="670" t="str">
        <f t="shared" si="41"/>
        <v/>
      </c>
      <c r="AC55" s="357" t="str">
        <f t="shared" si="42"/>
        <v/>
      </c>
      <c r="AD55" s="358" t="str">
        <f t="shared" si="43"/>
        <v/>
      </c>
      <c r="AE55" s="367" t="str">
        <f t="shared" si="44"/>
        <v/>
      </c>
      <c r="AF55" s="670" t="str">
        <f t="shared" si="45"/>
        <v/>
      </c>
      <c r="AG55" s="357" t="str">
        <f t="shared" si="46"/>
        <v/>
      </c>
      <c r="AH55" s="358" t="str">
        <f t="shared" si="47"/>
        <v/>
      </c>
      <c r="AI55" s="367" t="str">
        <f t="shared" si="48"/>
        <v/>
      </c>
      <c r="AJ55" s="670" t="str">
        <f t="shared" si="49"/>
        <v/>
      </c>
      <c r="AK55" s="359" t="str">
        <f t="shared" si="50"/>
        <v/>
      </c>
      <c r="AL55" s="360" t="str">
        <f t="shared" si="51"/>
        <v/>
      </c>
      <c r="AM55" s="367" t="str">
        <f t="shared" si="52"/>
        <v/>
      </c>
      <c r="AN55" s="68"/>
    </row>
    <row r="56" spans="1:40" ht="15.75" x14ac:dyDescent="0.25">
      <c r="A56" s="335"/>
      <c r="B56" s="68"/>
      <c r="C56" s="661" t="s">
        <v>530</v>
      </c>
      <c r="D56" s="345" t="str">
        <f>IF('WK2 - Notional General Income'!C33="","",'WK2 - Notional General Income'!C33)</f>
        <v/>
      </c>
      <c r="E56" s="358" t="str">
        <f>IF('WK2 - Notional General Income'!L33="","",'WK2 - Notional General Income'!L33/'WK2 - Notional General Income'!D33)</f>
        <v/>
      </c>
      <c r="F56" s="358" t="str">
        <f>IF('WK3 - Notional GI 15-16 YIELD'!L33="","",'WK3 - Notional GI 15-16 YIELD'!L33/'WK3 - Notional GI 15-16 YIELD'!D33)</f>
        <v/>
      </c>
      <c r="G56" s="356"/>
      <c r="H56" s="356"/>
      <c r="I56" s="356"/>
      <c r="J56" s="361"/>
      <c r="K56" s="356"/>
      <c r="L56" s="664"/>
      <c r="M56" s="50"/>
      <c r="N56" s="670" t="str">
        <f t="shared" si="27"/>
        <v/>
      </c>
      <c r="O56" s="367" t="str">
        <f t="shared" si="28"/>
        <v/>
      </c>
      <c r="P56" s="670" t="str">
        <f t="shared" si="29"/>
        <v/>
      </c>
      <c r="Q56" s="357" t="str">
        <f t="shared" si="30"/>
        <v/>
      </c>
      <c r="R56" s="358" t="str">
        <f t="shared" si="31"/>
        <v/>
      </c>
      <c r="S56" s="367" t="str">
        <f t="shared" si="32"/>
        <v/>
      </c>
      <c r="T56" s="670" t="str">
        <f t="shared" si="33"/>
        <v/>
      </c>
      <c r="U56" s="357" t="str">
        <f t="shared" si="34"/>
        <v/>
      </c>
      <c r="V56" s="358" t="str">
        <f t="shared" si="35"/>
        <v/>
      </c>
      <c r="W56" s="367" t="str">
        <f t="shared" si="36"/>
        <v/>
      </c>
      <c r="X56" s="670" t="str">
        <f t="shared" si="37"/>
        <v/>
      </c>
      <c r="Y56" s="357" t="str">
        <f t="shared" si="38"/>
        <v/>
      </c>
      <c r="Z56" s="358" t="str">
        <f t="shared" si="39"/>
        <v/>
      </c>
      <c r="AA56" s="367" t="str">
        <f t="shared" si="40"/>
        <v/>
      </c>
      <c r="AB56" s="670" t="str">
        <f t="shared" si="41"/>
        <v/>
      </c>
      <c r="AC56" s="357" t="str">
        <f t="shared" si="42"/>
        <v/>
      </c>
      <c r="AD56" s="358" t="str">
        <f t="shared" si="43"/>
        <v/>
      </c>
      <c r="AE56" s="367" t="str">
        <f t="shared" si="44"/>
        <v/>
      </c>
      <c r="AF56" s="670" t="str">
        <f t="shared" si="45"/>
        <v/>
      </c>
      <c r="AG56" s="357" t="str">
        <f t="shared" si="46"/>
        <v/>
      </c>
      <c r="AH56" s="358" t="str">
        <f t="shared" si="47"/>
        <v/>
      </c>
      <c r="AI56" s="367" t="str">
        <f t="shared" si="48"/>
        <v/>
      </c>
      <c r="AJ56" s="670" t="str">
        <f t="shared" si="49"/>
        <v/>
      </c>
      <c r="AK56" s="359" t="str">
        <f t="shared" si="50"/>
        <v/>
      </c>
      <c r="AL56" s="360" t="str">
        <f t="shared" si="51"/>
        <v/>
      </c>
      <c r="AM56" s="367" t="str">
        <f t="shared" si="52"/>
        <v/>
      </c>
      <c r="AN56" s="68"/>
    </row>
    <row r="57" spans="1:40" ht="15.75" x14ac:dyDescent="0.25">
      <c r="A57" s="335"/>
      <c r="B57" s="68"/>
      <c r="C57" s="661" t="s">
        <v>530</v>
      </c>
      <c r="D57" s="345" t="str">
        <f>IF('WK2 - Notional General Income'!C34="","",'WK2 - Notional General Income'!C34)</f>
        <v/>
      </c>
      <c r="E57" s="358" t="str">
        <f>IF('WK2 - Notional General Income'!L34="","",'WK2 - Notional General Income'!L34/'WK2 - Notional General Income'!D34)</f>
        <v/>
      </c>
      <c r="F57" s="358" t="str">
        <f>IF('WK3 - Notional GI 15-16 YIELD'!L34="","",'WK3 - Notional GI 15-16 YIELD'!L34/'WK3 - Notional GI 15-16 YIELD'!D34)</f>
        <v/>
      </c>
      <c r="G57" s="356"/>
      <c r="H57" s="356"/>
      <c r="I57" s="356"/>
      <c r="J57" s="361"/>
      <c r="K57" s="356"/>
      <c r="L57" s="664"/>
      <c r="M57" s="50"/>
      <c r="N57" s="670" t="str">
        <f t="shared" si="27"/>
        <v/>
      </c>
      <c r="O57" s="367" t="str">
        <f t="shared" si="28"/>
        <v/>
      </c>
      <c r="P57" s="670" t="str">
        <f t="shared" si="29"/>
        <v/>
      </c>
      <c r="Q57" s="357" t="str">
        <f t="shared" si="30"/>
        <v/>
      </c>
      <c r="R57" s="358" t="str">
        <f t="shared" si="31"/>
        <v/>
      </c>
      <c r="S57" s="367" t="str">
        <f t="shared" si="32"/>
        <v/>
      </c>
      <c r="T57" s="670" t="str">
        <f t="shared" si="33"/>
        <v/>
      </c>
      <c r="U57" s="357" t="str">
        <f t="shared" si="34"/>
        <v/>
      </c>
      <c r="V57" s="358" t="str">
        <f t="shared" si="35"/>
        <v/>
      </c>
      <c r="W57" s="367" t="str">
        <f t="shared" si="36"/>
        <v/>
      </c>
      <c r="X57" s="670" t="str">
        <f t="shared" si="37"/>
        <v/>
      </c>
      <c r="Y57" s="357" t="str">
        <f t="shared" si="38"/>
        <v/>
      </c>
      <c r="Z57" s="358" t="str">
        <f t="shared" si="39"/>
        <v/>
      </c>
      <c r="AA57" s="367" t="str">
        <f t="shared" si="40"/>
        <v/>
      </c>
      <c r="AB57" s="670" t="str">
        <f t="shared" si="41"/>
        <v/>
      </c>
      <c r="AC57" s="357" t="str">
        <f t="shared" si="42"/>
        <v/>
      </c>
      <c r="AD57" s="358" t="str">
        <f t="shared" si="43"/>
        <v/>
      </c>
      <c r="AE57" s="367" t="str">
        <f t="shared" si="44"/>
        <v/>
      </c>
      <c r="AF57" s="670" t="str">
        <f t="shared" si="45"/>
        <v/>
      </c>
      <c r="AG57" s="357" t="str">
        <f t="shared" si="46"/>
        <v/>
      </c>
      <c r="AH57" s="358" t="str">
        <f t="shared" si="47"/>
        <v/>
      </c>
      <c r="AI57" s="367" t="str">
        <f t="shared" si="48"/>
        <v/>
      </c>
      <c r="AJ57" s="670" t="str">
        <f t="shared" si="49"/>
        <v/>
      </c>
      <c r="AK57" s="359" t="str">
        <f t="shared" si="50"/>
        <v/>
      </c>
      <c r="AL57" s="360" t="str">
        <f t="shared" si="51"/>
        <v/>
      </c>
      <c r="AM57" s="367" t="str">
        <f t="shared" si="52"/>
        <v/>
      </c>
      <c r="AN57" s="68"/>
    </row>
    <row r="58" spans="1:40" ht="15.75" x14ac:dyDescent="0.25">
      <c r="A58" s="335"/>
      <c r="B58" s="68"/>
      <c r="C58" s="661" t="s">
        <v>639</v>
      </c>
      <c r="D58" s="345" t="str">
        <f>IF('WK2 - Notional General Income'!C83="","",'WK2 - Notional General Income'!C83)</f>
        <v>Environmental Management Rate</v>
      </c>
      <c r="E58" s="358">
        <f>IF('WK2 - Notional General Income'!L83="","",'WK2 - Notional General Income'!L83/'WK2 - Notional General Income'!D83)</f>
        <v>150.65755602193093</v>
      </c>
      <c r="F58" s="358">
        <f>IF('WK3 - Notional GI 15-16 YIELD'!L83="","",'WK3 - Notional GI 15-16 YIELD'!L83/'WK3 - Notional GI 15-16 YIELD'!D83)</f>
        <v>154.26836852770975</v>
      </c>
      <c r="G58" s="356">
        <f>'WK3 - Notional GI 15-16 YIELD'!W83/'WK3 - Notional GI 15-16 YIELD'!$D83</f>
        <v>158.89641405324443</v>
      </c>
      <c r="H58" s="356">
        <f>'WK3 - Notional GI 15-16 YIELD'!X83/'WK3 - Notional GI 15-16 YIELD'!$D83</f>
        <v>163.66331624308395</v>
      </c>
      <c r="I58" s="356">
        <f>'WK3 - Notional GI 15-16 YIELD'!Y83/'WK3 - Notional GI 15-16 YIELD'!$D83</f>
        <v>168.57321047055376</v>
      </c>
      <c r="J58" s="356">
        <f>'WK3 - Notional GI 15-16 YIELD'!Z83/'WK3 - Notional GI 15-16 YIELD'!$D83</f>
        <v>173.63040478092836</v>
      </c>
      <c r="K58" s="356">
        <f>'WK3 - Notional GI 15-16 YIELD'!AA83/'WK3 - Notional GI 15-16 YIELD'!$D83</f>
        <v>178.83930740658178</v>
      </c>
      <c r="L58" s="664">
        <f>'WK3 - Notional GI 15-16 YIELD'!AB83/'WK3 - Notional GI 15-16 YIELD'!$D83</f>
        <v>184.20447686053703</v>
      </c>
      <c r="M58" s="50"/>
      <c r="N58" s="670">
        <f t="shared" si="27"/>
        <v>3.6108125057788243</v>
      </c>
      <c r="O58" s="367">
        <f t="shared" si="28"/>
        <v>2.3967018987439338E-2</v>
      </c>
      <c r="P58" s="670">
        <f t="shared" si="29"/>
        <v>4.6280455255346737</v>
      </c>
      <c r="Q58" s="357">
        <f t="shared" si="30"/>
        <v>2.9999964151454561E-2</v>
      </c>
      <c r="R58" s="358">
        <f t="shared" si="31"/>
        <v>8.238858031313498</v>
      </c>
      <c r="S58" s="367">
        <f t="shared" si="32"/>
        <v>5.4685992849334307E-2</v>
      </c>
      <c r="T58" s="670">
        <f t="shared" si="33"/>
        <v>4.7669021898395272</v>
      </c>
      <c r="U58" s="357">
        <f t="shared" si="34"/>
        <v>3.0000061475535824E-2</v>
      </c>
      <c r="V58" s="358">
        <f t="shared" si="35"/>
        <v>13.005760221153025</v>
      </c>
      <c r="W58" s="367">
        <f t="shared" si="36"/>
        <v>8.6326637472200873E-2</v>
      </c>
      <c r="X58" s="670">
        <f t="shared" si="37"/>
        <v>4.9098942274698061</v>
      </c>
      <c r="Y58" s="357">
        <f t="shared" si="38"/>
        <v>2.9999967861932451E-2</v>
      </c>
      <c r="Z58" s="358">
        <f t="shared" si="39"/>
        <v>17.915654448622831</v>
      </c>
      <c r="AA58" s="367">
        <f t="shared" si="40"/>
        <v>0.11891640168392804</v>
      </c>
      <c r="AB58" s="670">
        <f t="shared" si="41"/>
        <v>5.057194310374598</v>
      </c>
      <c r="AC58" s="357">
        <f t="shared" si="42"/>
        <v>2.9999988113520476E-2</v>
      </c>
      <c r="AD58" s="358">
        <f t="shared" si="43"/>
        <v>22.972848758997429</v>
      </c>
      <c r="AE58" s="367">
        <f t="shared" si="44"/>
        <v>0.15248388043446898</v>
      </c>
      <c r="AF58" s="670">
        <f t="shared" si="45"/>
        <v>5.2089026256534225</v>
      </c>
      <c r="AG58" s="357">
        <f t="shared" si="46"/>
        <v>2.9999945183711112E-2</v>
      </c>
      <c r="AH58" s="358">
        <f t="shared" si="47"/>
        <v>28.181751384650852</v>
      </c>
      <c r="AI58" s="367">
        <f t="shared" si="48"/>
        <v>0.18705833367261374</v>
      </c>
      <c r="AJ58" s="670">
        <f t="shared" si="49"/>
        <v>5.3651694539552466</v>
      </c>
      <c r="AK58" s="359">
        <f t="shared" si="50"/>
        <v>2.9999945379780606E-2</v>
      </c>
      <c r="AL58" s="360">
        <f t="shared" si="51"/>
        <v>33.546920838606098</v>
      </c>
      <c r="AM58" s="367">
        <f t="shared" si="52"/>
        <v>0.22267001884540552</v>
      </c>
      <c r="AN58" s="68"/>
    </row>
    <row r="59" spans="1:40" ht="15.75" x14ac:dyDescent="0.25">
      <c r="A59" s="335"/>
      <c r="B59" s="68"/>
      <c r="C59" s="661" t="s">
        <v>639</v>
      </c>
      <c r="D59" s="345" t="str">
        <f>IF('WK2 - Notional General Income'!C84="","",'WK2 - Notional General Income'!C84)</f>
        <v>Infrastructure Renewal Special Rate</v>
      </c>
      <c r="E59" s="358">
        <f>IF('WK2 - Notional General Income'!L84="","",'WK2 - Notional General Income'!L84/'WK2 - Notional General Income'!D84)</f>
        <v>0</v>
      </c>
      <c r="F59" s="358">
        <f>IF('WK3 - Notional GI 15-16 YIELD'!L84="","",'WK3 - Notional GI 15-16 YIELD'!L84/'WK3 - Notional GI 15-16 YIELD'!D84)</f>
        <v>53.761207090339461</v>
      </c>
      <c r="G59" s="356">
        <f>'WK3 - Notional GI 15-16 YIELD'!W84/'WK3 - Notional GI 15-16 YIELD'!$D84</f>
        <v>104.97972463575726</v>
      </c>
      <c r="H59" s="356">
        <f>'WK3 - Notional GI 15-16 YIELD'!X84/'WK3 - Notional GI 15-16 YIELD'!$D84</f>
        <v>161.20710426721902</v>
      </c>
      <c r="I59" s="356">
        <f>'WK3 - Notional GI 15-16 YIELD'!Y84/'WK3 - Notional GI 15-16 YIELD'!$D84</f>
        <v>222.83965305207474</v>
      </c>
      <c r="J59" s="356">
        <f>'WK3 - Notional GI 15-16 YIELD'!Z84/'WK3 - Notional GI 15-16 YIELD'!$D84</f>
        <v>229.52576436495153</v>
      </c>
      <c r="K59" s="356">
        <f>'WK3 - Notional GI 15-16 YIELD'!AA84/'WK3 - Notional GI 15-16 YIELD'!$D84</f>
        <v>236.4177351203372</v>
      </c>
      <c r="L59" s="664">
        <f>'WK3 - Notional GI 15-16 YIELD'!AB84/'WK3 - Notional GI 15-16 YIELD'!$D84</f>
        <v>243.50016155169777</v>
      </c>
      <c r="M59" s="50"/>
      <c r="N59" s="670">
        <f>IF(F59="","",IF(E59=0,0,F59-E59))</f>
        <v>0</v>
      </c>
      <c r="O59" s="367" t="str">
        <f>IF(OR(E59=0,N59=""),"",N59/E59)</f>
        <v/>
      </c>
      <c r="P59" s="670">
        <f t="shared" si="29"/>
        <v>51.218517545417804</v>
      </c>
      <c r="Q59" s="357">
        <f t="shared" si="30"/>
        <v>0.95270400940497924</v>
      </c>
      <c r="R59" s="358">
        <f t="shared" si="31"/>
        <v>51.218517545417804</v>
      </c>
      <c r="S59" s="367" t="str">
        <f>IF(OR($E59=0,R59=""),"",R59/$E59)</f>
        <v/>
      </c>
      <c r="T59" s="670">
        <f t="shared" si="33"/>
        <v>56.227379631461758</v>
      </c>
      <c r="U59" s="357">
        <f t="shared" si="34"/>
        <v>0.53560227774030644</v>
      </c>
      <c r="V59" s="358">
        <f t="shared" si="35"/>
        <v>107.44589717687955</v>
      </c>
      <c r="W59" s="367" t="str">
        <f>IF(OR($E59=0,V59=""),"",V59/$E59)</f>
        <v/>
      </c>
      <c r="X59" s="670">
        <f t="shared" si="37"/>
        <v>61.632548784855715</v>
      </c>
      <c r="Y59" s="357">
        <f t="shared" si="38"/>
        <v>0.38231906134045301</v>
      </c>
      <c r="Z59" s="358">
        <f t="shared" si="39"/>
        <v>169.07844596173527</v>
      </c>
      <c r="AA59" s="367" t="str">
        <f>IF(OR($E59=0,Z59=""),"",Z59/$E59)</f>
        <v/>
      </c>
      <c r="AB59" s="670">
        <f t="shared" si="41"/>
        <v>6.6861113128767897</v>
      </c>
      <c r="AC59" s="357">
        <f t="shared" si="42"/>
        <v>3.000413625358828E-2</v>
      </c>
      <c r="AD59" s="358">
        <f t="shared" si="43"/>
        <v>175.76455727461206</v>
      </c>
      <c r="AE59" s="367" t="str">
        <f>IF(OR($E59=0,AD59=""),"",AD59/$E59)</f>
        <v/>
      </c>
      <c r="AF59" s="670">
        <f t="shared" si="45"/>
        <v>6.8919707553856711</v>
      </c>
      <c r="AG59" s="357">
        <f t="shared" si="46"/>
        <v>3.0027002739558557E-2</v>
      </c>
      <c r="AH59" s="358">
        <f t="shared" si="47"/>
        <v>182.65652802999773</v>
      </c>
      <c r="AI59" s="367" t="str">
        <f>IF(OR($E59=0,AH59=""),"",AH59/$E59)</f>
        <v/>
      </c>
      <c r="AJ59" s="670">
        <f t="shared" si="49"/>
        <v>7.0824264313605738</v>
      </c>
      <c r="AK59" s="359">
        <f t="shared" si="50"/>
        <v>2.9957255227724779E-2</v>
      </c>
      <c r="AL59" s="360">
        <f t="shared" si="51"/>
        <v>189.7389544613583</v>
      </c>
      <c r="AM59" s="367" t="str">
        <f>IF(OR($E59=0,AL59=""),"",AL59/$E59)</f>
        <v/>
      </c>
      <c r="AN59" s="68"/>
    </row>
    <row r="60" spans="1:40" ht="15.75" x14ac:dyDescent="0.25">
      <c r="A60" s="335"/>
      <c r="B60" s="68"/>
      <c r="C60" s="661" t="s">
        <v>639</v>
      </c>
      <c r="D60" s="345" t="str">
        <f>IF('WK2 - Notional General Income'!C85="","",'WK2 - Notional General Income'!C85)</f>
        <v/>
      </c>
      <c r="E60" s="358" t="str">
        <f>IF('WK2 - Notional General Income'!L85="","",'WK2 - Notional General Income'!L85/'WK2 - Notional General Income'!D85)</f>
        <v/>
      </c>
      <c r="F60" s="358" t="str">
        <f>IF('WK3 - Notional GI 15-16 YIELD'!L85="","",'WK3 - Notional GI 15-16 YIELD'!L85/'WK3 - Notional GI 15-16 YIELD'!D85)</f>
        <v/>
      </c>
      <c r="G60" s="356"/>
      <c r="H60" s="356"/>
      <c r="I60" s="356"/>
      <c r="J60" s="361"/>
      <c r="K60" s="356"/>
      <c r="L60" s="664"/>
      <c r="M60" s="50"/>
      <c r="N60" s="670" t="str">
        <f t="shared" si="27"/>
        <v/>
      </c>
      <c r="O60" s="367" t="str">
        <f t="shared" si="28"/>
        <v/>
      </c>
      <c r="P60" s="670" t="str">
        <f t="shared" si="29"/>
        <v/>
      </c>
      <c r="Q60" s="357" t="str">
        <f t="shared" si="30"/>
        <v/>
      </c>
      <c r="R60" s="358" t="str">
        <f t="shared" si="31"/>
        <v/>
      </c>
      <c r="S60" s="367" t="str">
        <f t="shared" si="32"/>
        <v/>
      </c>
      <c r="T60" s="670" t="str">
        <f t="shared" si="33"/>
        <v/>
      </c>
      <c r="U60" s="357" t="str">
        <f t="shared" si="34"/>
        <v/>
      </c>
      <c r="V60" s="358" t="str">
        <f t="shared" si="35"/>
        <v/>
      </c>
      <c r="W60" s="367" t="str">
        <f t="shared" si="36"/>
        <v/>
      </c>
      <c r="X60" s="670" t="str">
        <f t="shared" si="37"/>
        <v/>
      </c>
      <c r="Y60" s="357" t="str">
        <f t="shared" si="38"/>
        <v/>
      </c>
      <c r="Z60" s="358" t="str">
        <f t="shared" si="39"/>
        <v/>
      </c>
      <c r="AA60" s="367" t="str">
        <f t="shared" si="40"/>
        <v/>
      </c>
      <c r="AB60" s="670" t="str">
        <f t="shared" si="41"/>
        <v/>
      </c>
      <c r="AC60" s="357" t="str">
        <f t="shared" si="42"/>
        <v/>
      </c>
      <c r="AD60" s="358" t="str">
        <f t="shared" si="43"/>
        <v/>
      </c>
      <c r="AE60" s="367" t="str">
        <f t="shared" si="44"/>
        <v/>
      </c>
      <c r="AF60" s="670" t="str">
        <f t="shared" si="45"/>
        <v/>
      </c>
      <c r="AG60" s="357" t="str">
        <f t="shared" si="46"/>
        <v/>
      </c>
      <c r="AH60" s="358" t="str">
        <f t="shared" si="47"/>
        <v/>
      </c>
      <c r="AI60" s="367" t="str">
        <f t="shared" si="48"/>
        <v/>
      </c>
      <c r="AJ60" s="670" t="str">
        <f t="shared" si="49"/>
        <v/>
      </c>
      <c r="AK60" s="359" t="str">
        <f t="shared" si="50"/>
        <v/>
      </c>
      <c r="AL60" s="360" t="str">
        <f t="shared" si="51"/>
        <v/>
      </c>
      <c r="AM60" s="367" t="str">
        <f t="shared" si="52"/>
        <v/>
      </c>
      <c r="AN60" s="68"/>
    </row>
    <row r="61" spans="1:40" ht="15.75" x14ac:dyDescent="0.25">
      <c r="A61" s="335"/>
      <c r="B61" s="68"/>
      <c r="C61" s="661" t="s">
        <v>639</v>
      </c>
      <c r="D61" s="345" t="str">
        <f>IF('WK2 - Notional General Income'!C86="","",'WK2 - Notional General Income'!C86)</f>
        <v/>
      </c>
      <c r="E61" s="358" t="str">
        <f>IF('WK2 - Notional General Income'!L86="","",'WK2 - Notional General Income'!L86/'WK2 - Notional General Income'!D86)</f>
        <v/>
      </c>
      <c r="F61" s="358" t="str">
        <f>IF('WK3 - Notional GI 15-16 YIELD'!L86="","",'WK3 - Notional GI 15-16 YIELD'!L86/'WK3 - Notional GI 15-16 YIELD'!D86)</f>
        <v/>
      </c>
      <c r="G61" s="356"/>
      <c r="H61" s="356"/>
      <c r="I61" s="356"/>
      <c r="J61" s="361"/>
      <c r="K61" s="356"/>
      <c r="L61" s="664"/>
      <c r="M61" s="50"/>
      <c r="N61" s="670" t="str">
        <f t="shared" si="27"/>
        <v/>
      </c>
      <c r="O61" s="367" t="str">
        <f t="shared" si="28"/>
        <v/>
      </c>
      <c r="P61" s="670" t="str">
        <f t="shared" si="29"/>
        <v/>
      </c>
      <c r="Q61" s="357" t="str">
        <f t="shared" si="30"/>
        <v/>
      </c>
      <c r="R61" s="358" t="str">
        <f t="shared" si="31"/>
        <v/>
      </c>
      <c r="S61" s="367" t="str">
        <f t="shared" si="32"/>
        <v/>
      </c>
      <c r="T61" s="670" t="str">
        <f t="shared" si="33"/>
        <v/>
      </c>
      <c r="U61" s="357" t="str">
        <f t="shared" si="34"/>
        <v/>
      </c>
      <c r="V61" s="358" t="str">
        <f t="shared" si="35"/>
        <v/>
      </c>
      <c r="W61" s="367" t="str">
        <f t="shared" si="36"/>
        <v/>
      </c>
      <c r="X61" s="670" t="str">
        <f t="shared" si="37"/>
        <v/>
      </c>
      <c r="Y61" s="357" t="str">
        <f t="shared" si="38"/>
        <v/>
      </c>
      <c r="Z61" s="358" t="str">
        <f t="shared" si="39"/>
        <v/>
      </c>
      <c r="AA61" s="367" t="str">
        <f t="shared" si="40"/>
        <v/>
      </c>
      <c r="AB61" s="670" t="str">
        <f t="shared" si="41"/>
        <v/>
      </c>
      <c r="AC61" s="357" t="str">
        <f t="shared" si="42"/>
        <v/>
      </c>
      <c r="AD61" s="358" t="str">
        <f t="shared" si="43"/>
        <v/>
      </c>
      <c r="AE61" s="367" t="str">
        <f t="shared" si="44"/>
        <v/>
      </c>
      <c r="AF61" s="670" t="str">
        <f t="shared" si="45"/>
        <v/>
      </c>
      <c r="AG61" s="357" t="str">
        <f t="shared" si="46"/>
        <v/>
      </c>
      <c r="AH61" s="358" t="str">
        <f t="shared" si="47"/>
        <v/>
      </c>
      <c r="AI61" s="367" t="str">
        <f t="shared" si="48"/>
        <v/>
      </c>
      <c r="AJ61" s="670" t="str">
        <f t="shared" si="49"/>
        <v/>
      </c>
      <c r="AK61" s="359" t="str">
        <f t="shared" si="50"/>
        <v/>
      </c>
      <c r="AL61" s="360" t="str">
        <f t="shared" si="51"/>
        <v/>
      </c>
      <c r="AM61" s="367" t="str">
        <f t="shared" si="52"/>
        <v/>
      </c>
      <c r="AN61" s="68"/>
    </row>
    <row r="62" spans="1:40" ht="15.75" x14ac:dyDescent="0.25">
      <c r="A62" s="335"/>
      <c r="B62" s="68"/>
      <c r="C62" s="661" t="s">
        <v>639</v>
      </c>
      <c r="D62" s="345" t="str">
        <f>IF('WK2 - Notional General Income'!C87="","",'WK2 - Notional General Income'!C87)</f>
        <v/>
      </c>
      <c r="E62" s="358" t="str">
        <f>IF('WK2 - Notional General Income'!L87="","",'WK2 - Notional General Income'!L87/'WK2 - Notional General Income'!D87)</f>
        <v/>
      </c>
      <c r="F62" s="358" t="str">
        <f>IF('WK3 - Notional GI 15-16 YIELD'!L87="","",'WK3 - Notional GI 15-16 YIELD'!L87/'WK3 - Notional GI 15-16 YIELD'!D87)</f>
        <v/>
      </c>
      <c r="G62" s="356"/>
      <c r="H62" s="356"/>
      <c r="I62" s="356"/>
      <c r="J62" s="361"/>
      <c r="K62" s="356"/>
      <c r="L62" s="664"/>
      <c r="M62" s="50"/>
      <c r="N62" s="670" t="str">
        <f t="shared" si="27"/>
        <v/>
      </c>
      <c r="O62" s="367" t="str">
        <f t="shared" si="28"/>
        <v/>
      </c>
      <c r="P62" s="670" t="str">
        <f t="shared" si="29"/>
        <v/>
      </c>
      <c r="Q62" s="357" t="str">
        <f t="shared" si="30"/>
        <v/>
      </c>
      <c r="R62" s="358" t="str">
        <f t="shared" si="31"/>
        <v/>
      </c>
      <c r="S62" s="367" t="str">
        <f t="shared" si="32"/>
        <v/>
      </c>
      <c r="T62" s="670" t="str">
        <f t="shared" si="33"/>
        <v/>
      </c>
      <c r="U62" s="357" t="str">
        <f t="shared" si="34"/>
        <v/>
      </c>
      <c r="V62" s="358" t="str">
        <f t="shared" si="35"/>
        <v/>
      </c>
      <c r="W62" s="367" t="str">
        <f t="shared" si="36"/>
        <v/>
      </c>
      <c r="X62" s="670" t="str">
        <f t="shared" si="37"/>
        <v/>
      </c>
      <c r="Y62" s="357" t="str">
        <f t="shared" si="38"/>
        <v/>
      </c>
      <c r="Z62" s="358" t="str">
        <f t="shared" si="39"/>
        <v/>
      </c>
      <c r="AA62" s="367" t="str">
        <f t="shared" si="40"/>
        <v/>
      </c>
      <c r="AB62" s="670" t="str">
        <f t="shared" si="41"/>
        <v/>
      </c>
      <c r="AC62" s="357" t="str">
        <f t="shared" si="42"/>
        <v/>
      </c>
      <c r="AD62" s="358" t="str">
        <f t="shared" si="43"/>
        <v/>
      </c>
      <c r="AE62" s="367" t="str">
        <f t="shared" si="44"/>
        <v/>
      </c>
      <c r="AF62" s="670" t="str">
        <f t="shared" si="45"/>
        <v/>
      </c>
      <c r="AG62" s="357" t="str">
        <f t="shared" si="46"/>
        <v/>
      </c>
      <c r="AH62" s="358" t="str">
        <f t="shared" si="47"/>
        <v/>
      </c>
      <c r="AI62" s="367" t="str">
        <f t="shared" si="48"/>
        <v/>
      </c>
      <c r="AJ62" s="670" t="str">
        <f t="shared" si="49"/>
        <v/>
      </c>
      <c r="AK62" s="359" t="str">
        <f t="shared" si="50"/>
        <v/>
      </c>
      <c r="AL62" s="360" t="str">
        <f t="shared" si="51"/>
        <v/>
      </c>
      <c r="AM62" s="367" t="str">
        <f t="shared" si="52"/>
        <v/>
      </c>
      <c r="AN62" s="68"/>
    </row>
    <row r="63" spans="1:40" ht="15.75" x14ac:dyDescent="0.25">
      <c r="A63" s="335"/>
      <c r="B63" s="68"/>
      <c r="C63" s="661" t="s">
        <v>639</v>
      </c>
      <c r="D63" s="345" t="str">
        <f>IF('WK2 - Notional General Income'!C88="","",'WK2 - Notional General Income'!C88)</f>
        <v/>
      </c>
      <c r="E63" s="358" t="str">
        <f>IF('WK2 - Notional General Income'!L88="","",'WK2 - Notional General Income'!L88/'WK2 - Notional General Income'!D88)</f>
        <v/>
      </c>
      <c r="F63" s="358" t="str">
        <f>IF('WK3 - Notional GI 15-16 YIELD'!L88="","",'WK3 - Notional GI 15-16 YIELD'!L88/'WK3 - Notional GI 15-16 YIELD'!D88)</f>
        <v/>
      </c>
      <c r="G63" s="356"/>
      <c r="H63" s="356"/>
      <c r="I63" s="356"/>
      <c r="J63" s="361"/>
      <c r="K63" s="356"/>
      <c r="L63" s="664"/>
      <c r="M63" s="50"/>
      <c r="N63" s="670" t="str">
        <f t="shared" si="27"/>
        <v/>
      </c>
      <c r="O63" s="367" t="str">
        <f t="shared" si="28"/>
        <v/>
      </c>
      <c r="P63" s="670" t="str">
        <f t="shared" si="29"/>
        <v/>
      </c>
      <c r="Q63" s="357" t="str">
        <f t="shared" si="30"/>
        <v/>
      </c>
      <c r="R63" s="358" t="str">
        <f t="shared" si="31"/>
        <v/>
      </c>
      <c r="S63" s="367" t="str">
        <f t="shared" si="32"/>
        <v/>
      </c>
      <c r="T63" s="670" t="str">
        <f t="shared" si="33"/>
        <v/>
      </c>
      <c r="U63" s="357" t="str">
        <f t="shared" si="34"/>
        <v/>
      </c>
      <c r="V63" s="358" t="str">
        <f t="shared" si="35"/>
        <v/>
      </c>
      <c r="W63" s="367" t="str">
        <f t="shared" si="36"/>
        <v/>
      </c>
      <c r="X63" s="670" t="str">
        <f t="shared" si="37"/>
        <v/>
      </c>
      <c r="Y63" s="357" t="str">
        <f t="shared" si="38"/>
        <v/>
      </c>
      <c r="Z63" s="358" t="str">
        <f t="shared" si="39"/>
        <v/>
      </c>
      <c r="AA63" s="367" t="str">
        <f t="shared" si="40"/>
        <v/>
      </c>
      <c r="AB63" s="670" t="str">
        <f t="shared" si="41"/>
        <v/>
      </c>
      <c r="AC63" s="357" t="str">
        <f t="shared" si="42"/>
        <v/>
      </c>
      <c r="AD63" s="358" t="str">
        <f t="shared" si="43"/>
        <v/>
      </c>
      <c r="AE63" s="367" t="str">
        <f t="shared" si="44"/>
        <v/>
      </c>
      <c r="AF63" s="670" t="str">
        <f t="shared" si="45"/>
        <v/>
      </c>
      <c r="AG63" s="357" t="str">
        <f t="shared" si="46"/>
        <v/>
      </c>
      <c r="AH63" s="358" t="str">
        <f t="shared" si="47"/>
        <v/>
      </c>
      <c r="AI63" s="367" t="str">
        <f t="shared" si="48"/>
        <v/>
      </c>
      <c r="AJ63" s="670" t="str">
        <f t="shared" si="49"/>
        <v/>
      </c>
      <c r="AK63" s="359" t="str">
        <f t="shared" si="50"/>
        <v/>
      </c>
      <c r="AL63" s="360" t="str">
        <f t="shared" si="51"/>
        <v/>
      </c>
      <c r="AM63" s="367" t="str">
        <f t="shared" si="52"/>
        <v/>
      </c>
      <c r="AN63" s="68"/>
    </row>
    <row r="64" spans="1:40" ht="15.75" x14ac:dyDescent="0.25">
      <c r="A64" s="335"/>
      <c r="B64" s="68"/>
      <c r="C64" s="661" t="s">
        <v>639</v>
      </c>
      <c r="D64" s="345" t="str">
        <f>IF('WK2 - Notional General Income'!C89="","",'WK2 - Notional General Income'!C89)</f>
        <v/>
      </c>
      <c r="E64" s="358" t="str">
        <f>IF('WK2 - Notional General Income'!L89="","",'WK2 - Notional General Income'!L89/'WK2 - Notional General Income'!D89)</f>
        <v/>
      </c>
      <c r="F64" s="358" t="str">
        <f>IF('WK3 - Notional GI 15-16 YIELD'!L89="","",'WK3 - Notional GI 15-16 YIELD'!L89/'WK3 - Notional GI 15-16 YIELD'!D89)</f>
        <v/>
      </c>
      <c r="G64" s="356"/>
      <c r="H64" s="356"/>
      <c r="I64" s="356"/>
      <c r="J64" s="361"/>
      <c r="K64" s="356"/>
      <c r="L64" s="664"/>
      <c r="M64" s="50"/>
      <c r="N64" s="670" t="str">
        <f t="shared" si="27"/>
        <v/>
      </c>
      <c r="O64" s="367" t="str">
        <f t="shared" si="28"/>
        <v/>
      </c>
      <c r="P64" s="670" t="str">
        <f t="shared" si="29"/>
        <v/>
      </c>
      <c r="Q64" s="357" t="str">
        <f t="shared" si="30"/>
        <v/>
      </c>
      <c r="R64" s="358" t="str">
        <f t="shared" si="31"/>
        <v/>
      </c>
      <c r="S64" s="367" t="str">
        <f t="shared" si="32"/>
        <v/>
      </c>
      <c r="T64" s="670" t="str">
        <f t="shared" si="33"/>
        <v/>
      </c>
      <c r="U64" s="357" t="str">
        <f t="shared" si="34"/>
        <v/>
      </c>
      <c r="V64" s="358" t="str">
        <f t="shared" si="35"/>
        <v/>
      </c>
      <c r="W64" s="367" t="str">
        <f t="shared" si="36"/>
        <v/>
      </c>
      <c r="X64" s="670" t="str">
        <f t="shared" si="37"/>
        <v/>
      </c>
      <c r="Y64" s="357" t="str">
        <f t="shared" si="38"/>
        <v/>
      </c>
      <c r="Z64" s="358" t="str">
        <f t="shared" si="39"/>
        <v/>
      </c>
      <c r="AA64" s="367" t="str">
        <f t="shared" si="40"/>
        <v/>
      </c>
      <c r="AB64" s="670" t="str">
        <f t="shared" si="41"/>
        <v/>
      </c>
      <c r="AC64" s="357" t="str">
        <f t="shared" si="42"/>
        <v/>
      </c>
      <c r="AD64" s="358" t="str">
        <f t="shared" si="43"/>
        <v/>
      </c>
      <c r="AE64" s="367" t="str">
        <f t="shared" si="44"/>
        <v/>
      </c>
      <c r="AF64" s="670" t="str">
        <f t="shared" si="45"/>
        <v/>
      </c>
      <c r="AG64" s="357" t="str">
        <f t="shared" si="46"/>
        <v/>
      </c>
      <c r="AH64" s="358" t="str">
        <f t="shared" si="47"/>
        <v/>
      </c>
      <c r="AI64" s="367" t="str">
        <f t="shared" si="48"/>
        <v/>
      </c>
      <c r="AJ64" s="670" t="str">
        <f t="shared" si="49"/>
        <v/>
      </c>
      <c r="AK64" s="359" t="str">
        <f t="shared" si="50"/>
        <v/>
      </c>
      <c r="AL64" s="360" t="str">
        <f t="shared" si="51"/>
        <v/>
      </c>
      <c r="AM64" s="367" t="str">
        <f t="shared" si="52"/>
        <v/>
      </c>
      <c r="AN64" s="68"/>
    </row>
    <row r="65" spans="1:40" ht="15.75" x14ac:dyDescent="0.25">
      <c r="A65" s="335"/>
      <c r="B65" s="68"/>
      <c r="C65" s="661" t="s">
        <v>639</v>
      </c>
      <c r="D65" s="345" t="str">
        <f>IF('WK2 - Notional General Income'!C90="","",'WK2 - Notional General Income'!C90)</f>
        <v/>
      </c>
      <c r="E65" s="358" t="str">
        <f>IF('WK2 - Notional General Income'!L90="","",'WK2 - Notional General Income'!L90/'WK2 - Notional General Income'!D90)</f>
        <v/>
      </c>
      <c r="F65" s="358" t="str">
        <f>IF('WK3 - Notional GI 15-16 YIELD'!L90="","",'WK3 - Notional GI 15-16 YIELD'!L90/'WK3 - Notional GI 15-16 YIELD'!D90)</f>
        <v/>
      </c>
      <c r="G65" s="356"/>
      <c r="H65" s="356"/>
      <c r="I65" s="356"/>
      <c r="J65" s="361"/>
      <c r="K65" s="356"/>
      <c r="L65" s="664"/>
      <c r="M65" s="50"/>
      <c r="N65" s="670" t="str">
        <f t="shared" si="27"/>
        <v/>
      </c>
      <c r="O65" s="367" t="str">
        <f t="shared" si="28"/>
        <v/>
      </c>
      <c r="P65" s="670" t="str">
        <f t="shared" si="29"/>
        <v/>
      </c>
      <c r="Q65" s="357" t="str">
        <f t="shared" si="30"/>
        <v/>
      </c>
      <c r="R65" s="358" t="str">
        <f t="shared" si="31"/>
        <v/>
      </c>
      <c r="S65" s="367" t="str">
        <f t="shared" si="32"/>
        <v/>
      </c>
      <c r="T65" s="670" t="str">
        <f t="shared" si="33"/>
        <v/>
      </c>
      <c r="U65" s="357" t="str">
        <f t="shared" si="34"/>
        <v/>
      </c>
      <c r="V65" s="358" t="str">
        <f t="shared" si="35"/>
        <v/>
      </c>
      <c r="W65" s="367" t="str">
        <f t="shared" si="36"/>
        <v/>
      </c>
      <c r="X65" s="670" t="str">
        <f t="shared" si="37"/>
        <v/>
      </c>
      <c r="Y65" s="357" t="str">
        <f t="shared" si="38"/>
        <v/>
      </c>
      <c r="Z65" s="358" t="str">
        <f t="shared" si="39"/>
        <v/>
      </c>
      <c r="AA65" s="367" t="str">
        <f t="shared" si="40"/>
        <v/>
      </c>
      <c r="AB65" s="670" t="str">
        <f t="shared" si="41"/>
        <v/>
      </c>
      <c r="AC65" s="357" t="str">
        <f t="shared" si="42"/>
        <v/>
      </c>
      <c r="AD65" s="358" t="str">
        <f t="shared" si="43"/>
        <v/>
      </c>
      <c r="AE65" s="367" t="str">
        <f t="shared" si="44"/>
        <v/>
      </c>
      <c r="AF65" s="670" t="str">
        <f t="shared" si="45"/>
        <v/>
      </c>
      <c r="AG65" s="357" t="str">
        <f t="shared" si="46"/>
        <v/>
      </c>
      <c r="AH65" s="358" t="str">
        <f t="shared" si="47"/>
        <v/>
      </c>
      <c r="AI65" s="367" t="str">
        <f t="shared" si="48"/>
        <v/>
      </c>
      <c r="AJ65" s="670" t="str">
        <f t="shared" si="49"/>
        <v/>
      </c>
      <c r="AK65" s="359" t="str">
        <f t="shared" si="50"/>
        <v/>
      </c>
      <c r="AL65" s="360" t="str">
        <f t="shared" si="51"/>
        <v/>
      </c>
      <c r="AM65" s="367" t="str">
        <f t="shared" si="52"/>
        <v/>
      </c>
      <c r="AN65" s="68"/>
    </row>
    <row r="66" spans="1:40" ht="15.75" x14ac:dyDescent="0.25">
      <c r="A66" s="335"/>
      <c r="B66" s="68"/>
      <c r="C66" s="661" t="s">
        <v>639</v>
      </c>
      <c r="D66" s="345" t="str">
        <f>IF('WK2 - Notional General Income'!C91="","",'WK2 - Notional General Income'!C91)</f>
        <v/>
      </c>
      <c r="E66" s="358" t="str">
        <f>IF('WK2 - Notional General Income'!L91="","",'WK2 - Notional General Income'!L91/'WK2 - Notional General Income'!D91)</f>
        <v/>
      </c>
      <c r="F66" s="358" t="str">
        <f>IF('WK3 - Notional GI 15-16 YIELD'!L91="","",'WK3 - Notional GI 15-16 YIELD'!L91/'WK3 - Notional GI 15-16 YIELD'!D91)</f>
        <v/>
      </c>
      <c r="G66" s="356"/>
      <c r="H66" s="356"/>
      <c r="I66" s="356"/>
      <c r="J66" s="361"/>
      <c r="K66" s="356"/>
      <c r="L66" s="664"/>
      <c r="M66" s="50"/>
      <c r="N66" s="670" t="str">
        <f t="shared" si="27"/>
        <v/>
      </c>
      <c r="O66" s="367" t="str">
        <f t="shared" si="28"/>
        <v/>
      </c>
      <c r="P66" s="670" t="str">
        <f t="shared" si="29"/>
        <v/>
      </c>
      <c r="Q66" s="357" t="str">
        <f t="shared" si="30"/>
        <v/>
      </c>
      <c r="R66" s="358" t="str">
        <f t="shared" si="31"/>
        <v/>
      </c>
      <c r="S66" s="367" t="str">
        <f t="shared" si="32"/>
        <v/>
      </c>
      <c r="T66" s="670" t="str">
        <f t="shared" si="33"/>
        <v/>
      </c>
      <c r="U66" s="357" t="str">
        <f t="shared" si="34"/>
        <v/>
      </c>
      <c r="V66" s="358" t="str">
        <f t="shared" si="35"/>
        <v/>
      </c>
      <c r="W66" s="367" t="str">
        <f t="shared" si="36"/>
        <v/>
      </c>
      <c r="X66" s="670" t="str">
        <f t="shared" si="37"/>
        <v/>
      </c>
      <c r="Y66" s="357" t="str">
        <f t="shared" si="38"/>
        <v/>
      </c>
      <c r="Z66" s="358" t="str">
        <f t="shared" si="39"/>
        <v/>
      </c>
      <c r="AA66" s="367" t="str">
        <f t="shared" si="40"/>
        <v/>
      </c>
      <c r="AB66" s="670" t="str">
        <f t="shared" si="41"/>
        <v/>
      </c>
      <c r="AC66" s="357" t="str">
        <f t="shared" si="42"/>
        <v/>
      </c>
      <c r="AD66" s="358" t="str">
        <f t="shared" si="43"/>
        <v/>
      </c>
      <c r="AE66" s="367" t="str">
        <f t="shared" si="44"/>
        <v/>
      </c>
      <c r="AF66" s="670" t="str">
        <f t="shared" si="45"/>
        <v/>
      </c>
      <c r="AG66" s="357" t="str">
        <f t="shared" si="46"/>
        <v/>
      </c>
      <c r="AH66" s="358" t="str">
        <f t="shared" si="47"/>
        <v/>
      </c>
      <c r="AI66" s="367" t="str">
        <f t="shared" si="48"/>
        <v/>
      </c>
      <c r="AJ66" s="670" t="str">
        <f t="shared" si="49"/>
        <v/>
      </c>
      <c r="AK66" s="359" t="str">
        <f t="shared" si="50"/>
        <v/>
      </c>
      <c r="AL66" s="360" t="str">
        <f t="shared" si="51"/>
        <v/>
      </c>
      <c r="AM66" s="367" t="str">
        <f t="shared" si="52"/>
        <v/>
      </c>
      <c r="AN66" s="68"/>
    </row>
    <row r="67" spans="1:40" ht="15.75" x14ac:dyDescent="0.25">
      <c r="A67" s="335"/>
      <c r="B67" s="68"/>
      <c r="C67" s="661" t="s">
        <v>639</v>
      </c>
      <c r="D67" s="345" t="str">
        <f>IF('WK2 - Notional General Income'!C92="","",'WK2 - Notional General Income'!C92)</f>
        <v/>
      </c>
      <c r="E67" s="358" t="str">
        <f>IF('WK2 - Notional General Income'!L92="","",'WK2 - Notional General Income'!L92/'WK2 - Notional General Income'!D92)</f>
        <v/>
      </c>
      <c r="F67" s="358" t="str">
        <f>IF('WK3 - Notional GI 15-16 YIELD'!L92="","",'WK3 - Notional GI 15-16 YIELD'!L92/'WK3 - Notional GI 15-16 YIELD'!D92)</f>
        <v/>
      </c>
      <c r="G67" s="356"/>
      <c r="H67" s="356"/>
      <c r="I67" s="356"/>
      <c r="J67" s="361"/>
      <c r="K67" s="356"/>
      <c r="L67" s="664"/>
      <c r="M67" s="50"/>
      <c r="N67" s="670" t="str">
        <f t="shared" si="27"/>
        <v/>
      </c>
      <c r="O67" s="367" t="str">
        <f t="shared" si="28"/>
        <v/>
      </c>
      <c r="P67" s="670" t="str">
        <f t="shared" si="29"/>
        <v/>
      </c>
      <c r="Q67" s="357" t="str">
        <f t="shared" si="30"/>
        <v/>
      </c>
      <c r="R67" s="358" t="str">
        <f t="shared" si="31"/>
        <v/>
      </c>
      <c r="S67" s="367" t="str">
        <f t="shared" si="32"/>
        <v/>
      </c>
      <c r="T67" s="670" t="str">
        <f t="shared" si="33"/>
        <v/>
      </c>
      <c r="U67" s="357" t="str">
        <f t="shared" si="34"/>
        <v/>
      </c>
      <c r="V67" s="358" t="str">
        <f t="shared" si="35"/>
        <v/>
      </c>
      <c r="W67" s="367" t="str">
        <f t="shared" si="36"/>
        <v/>
      </c>
      <c r="X67" s="670" t="str">
        <f t="shared" si="37"/>
        <v/>
      </c>
      <c r="Y67" s="357" t="str">
        <f t="shared" si="38"/>
        <v/>
      </c>
      <c r="Z67" s="358" t="str">
        <f t="shared" si="39"/>
        <v/>
      </c>
      <c r="AA67" s="367" t="str">
        <f t="shared" si="40"/>
        <v/>
      </c>
      <c r="AB67" s="670" t="str">
        <f t="shared" si="41"/>
        <v/>
      </c>
      <c r="AC67" s="357" t="str">
        <f t="shared" si="42"/>
        <v/>
      </c>
      <c r="AD67" s="358" t="str">
        <f t="shared" si="43"/>
        <v/>
      </c>
      <c r="AE67" s="367" t="str">
        <f t="shared" si="44"/>
        <v/>
      </c>
      <c r="AF67" s="670" t="str">
        <f t="shared" si="45"/>
        <v/>
      </c>
      <c r="AG67" s="357" t="str">
        <f t="shared" si="46"/>
        <v/>
      </c>
      <c r="AH67" s="358" t="str">
        <f t="shared" si="47"/>
        <v/>
      </c>
      <c r="AI67" s="367" t="str">
        <f t="shared" si="48"/>
        <v/>
      </c>
      <c r="AJ67" s="670" t="str">
        <f t="shared" si="49"/>
        <v/>
      </c>
      <c r="AK67" s="359" t="str">
        <f t="shared" si="50"/>
        <v/>
      </c>
      <c r="AL67" s="360" t="str">
        <f t="shared" si="51"/>
        <v/>
      </c>
      <c r="AM67" s="367" t="str">
        <f t="shared" si="52"/>
        <v/>
      </c>
      <c r="AN67" s="68"/>
    </row>
    <row r="68" spans="1:40" s="198" customFormat="1" ht="12.75" x14ac:dyDescent="0.2">
      <c r="A68" s="363"/>
      <c r="B68" s="124"/>
      <c r="C68" s="678"/>
      <c r="D68" s="364" t="s">
        <v>640</v>
      </c>
      <c r="E68" s="358">
        <f>IF(SUM(E38:E67)=0,"",(('WK2 - Notional General Income'!L35+SUM('WK2 - Notional General Income'!L83:L92))/('WK2 - Notional General Income'!D35)))</f>
        <v>851.22047524081654</v>
      </c>
      <c r="F68" s="358">
        <f>IF(SUM(F38:F67)=0,"",('WK3 - Notional GI 15-16 YIELD'!L35+SUM('WK3 - Notional GI 15-16 YIELD'!L83:L92))/'WK3 - Notional GI 15-16 YIELD'!D35)</f>
        <v>925.40690673376582</v>
      </c>
      <c r="G68" s="358">
        <f>G383/'WK3 - Notional GI 15-16 YIELD'!$D$35</f>
        <v>1002.7747819052079</v>
      </c>
      <c r="H68" s="358">
        <f>H383/'WK3 - Notional GI 15-16 YIELD'!$D$35</f>
        <v>1085.9360355463828</v>
      </c>
      <c r="I68" s="358">
        <f>I383/'WK3 - Notional GI 15-16 YIELD'!$D$35</f>
        <v>1175.3104422509034</v>
      </c>
      <c r="J68" s="358">
        <f>J383/'WK3 - Notional GI 15-16 YIELD'!$D$35</f>
        <v>1210.5706657182286</v>
      </c>
      <c r="K68" s="358">
        <f>K383/'WK3 - Notional GI 15-16 YIELD'!$D$35</f>
        <v>1246.8939744973738</v>
      </c>
      <c r="L68" s="679">
        <f>L383/'WK3 - Notional GI 15-16 YIELD'!$D$35</f>
        <v>1284.2906878595777</v>
      </c>
      <c r="M68" s="124"/>
      <c r="N68" s="670">
        <f t="shared" si="27"/>
        <v>74.186431492949282</v>
      </c>
      <c r="O68" s="367">
        <f t="shared" si="28"/>
        <v>8.7153015758885968E-2</v>
      </c>
      <c r="P68" s="670">
        <f t="shared" si="29"/>
        <v>77.367875171442051</v>
      </c>
      <c r="Q68" s="357">
        <f t="shared" si="30"/>
        <v>8.3604168726720274E-2</v>
      </c>
      <c r="R68" s="358">
        <f t="shared" si="31"/>
        <v>151.55430666439133</v>
      </c>
      <c r="S68" s="367">
        <f t="shared" si="32"/>
        <v>0.17804353992015465</v>
      </c>
      <c r="T68" s="670">
        <f t="shared" si="33"/>
        <v>83.161253641174881</v>
      </c>
      <c r="U68" s="357">
        <f t="shared" si="34"/>
        <v>8.2931137820572057E-2</v>
      </c>
      <c r="V68" s="358">
        <f t="shared" si="35"/>
        <v>234.71556030556621</v>
      </c>
      <c r="W68" s="367">
        <f t="shared" si="36"/>
        <v>0.27574003108790757</v>
      </c>
      <c r="X68" s="670">
        <f t="shared" si="37"/>
        <v>89.374406704520652</v>
      </c>
      <c r="Y68" s="357">
        <f t="shared" si="38"/>
        <v>8.230172291828626E-2</v>
      </c>
      <c r="Z68" s="358">
        <f t="shared" si="39"/>
        <v>324.08996701008687</v>
      </c>
      <c r="AA68" s="367">
        <f t="shared" si="40"/>
        <v>0.38073563364227042</v>
      </c>
      <c r="AB68" s="670">
        <f t="shared" si="41"/>
        <v>35.260223467325204</v>
      </c>
      <c r="AC68" s="357">
        <f t="shared" si="42"/>
        <v>3.0000774433515929E-2</v>
      </c>
      <c r="AD68" s="358">
        <f t="shared" si="43"/>
        <v>359.35019047741207</v>
      </c>
      <c r="AE68" s="367">
        <f t="shared" si="44"/>
        <v>0.42215877193948986</v>
      </c>
      <c r="AF68" s="670">
        <f t="shared" si="45"/>
        <v>36.323308779145236</v>
      </c>
      <c r="AG68" s="357">
        <f t="shared" si="46"/>
        <v>3.0005112305934414E-2</v>
      </c>
      <c r="AH68" s="358">
        <f t="shared" si="47"/>
        <v>395.67349925655731</v>
      </c>
      <c r="AI68" s="367">
        <f t="shared" si="48"/>
        <v>0.46483080560840406</v>
      </c>
      <c r="AJ68" s="670">
        <f t="shared" si="49"/>
        <v>37.396713362203855</v>
      </c>
      <c r="AK68" s="359">
        <f t="shared" si="50"/>
        <v>2.9991895162761184E-2</v>
      </c>
      <c r="AL68" s="360">
        <f t="shared" si="51"/>
        <v>433.07021261876116</v>
      </c>
      <c r="AM68" s="367">
        <f t="shared" si="52"/>
        <v>0.50876385756139431</v>
      </c>
      <c r="AN68" s="124"/>
    </row>
    <row r="69" spans="1:40" ht="15.75" x14ac:dyDescent="0.25">
      <c r="A69" s="335"/>
      <c r="B69" s="68"/>
      <c r="C69" s="661" t="s">
        <v>534</v>
      </c>
      <c r="D69" s="345" t="str">
        <f>IF('WK2 - Notional General Income'!C36="","",'WK2 - Notional General Income'!C36)</f>
        <v>Business</v>
      </c>
      <c r="E69" s="358">
        <f>IF('WK2 - Notional General Income'!L36="","",'WK2 - Notional General Income'!L36/'WK2 - Notional General Income'!D36)</f>
        <v>7033.1999836165023</v>
      </c>
      <c r="F69" s="358">
        <f>IF('WK3 - Notional GI 15-16 YIELD'!L36="","",'WK3 - Notional GI 15-16 YIELD'!L36/'WK3 - Notional GI 15-16 YIELD'!D36)</f>
        <v>7201.9940520915598</v>
      </c>
      <c r="G69" s="356">
        <f>'WK3 - Notional GI 15-16 YIELD'!W36/'WK3 - Notional GI 15-16 YIELD'!$D36</f>
        <v>7418.0539425842508</v>
      </c>
      <c r="H69" s="356">
        <f>'WK3 - Notional GI 15-16 YIELD'!X36/'WK3 - Notional GI 15-16 YIELD'!$D36</f>
        <v>7640.5953220817273</v>
      </c>
      <c r="I69" s="356">
        <f>'WK3 - Notional GI 15-16 YIELD'!Y36/'WK3 - Notional GI 15-16 YIELD'!$D36</f>
        <v>7869.8133174146633</v>
      </c>
      <c r="J69" s="356">
        <f>'WK3 - Notional GI 15-16 YIELD'!Z36/'WK3 - Notional GI 15-16 YIELD'!$D36</f>
        <v>8105.9076355348125</v>
      </c>
      <c r="K69" s="356">
        <f>'WK3 - Notional GI 15-16 YIELD'!AA36/'WK3 - Notional GI 15-16 YIELD'!$D36</f>
        <v>8349.0850382590761</v>
      </c>
      <c r="L69" s="664">
        <f>'WK3 - Notional GI 15-16 YIELD'!AB36/'WK3 - Notional GI 15-16 YIELD'!$D36</f>
        <v>8599.5577142236925</v>
      </c>
      <c r="M69" s="50"/>
      <c r="N69" s="670">
        <f t="shared" si="27"/>
        <v>168.79406847505743</v>
      </c>
      <c r="O69" s="367">
        <f t="shared" si="28"/>
        <v>2.3999611680068107E-2</v>
      </c>
      <c r="P69" s="670">
        <f t="shared" si="29"/>
        <v>216.05989049269101</v>
      </c>
      <c r="Q69" s="357">
        <f t="shared" si="30"/>
        <v>3.0000009570952672E-2</v>
      </c>
      <c r="R69" s="358">
        <f t="shared" si="31"/>
        <v>384.85395896774844</v>
      </c>
      <c r="S69" s="367">
        <f t="shared" si="32"/>
        <v>5.4719609831121972E-2</v>
      </c>
      <c r="T69" s="670">
        <f t="shared" si="33"/>
        <v>222.54137949747656</v>
      </c>
      <c r="U69" s="357">
        <f t="shared" si="34"/>
        <v>2.9999967810957859E-2</v>
      </c>
      <c r="V69" s="358">
        <f t="shared" si="35"/>
        <v>607.395338465225</v>
      </c>
      <c r="W69" s="367">
        <f t="shared" si="36"/>
        <v>8.6361164175641658E-2</v>
      </c>
      <c r="X69" s="670">
        <f t="shared" si="37"/>
        <v>229.21799533293597</v>
      </c>
      <c r="Y69" s="357">
        <f t="shared" si="38"/>
        <v>3.0000017756533152E-2</v>
      </c>
      <c r="Z69" s="358">
        <f t="shared" si="39"/>
        <v>836.61333379816097</v>
      </c>
      <c r="AA69" s="367">
        <f t="shared" si="40"/>
        <v>0.11895201839091894</v>
      </c>
      <c r="AB69" s="670">
        <f t="shared" si="41"/>
        <v>236.09431812014918</v>
      </c>
      <c r="AC69" s="357">
        <f t="shared" si="42"/>
        <v>2.9999989656388604E-2</v>
      </c>
      <c r="AD69" s="358">
        <f t="shared" si="43"/>
        <v>1072.7076519183101</v>
      </c>
      <c r="AE69" s="367">
        <f t="shared" si="44"/>
        <v>0.15252056736864167</v>
      </c>
      <c r="AF69" s="670">
        <f t="shared" si="45"/>
        <v>243.17740272426363</v>
      </c>
      <c r="AG69" s="357">
        <f t="shared" si="46"/>
        <v>3.0000021423661243E-2</v>
      </c>
      <c r="AH69" s="358">
        <f t="shared" si="47"/>
        <v>1315.8850546425738</v>
      </c>
      <c r="AI69" s="367">
        <f t="shared" si="48"/>
        <v>0.18709620908091112</v>
      </c>
      <c r="AJ69" s="670">
        <f t="shared" si="49"/>
        <v>250.47267596461643</v>
      </c>
      <c r="AK69" s="359">
        <f t="shared" si="50"/>
        <v>3.0000014949763187E-2</v>
      </c>
      <c r="AL69" s="360">
        <f t="shared" si="51"/>
        <v>1566.3577306071902</v>
      </c>
      <c r="AM69" s="367">
        <f t="shared" si="52"/>
        <v>0.22270911310014566</v>
      </c>
      <c r="AN69" s="68"/>
    </row>
    <row r="70" spans="1:40" ht="15.75" x14ac:dyDescent="0.25">
      <c r="A70" s="335"/>
      <c r="B70" s="68"/>
      <c r="C70" s="661" t="s">
        <v>534</v>
      </c>
      <c r="D70" s="345" t="str">
        <f>IF('WK2 - Notional General Income'!C37="","",'WK2 - Notional General Income'!C37)</f>
        <v>Major Retail Centre Macquarie Park</v>
      </c>
      <c r="E70" s="358">
        <f>IF('WK2 - Notional General Income'!L37="","",'WK2 - Notional General Income'!L37/'WK2 - Notional General Income'!D37)</f>
        <v>662694.91400000011</v>
      </c>
      <c r="F70" s="358">
        <f>IF('WK3 - Notional GI 15-16 YIELD'!L37="","",'WK3 - Notional GI 15-16 YIELD'!L37/'WK3 - Notional GI 15-16 YIELD'!D37)</f>
        <v>678599.66399999999</v>
      </c>
      <c r="G70" s="356">
        <f>'WK3 - Notional GI 15-16 YIELD'!W37/'WK3 - Notional GI 15-16 YIELD'!$D37</f>
        <v>698958</v>
      </c>
      <c r="H70" s="356">
        <f>'WK3 - Notional GI 15-16 YIELD'!X37/'WK3 - Notional GI 15-16 YIELD'!$D37</f>
        <v>719927</v>
      </c>
      <c r="I70" s="356">
        <f>'WK3 - Notional GI 15-16 YIELD'!Y37/'WK3 - Notional GI 15-16 YIELD'!$D37</f>
        <v>741525</v>
      </c>
      <c r="J70" s="356">
        <f>'WK3 - Notional GI 15-16 YIELD'!Z37/'WK3 - Notional GI 15-16 YIELD'!$D37</f>
        <v>763771</v>
      </c>
      <c r="K70" s="356">
        <f>'WK3 - Notional GI 15-16 YIELD'!AA37/'WK3 - Notional GI 15-16 YIELD'!$D37</f>
        <v>786684</v>
      </c>
      <c r="L70" s="664">
        <f>'WK3 - Notional GI 15-16 YIELD'!AB37/'WK3 - Notional GI 15-16 YIELD'!$D37</f>
        <v>810285</v>
      </c>
      <c r="M70" s="50"/>
      <c r="N70" s="670">
        <f t="shared" si="27"/>
        <v>15904.749999999884</v>
      </c>
      <c r="O70" s="367">
        <f t="shared" si="28"/>
        <v>2.4000108743855369E-2</v>
      </c>
      <c r="P70" s="670">
        <f t="shared" si="29"/>
        <v>20358.33600000001</v>
      </c>
      <c r="Q70" s="357">
        <f t="shared" si="30"/>
        <v>3.0000509991410799E-2</v>
      </c>
      <c r="R70" s="358">
        <f t="shared" si="31"/>
        <v>36263.085999999894</v>
      </c>
      <c r="S70" s="367">
        <f t="shared" si="32"/>
        <v>5.4720634237431141E-2</v>
      </c>
      <c r="T70" s="670">
        <f t="shared" si="33"/>
        <v>20969</v>
      </c>
      <c r="U70" s="357">
        <f t="shared" si="34"/>
        <v>3.0000371982293644E-2</v>
      </c>
      <c r="V70" s="358">
        <f t="shared" si="35"/>
        <v>57232.085999999894</v>
      </c>
      <c r="W70" s="367">
        <f t="shared" si="36"/>
        <v>8.6362645601954752E-2</v>
      </c>
      <c r="X70" s="670">
        <f t="shared" si="37"/>
        <v>21598</v>
      </c>
      <c r="Y70" s="357">
        <f t="shared" si="38"/>
        <v>3.0000263915647002E-2</v>
      </c>
      <c r="Z70" s="358">
        <f t="shared" si="39"/>
        <v>78830.085999999894</v>
      </c>
      <c r="AA70" s="367">
        <f t="shared" si="40"/>
        <v>0.11895381167811389</v>
      </c>
      <c r="AB70" s="670">
        <f t="shared" si="41"/>
        <v>22246</v>
      </c>
      <c r="AC70" s="357">
        <f t="shared" si="42"/>
        <v>3.0000337143049796E-2</v>
      </c>
      <c r="AD70" s="358">
        <f t="shared" si="43"/>
        <v>101076.08599999989</v>
      </c>
      <c r="AE70" s="367">
        <f t="shared" si="44"/>
        <v>0.15252280327595796</v>
      </c>
      <c r="AF70" s="670">
        <f t="shared" si="45"/>
        <v>22913</v>
      </c>
      <c r="AG70" s="357">
        <f t="shared" si="46"/>
        <v>2.9999829791914068E-2</v>
      </c>
      <c r="AH70" s="358">
        <f t="shared" si="47"/>
        <v>123989.08599999989</v>
      </c>
      <c r="AI70" s="367">
        <f t="shared" si="48"/>
        <v>0.18709829120553637</v>
      </c>
      <c r="AJ70" s="670">
        <f t="shared" si="49"/>
        <v>23601</v>
      </c>
      <c r="AK70" s="359">
        <f t="shared" si="50"/>
        <v>3.0000610156047408E-2</v>
      </c>
      <c r="AL70" s="360">
        <f t="shared" si="51"/>
        <v>147590.08599999989</v>
      </c>
      <c r="AM70" s="367">
        <f t="shared" si="52"/>
        <v>0.22271196425690371</v>
      </c>
      <c r="AN70" s="68"/>
    </row>
    <row r="71" spans="1:40" ht="15.75" x14ac:dyDescent="0.25">
      <c r="A71" s="335"/>
      <c r="B71" s="68"/>
      <c r="C71" s="661" t="s">
        <v>534</v>
      </c>
      <c r="D71" s="345" t="str">
        <f>IF('WK2 - Notional General Income'!C38="","",'WK2 - Notional General Income'!C38)</f>
        <v>Major Retail Centre 
Top Ryde</v>
      </c>
      <c r="E71" s="358">
        <f>IF('WK2 - Notional General Income'!L38="","",'WK2 - Notional General Income'!L38/'WK2 - Notional General Income'!D38)</f>
        <v>91095.797506305011</v>
      </c>
      <c r="F71" s="358">
        <f>IF('WK3 - Notional GI 15-16 YIELD'!L38="","",'WK3 - Notional GI 15-16 YIELD'!L38/'WK3 - Notional GI 15-16 YIELD'!D38)</f>
        <v>93282.086773290008</v>
      </c>
      <c r="G71" s="356">
        <f>'WK3 - Notional GI 15-16 YIELD'!W38/'WK3 - Notional GI 15-16 YIELD'!$D38</f>
        <v>96080.5</v>
      </c>
      <c r="H71" s="356">
        <f>'WK3 - Notional GI 15-16 YIELD'!X38/'WK3 - Notional GI 15-16 YIELD'!$D38</f>
        <v>98963</v>
      </c>
      <c r="I71" s="356">
        <f>'WK3 - Notional GI 15-16 YIELD'!Y38/'WK3 - Notional GI 15-16 YIELD'!$D38</f>
        <v>101932</v>
      </c>
      <c r="J71" s="356">
        <f>'WK3 - Notional GI 15-16 YIELD'!Z38/'WK3 - Notional GI 15-16 YIELD'!$D38</f>
        <v>104990</v>
      </c>
      <c r="K71" s="356">
        <f>'WK3 - Notional GI 15-16 YIELD'!AA38/'WK3 - Notional GI 15-16 YIELD'!$D38</f>
        <v>108139.75</v>
      </c>
      <c r="L71" s="664">
        <f>'WK3 - Notional GI 15-16 YIELD'!AB38/'WK3 - Notional GI 15-16 YIELD'!$D38</f>
        <v>111384</v>
      </c>
      <c r="M71" s="50"/>
      <c r="N71" s="670">
        <f t="shared" si="27"/>
        <v>2186.2892669849971</v>
      </c>
      <c r="O71" s="367">
        <f t="shared" si="28"/>
        <v>2.3999891617762909E-2</v>
      </c>
      <c r="P71" s="670">
        <f t="shared" si="29"/>
        <v>2798.4132267099922</v>
      </c>
      <c r="Q71" s="357">
        <f t="shared" si="30"/>
        <v>2.9999470675556091E-2</v>
      </c>
      <c r="R71" s="358">
        <f t="shared" si="31"/>
        <v>4984.7024936949892</v>
      </c>
      <c r="S71" s="367">
        <f t="shared" si="32"/>
        <v>5.4719346338122601E-2</v>
      </c>
      <c r="T71" s="670">
        <f t="shared" si="33"/>
        <v>2882.5</v>
      </c>
      <c r="U71" s="357">
        <f t="shared" si="34"/>
        <v>3.0000884674829961E-2</v>
      </c>
      <c r="V71" s="358">
        <f t="shared" si="35"/>
        <v>7867.2024936949892</v>
      </c>
      <c r="W71" s="367">
        <f t="shared" si="36"/>
        <v>8.6361859811924666E-2</v>
      </c>
      <c r="X71" s="670">
        <f t="shared" si="37"/>
        <v>2969</v>
      </c>
      <c r="Y71" s="357">
        <f t="shared" si="38"/>
        <v>3.0001111526530119E-2</v>
      </c>
      <c r="Z71" s="358">
        <f t="shared" si="39"/>
        <v>10836.202493694989</v>
      </c>
      <c r="AA71" s="367">
        <f t="shared" si="40"/>
        <v>0.11895392312631088</v>
      </c>
      <c r="AB71" s="670">
        <f t="shared" si="41"/>
        <v>3058</v>
      </c>
      <c r="AC71" s="357">
        <f t="shared" si="42"/>
        <v>3.0000392418475061E-2</v>
      </c>
      <c r="AD71" s="358">
        <f t="shared" si="43"/>
        <v>13894.202493694989</v>
      </c>
      <c r="AE71" s="367">
        <f t="shared" si="44"/>
        <v>0.15252297991829239</v>
      </c>
      <c r="AF71" s="670">
        <f t="shared" si="45"/>
        <v>3149.75</v>
      </c>
      <c r="AG71" s="357">
        <f t="shared" si="46"/>
        <v>3.0000476235831984E-2</v>
      </c>
      <c r="AH71" s="358">
        <f t="shared" si="47"/>
        <v>17043.952493694989</v>
      </c>
      <c r="AI71" s="367">
        <f t="shared" si="48"/>
        <v>0.18709921818858138</v>
      </c>
      <c r="AJ71" s="670">
        <f t="shared" si="49"/>
        <v>3244.25</v>
      </c>
      <c r="AK71" s="359">
        <f t="shared" si="50"/>
        <v>3.0000531719372385E-2</v>
      </c>
      <c r="AL71" s="360">
        <f t="shared" si="51"/>
        <v>20288.202493694989</v>
      </c>
      <c r="AM71" s="367">
        <f t="shared" si="52"/>
        <v>0.22271282593789007</v>
      </c>
      <c r="AN71" s="68"/>
    </row>
    <row r="72" spans="1:40" ht="15.75" x14ac:dyDescent="0.25">
      <c r="A72" s="335"/>
      <c r="B72" s="68"/>
      <c r="C72" s="661" t="s">
        <v>534</v>
      </c>
      <c r="D72" s="345" t="str">
        <f>IF('WK2 - Notional General Income'!C39="","",'WK2 - Notional General Income'!C39)</f>
        <v/>
      </c>
      <c r="E72" s="358" t="str">
        <f>IF('WK2 - Notional General Income'!L39="","",'WK2 - Notional General Income'!L39/'WK2 - Notional General Income'!D39)</f>
        <v/>
      </c>
      <c r="F72" s="358" t="str">
        <f>IF('WK3 - Notional GI 15-16 YIELD'!L39="","",'WK3 - Notional GI 15-16 YIELD'!L39/'WK3 - Notional GI 15-16 YIELD'!D39)</f>
        <v/>
      </c>
      <c r="G72" s="356"/>
      <c r="H72" s="356"/>
      <c r="I72" s="356"/>
      <c r="J72" s="361"/>
      <c r="K72" s="356"/>
      <c r="L72" s="664"/>
      <c r="M72" s="50"/>
      <c r="N72" s="670" t="str">
        <f t="shared" si="27"/>
        <v/>
      </c>
      <c r="O72" s="367" t="str">
        <f t="shared" si="28"/>
        <v/>
      </c>
      <c r="P72" s="670" t="str">
        <f t="shared" si="29"/>
        <v/>
      </c>
      <c r="Q72" s="357" t="str">
        <f t="shared" si="30"/>
        <v/>
      </c>
      <c r="R72" s="358" t="str">
        <f t="shared" si="31"/>
        <v/>
      </c>
      <c r="S72" s="367" t="str">
        <f t="shared" si="32"/>
        <v/>
      </c>
      <c r="T72" s="670" t="str">
        <f t="shared" si="33"/>
        <v/>
      </c>
      <c r="U72" s="357" t="str">
        <f t="shared" si="34"/>
        <v/>
      </c>
      <c r="V72" s="358" t="str">
        <f t="shared" si="35"/>
        <v/>
      </c>
      <c r="W72" s="367" t="str">
        <f t="shared" si="36"/>
        <v/>
      </c>
      <c r="X72" s="670" t="str">
        <f t="shared" si="37"/>
        <v/>
      </c>
      <c r="Y72" s="357" t="str">
        <f t="shared" si="38"/>
        <v/>
      </c>
      <c r="Z72" s="358" t="str">
        <f t="shared" si="39"/>
        <v/>
      </c>
      <c r="AA72" s="367" t="str">
        <f t="shared" si="40"/>
        <v/>
      </c>
      <c r="AB72" s="670" t="str">
        <f t="shared" si="41"/>
        <v/>
      </c>
      <c r="AC72" s="357" t="str">
        <f t="shared" si="42"/>
        <v/>
      </c>
      <c r="AD72" s="358" t="str">
        <f t="shared" si="43"/>
        <v/>
      </c>
      <c r="AE72" s="367" t="str">
        <f t="shared" si="44"/>
        <v/>
      </c>
      <c r="AF72" s="670" t="str">
        <f t="shared" si="45"/>
        <v/>
      </c>
      <c r="AG72" s="357" t="str">
        <f t="shared" si="46"/>
        <v/>
      </c>
      <c r="AH72" s="358" t="str">
        <f t="shared" si="47"/>
        <v/>
      </c>
      <c r="AI72" s="367" t="str">
        <f t="shared" si="48"/>
        <v/>
      </c>
      <c r="AJ72" s="670" t="str">
        <f t="shared" si="49"/>
        <v/>
      </c>
      <c r="AK72" s="359" t="str">
        <f t="shared" si="50"/>
        <v/>
      </c>
      <c r="AL72" s="360" t="str">
        <f t="shared" si="51"/>
        <v/>
      </c>
      <c r="AM72" s="367" t="str">
        <f t="shared" si="52"/>
        <v/>
      </c>
      <c r="AN72" s="68"/>
    </row>
    <row r="73" spans="1:40" ht="15.75" x14ac:dyDescent="0.25">
      <c r="A73" s="335"/>
      <c r="B73" s="68"/>
      <c r="C73" s="661" t="s">
        <v>534</v>
      </c>
      <c r="D73" s="345" t="str">
        <f>IF('WK2 - Notional General Income'!C40="","",'WK2 - Notional General Income'!C40)</f>
        <v/>
      </c>
      <c r="E73" s="358" t="str">
        <f>IF('WK2 - Notional General Income'!L40="","",'WK2 - Notional General Income'!L40/'WK2 - Notional General Income'!D40)</f>
        <v/>
      </c>
      <c r="F73" s="358" t="str">
        <f>IF('WK3 - Notional GI 15-16 YIELD'!L40="","",'WK3 - Notional GI 15-16 YIELD'!L40/'WK3 - Notional GI 15-16 YIELD'!D40)</f>
        <v/>
      </c>
      <c r="G73" s="356"/>
      <c r="H73" s="356"/>
      <c r="I73" s="356"/>
      <c r="J73" s="361"/>
      <c r="K73" s="356"/>
      <c r="L73" s="664"/>
      <c r="M73" s="50"/>
      <c r="N73" s="670" t="str">
        <f t="shared" si="27"/>
        <v/>
      </c>
      <c r="O73" s="367" t="str">
        <f t="shared" si="28"/>
        <v/>
      </c>
      <c r="P73" s="670" t="str">
        <f t="shared" si="29"/>
        <v/>
      </c>
      <c r="Q73" s="357" t="str">
        <f t="shared" si="30"/>
        <v/>
      </c>
      <c r="R73" s="358" t="str">
        <f t="shared" si="31"/>
        <v/>
      </c>
      <c r="S73" s="367" t="str">
        <f t="shared" si="32"/>
        <v/>
      </c>
      <c r="T73" s="670" t="str">
        <f t="shared" si="33"/>
        <v/>
      </c>
      <c r="U73" s="357" t="str">
        <f t="shared" si="34"/>
        <v/>
      </c>
      <c r="V73" s="358" t="str">
        <f t="shared" si="35"/>
        <v/>
      </c>
      <c r="W73" s="367" t="str">
        <f t="shared" si="36"/>
        <v/>
      </c>
      <c r="X73" s="670" t="str">
        <f t="shared" si="37"/>
        <v/>
      </c>
      <c r="Y73" s="357" t="str">
        <f t="shared" si="38"/>
        <v/>
      </c>
      <c r="Z73" s="358" t="str">
        <f t="shared" si="39"/>
        <v/>
      </c>
      <c r="AA73" s="367" t="str">
        <f t="shared" si="40"/>
        <v/>
      </c>
      <c r="AB73" s="670" t="str">
        <f t="shared" si="41"/>
        <v/>
      </c>
      <c r="AC73" s="357" t="str">
        <f t="shared" si="42"/>
        <v/>
      </c>
      <c r="AD73" s="358" t="str">
        <f t="shared" si="43"/>
        <v/>
      </c>
      <c r="AE73" s="367" t="str">
        <f t="shared" si="44"/>
        <v/>
      </c>
      <c r="AF73" s="670" t="str">
        <f t="shared" si="45"/>
        <v/>
      </c>
      <c r="AG73" s="357" t="str">
        <f t="shared" si="46"/>
        <v/>
      </c>
      <c r="AH73" s="358" t="str">
        <f t="shared" si="47"/>
        <v/>
      </c>
      <c r="AI73" s="367" t="str">
        <f t="shared" si="48"/>
        <v/>
      </c>
      <c r="AJ73" s="670" t="str">
        <f t="shared" si="49"/>
        <v/>
      </c>
      <c r="AK73" s="359" t="str">
        <f t="shared" si="50"/>
        <v/>
      </c>
      <c r="AL73" s="360" t="str">
        <f t="shared" si="51"/>
        <v/>
      </c>
      <c r="AM73" s="367" t="str">
        <f t="shared" si="52"/>
        <v/>
      </c>
      <c r="AN73" s="68"/>
    </row>
    <row r="74" spans="1:40" ht="15.75" x14ac:dyDescent="0.25">
      <c r="A74" s="335"/>
      <c r="B74" s="68"/>
      <c r="C74" s="661" t="s">
        <v>534</v>
      </c>
      <c r="D74" s="345" t="str">
        <f>IF('WK2 - Notional General Income'!C41="","",'WK2 - Notional General Income'!C41)</f>
        <v/>
      </c>
      <c r="E74" s="358" t="str">
        <f>IF('WK2 - Notional General Income'!L41="","",'WK2 - Notional General Income'!L41/'WK2 - Notional General Income'!D41)</f>
        <v/>
      </c>
      <c r="F74" s="358" t="str">
        <f>IF('WK3 - Notional GI 15-16 YIELD'!L41="","",'WK3 - Notional GI 15-16 YIELD'!L41/'WK3 - Notional GI 15-16 YIELD'!D41)</f>
        <v/>
      </c>
      <c r="G74" s="356"/>
      <c r="H74" s="356"/>
      <c r="I74" s="356"/>
      <c r="J74" s="361"/>
      <c r="K74" s="356"/>
      <c r="L74" s="664"/>
      <c r="M74" s="50"/>
      <c r="N74" s="670" t="str">
        <f t="shared" si="27"/>
        <v/>
      </c>
      <c r="O74" s="367" t="str">
        <f t="shared" si="28"/>
        <v/>
      </c>
      <c r="P74" s="670" t="str">
        <f t="shared" si="29"/>
        <v/>
      </c>
      <c r="Q74" s="357" t="str">
        <f t="shared" si="30"/>
        <v/>
      </c>
      <c r="R74" s="358" t="str">
        <f t="shared" si="31"/>
        <v/>
      </c>
      <c r="S74" s="367" t="str">
        <f t="shared" si="32"/>
        <v/>
      </c>
      <c r="T74" s="670" t="str">
        <f t="shared" si="33"/>
        <v/>
      </c>
      <c r="U74" s="357" t="str">
        <f t="shared" si="34"/>
        <v/>
      </c>
      <c r="V74" s="358" t="str">
        <f t="shared" si="35"/>
        <v/>
      </c>
      <c r="W74" s="367" t="str">
        <f t="shared" si="36"/>
        <v/>
      </c>
      <c r="X74" s="670" t="str">
        <f t="shared" si="37"/>
        <v/>
      </c>
      <c r="Y74" s="357" t="str">
        <f t="shared" si="38"/>
        <v/>
      </c>
      <c r="Z74" s="358" t="str">
        <f t="shared" si="39"/>
        <v/>
      </c>
      <c r="AA74" s="367" t="str">
        <f t="shared" si="40"/>
        <v/>
      </c>
      <c r="AB74" s="670" t="str">
        <f t="shared" si="41"/>
        <v/>
      </c>
      <c r="AC74" s="357" t="str">
        <f t="shared" si="42"/>
        <v/>
      </c>
      <c r="AD74" s="358" t="str">
        <f t="shared" si="43"/>
        <v/>
      </c>
      <c r="AE74" s="367" t="str">
        <f t="shared" si="44"/>
        <v/>
      </c>
      <c r="AF74" s="670" t="str">
        <f t="shared" si="45"/>
        <v/>
      </c>
      <c r="AG74" s="357" t="str">
        <f t="shared" si="46"/>
        <v/>
      </c>
      <c r="AH74" s="358" t="str">
        <f t="shared" si="47"/>
        <v/>
      </c>
      <c r="AI74" s="367" t="str">
        <f t="shared" si="48"/>
        <v/>
      </c>
      <c r="AJ74" s="670" t="str">
        <f t="shared" si="49"/>
        <v/>
      </c>
      <c r="AK74" s="359" t="str">
        <f t="shared" si="50"/>
        <v/>
      </c>
      <c r="AL74" s="360" t="str">
        <f t="shared" si="51"/>
        <v/>
      </c>
      <c r="AM74" s="367" t="str">
        <f t="shared" si="52"/>
        <v/>
      </c>
      <c r="AN74" s="68"/>
    </row>
    <row r="75" spans="1:40" ht="15.75" x14ac:dyDescent="0.25">
      <c r="A75" s="335"/>
      <c r="B75" s="68"/>
      <c r="C75" s="661" t="s">
        <v>534</v>
      </c>
      <c r="D75" s="345" t="str">
        <f>IF('WK2 - Notional General Income'!C42="","",'WK2 - Notional General Income'!C42)</f>
        <v/>
      </c>
      <c r="E75" s="358" t="str">
        <f>IF('WK2 - Notional General Income'!L42="","",'WK2 - Notional General Income'!L42/'WK2 - Notional General Income'!D42)</f>
        <v/>
      </c>
      <c r="F75" s="358" t="str">
        <f>IF('WK3 - Notional GI 15-16 YIELD'!L42="","",'WK3 - Notional GI 15-16 YIELD'!L42/'WK3 - Notional GI 15-16 YIELD'!D42)</f>
        <v/>
      </c>
      <c r="G75" s="356"/>
      <c r="H75" s="356"/>
      <c r="I75" s="356"/>
      <c r="J75" s="361"/>
      <c r="K75" s="356"/>
      <c r="L75" s="664"/>
      <c r="M75" s="50"/>
      <c r="N75" s="670" t="str">
        <f t="shared" si="27"/>
        <v/>
      </c>
      <c r="O75" s="367" t="str">
        <f t="shared" si="28"/>
        <v/>
      </c>
      <c r="P75" s="670" t="str">
        <f t="shared" si="29"/>
        <v/>
      </c>
      <c r="Q75" s="357" t="str">
        <f t="shared" si="30"/>
        <v/>
      </c>
      <c r="R75" s="358" t="str">
        <f t="shared" si="31"/>
        <v/>
      </c>
      <c r="S75" s="367" t="str">
        <f t="shared" si="32"/>
        <v/>
      </c>
      <c r="T75" s="670" t="str">
        <f t="shared" si="33"/>
        <v/>
      </c>
      <c r="U75" s="357" t="str">
        <f t="shared" si="34"/>
        <v/>
      </c>
      <c r="V75" s="358" t="str">
        <f t="shared" si="35"/>
        <v/>
      </c>
      <c r="W75" s="367" t="str">
        <f t="shared" si="36"/>
        <v/>
      </c>
      <c r="X75" s="670" t="str">
        <f t="shared" si="37"/>
        <v/>
      </c>
      <c r="Y75" s="357" t="str">
        <f t="shared" si="38"/>
        <v/>
      </c>
      <c r="Z75" s="358" t="str">
        <f t="shared" si="39"/>
        <v/>
      </c>
      <c r="AA75" s="367" t="str">
        <f t="shared" si="40"/>
        <v/>
      </c>
      <c r="AB75" s="670" t="str">
        <f t="shared" si="41"/>
        <v/>
      </c>
      <c r="AC75" s="357" t="str">
        <f t="shared" si="42"/>
        <v/>
      </c>
      <c r="AD75" s="358" t="str">
        <f t="shared" si="43"/>
        <v/>
      </c>
      <c r="AE75" s="367" t="str">
        <f t="shared" si="44"/>
        <v/>
      </c>
      <c r="AF75" s="670" t="str">
        <f t="shared" si="45"/>
        <v/>
      </c>
      <c r="AG75" s="357" t="str">
        <f t="shared" si="46"/>
        <v/>
      </c>
      <c r="AH75" s="358" t="str">
        <f t="shared" si="47"/>
        <v/>
      </c>
      <c r="AI75" s="367" t="str">
        <f t="shared" si="48"/>
        <v/>
      </c>
      <c r="AJ75" s="670" t="str">
        <f t="shared" si="49"/>
        <v/>
      </c>
      <c r="AK75" s="359" t="str">
        <f t="shared" si="50"/>
        <v/>
      </c>
      <c r="AL75" s="360" t="str">
        <f t="shared" si="51"/>
        <v/>
      </c>
      <c r="AM75" s="367" t="str">
        <f t="shared" si="52"/>
        <v/>
      </c>
      <c r="AN75" s="68"/>
    </row>
    <row r="76" spans="1:40" ht="15.75" x14ac:dyDescent="0.25">
      <c r="A76" s="335"/>
      <c r="B76" s="68"/>
      <c r="C76" s="661" t="s">
        <v>534</v>
      </c>
      <c r="D76" s="345" t="str">
        <f>IF('WK2 - Notional General Income'!C43="","",'WK2 - Notional General Income'!C43)</f>
        <v/>
      </c>
      <c r="E76" s="358" t="str">
        <f>IF('WK2 - Notional General Income'!L43="","",'WK2 - Notional General Income'!L43/'WK2 - Notional General Income'!D43)</f>
        <v/>
      </c>
      <c r="F76" s="358" t="str">
        <f>IF('WK3 - Notional GI 15-16 YIELD'!L43="","",'WK3 - Notional GI 15-16 YIELD'!L43/'WK3 - Notional GI 15-16 YIELD'!D43)</f>
        <v/>
      </c>
      <c r="G76" s="356"/>
      <c r="H76" s="356"/>
      <c r="I76" s="356"/>
      <c r="J76" s="361"/>
      <c r="K76" s="356"/>
      <c r="L76" s="664"/>
      <c r="M76" s="50"/>
      <c r="N76" s="670" t="str">
        <f t="shared" si="27"/>
        <v/>
      </c>
      <c r="O76" s="367" t="str">
        <f t="shared" si="28"/>
        <v/>
      </c>
      <c r="P76" s="670" t="str">
        <f t="shared" si="29"/>
        <v/>
      </c>
      <c r="Q76" s="357" t="str">
        <f t="shared" si="30"/>
        <v/>
      </c>
      <c r="R76" s="358" t="str">
        <f t="shared" si="31"/>
        <v/>
      </c>
      <c r="S76" s="367" t="str">
        <f t="shared" si="32"/>
        <v/>
      </c>
      <c r="T76" s="670" t="str">
        <f t="shared" si="33"/>
        <v/>
      </c>
      <c r="U76" s="357" t="str">
        <f t="shared" si="34"/>
        <v/>
      </c>
      <c r="V76" s="358" t="str">
        <f t="shared" si="35"/>
        <v/>
      </c>
      <c r="W76" s="367" t="str">
        <f t="shared" si="36"/>
        <v/>
      </c>
      <c r="X76" s="670" t="str">
        <f t="shared" si="37"/>
        <v/>
      </c>
      <c r="Y76" s="357" t="str">
        <f t="shared" si="38"/>
        <v/>
      </c>
      <c r="Z76" s="358" t="str">
        <f t="shared" si="39"/>
        <v/>
      </c>
      <c r="AA76" s="367" t="str">
        <f t="shared" si="40"/>
        <v/>
      </c>
      <c r="AB76" s="670" t="str">
        <f t="shared" si="41"/>
        <v/>
      </c>
      <c r="AC76" s="357" t="str">
        <f t="shared" si="42"/>
        <v/>
      </c>
      <c r="AD76" s="358" t="str">
        <f t="shared" si="43"/>
        <v/>
      </c>
      <c r="AE76" s="367" t="str">
        <f t="shared" si="44"/>
        <v/>
      </c>
      <c r="AF76" s="670" t="str">
        <f t="shared" si="45"/>
        <v/>
      </c>
      <c r="AG76" s="357" t="str">
        <f t="shared" si="46"/>
        <v/>
      </c>
      <c r="AH76" s="358" t="str">
        <f t="shared" si="47"/>
        <v/>
      </c>
      <c r="AI76" s="367" t="str">
        <f t="shared" si="48"/>
        <v/>
      </c>
      <c r="AJ76" s="670" t="str">
        <f t="shared" si="49"/>
        <v/>
      </c>
      <c r="AK76" s="359" t="str">
        <f t="shared" si="50"/>
        <v/>
      </c>
      <c r="AL76" s="360" t="str">
        <f t="shared" si="51"/>
        <v/>
      </c>
      <c r="AM76" s="367" t="str">
        <f t="shared" si="52"/>
        <v/>
      </c>
      <c r="AN76" s="68"/>
    </row>
    <row r="77" spans="1:40" ht="15.75" x14ac:dyDescent="0.25">
      <c r="A77" s="335"/>
      <c r="B77" s="68"/>
      <c r="C77" s="661" t="s">
        <v>534</v>
      </c>
      <c r="D77" s="345" t="str">
        <f>IF('WK2 - Notional General Income'!C44="","",'WK2 - Notional General Income'!C44)</f>
        <v/>
      </c>
      <c r="E77" s="358" t="str">
        <f>IF('WK2 - Notional General Income'!L44="","",'WK2 - Notional General Income'!L44/'WK2 - Notional General Income'!D44)</f>
        <v/>
      </c>
      <c r="F77" s="358" t="str">
        <f>IF('WK3 - Notional GI 15-16 YIELD'!L44="","",'WK3 - Notional GI 15-16 YIELD'!L44/'WK3 - Notional GI 15-16 YIELD'!D44)</f>
        <v/>
      </c>
      <c r="G77" s="356"/>
      <c r="H77" s="356"/>
      <c r="I77" s="356"/>
      <c r="J77" s="361"/>
      <c r="K77" s="356"/>
      <c r="L77" s="664"/>
      <c r="M77" s="50"/>
      <c r="N77" s="670" t="str">
        <f t="shared" si="27"/>
        <v/>
      </c>
      <c r="O77" s="367" t="str">
        <f t="shared" si="28"/>
        <v/>
      </c>
      <c r="P77" s="670" t="str">
        <f t="shared" si="29"/>
        <v/>
      </c>
      <c r="Q77" s="357" t="str">
        <f t="shared" si="30"/>
        <v/>
      </c>
      <c r="R77" s="358" t="str">
        <f t="shared" si="31"/>
        <v/>
      </c>
      <c r="S77" s="367" t="str">
        <f t="shared" si="32"/>
        <v/>
      </c>
      <c r="T77" s="670" t="str">
        <f t="shared" si="33"/>
        <v/>
      </c>
      <c r="U77" s="357" t="str">
        <f t="shared" si="34"/>
        <v/>
      </c>
      <c r="V77" s="358" t="str">
        <f t="shared" si="35"/>
        <v/>
      </c>
      <c r="W77" s="367" t="str">
        <f t="shared" si="36"/>
        <v/>
      </c>
      <c r="X77" s="670" t="str">
        <f t="shared" si="37"/>
        <v/>
      </c>
      <c r="Y77" s="357" t="str">
        <f t="shared" si="38"/>
        <v/>
      </c>
      <c r="Z77" s="358" t="str">
        <f t="shared" si="39"/>
        <v/>
      </c>
      <c r="AA77" s="367" t="str">
        <f t="shared" si="40"/>
        <v/>
      </c>
      <c r="AB77" s="670" t="str">
        <f t="shared" si="41"/>
        <v/>
      </c>
      <c r="AC77" s="357" t="str">
        <f t="shared" si="42"/>
        <v/>
      </c>
      <c r="AD77" s="358" t="str">
        <f t="shared" si="43"/>
        <v/>
      </c>
      <c r="AE77" s="367" t="str">
        <f t="shared" si="44"/>
        <v/>
      </c>
      <c r="AF77" s="670" t="str">
        <f t="shared" si="45"/>
        <v/>
      </c>
      <c r="AG77" s="357" t="str">
        <f t="shared" si="46"/>
        <v/>
      </c>
      <c r="AH77" s="358" t="str">
        <f t="shared" si="47"/>
        <v/>
      </c>
      <c r="AI77" s="367" t="str">
        <f t="shared" si="48"/>
        <v/>
      </c>
      <c r="AJ77" s="670" t="str">
        <f t="shared" si="49"/>
        <v/>
      </c>
      <c r="AK77" s="359" t="str">
        <f t="shared" si="50"/>
        <v/>
      </c>
      <c r="AL77" s="360" t="str">
        <f t="shared" si="51"/>
        <v/>
      </c>
      <c r="AM77" s="367" t="str">
        <f t="shared" si="52"/>
        <v/>
      </c>
      <c r="AN77" s="68"/>
    </row>
    <row r="78" spans="1:40" ht="15.75" x14ac:dyDescent="0.25">
      <c r="A78" s="335"/>
      <c r="B78" s="68"/>
      <c r="C78" s="661" t="s">
        <v>534</v>
      </c>
      <c r="D78" s="345" t="str">
        <f>IF('WK2 - Notional General Income'!C45="","",'WK2 - Notional General Income'!C45)</f>
        <v/>
      </c>
      <c r="E78" s="358" t="str">
        <f>IF('WK2 - Notional General Income'!L45="","",'WK2 - Notional General Income'!L45/'WK2 - Notional General Income'!D45)</f>
        <v/>
      </c>
      <c r="F78" s="358" t="str">
        <f>IF('WK3 - Notional GI 15-16 YIELD'!L45="","",'WK3 - Notional GI 15-16 YIELD'!L45/'WK3 - Notional GI 15-16 YIELD'!D45)</f>
        <v/>
      </c>
      <c r="G78" s="356"/>
      <c r="H78" s="356"/>
      <c r="I78" s="356"/>
      <c r="J78" s="361"/>
      <c r="K78" s="356"/>
      <c r="L78" s="664"/>
      <c r="M78" s="50"/>
      <c r="N78" s="670" t="str">
        <f t="shared" si="27"/>
        <v/>
      </c>
      <c r="O78" s="367" t="str">
        <f t="shared" si="28"/>
        <v/>
      </c>
      <c r="P78" s="670" t="str">
        <f t="shared" si="29"/>
        <v/>
      </c>
      <c r="Q78" s="357" t="str">
        <f t="shared" si="30"/>
        <v/>
      </c>
      <c r="R78" s="358" t="str">
        <f t="shared" si="31"/>
        <v/>
      </c>
      <c r="S78" s="367" t="str">
        <f t="shared" si="32"/>
        <v/>
      </c>
      <c r="T78" s="670" t="str">
        <f t="shared" si="33"/>
        <v/>
      </c>
      <c r="U78" s="357" t="str">
        <f t="shared" si="34"/>
        <v/>
      </c>
      <c r="V78" s="358" t="str">
        <f t="shared" si="35"/>
        <v/>
      </c>
      <c r="W78" s="367" t="str">
        <f t="shared" si="36"/>
        <v/>
      </c>
      <c r="X78" s="670" t="str">
        <f t="shared" si="37"/>
        <v/>
      </c>
      <c r="Y78" s="357" t="str">
        <f t="shared" si="38"/>
        <v/>
      </c>
      <c r="Z78" s="358" t="str">
        <f t="shared" si="39"/>
        <v/>
      </c>
      <c r="AA78" s="367" t="str">
        <f t="shared" si="40"/>
        <v/>
      </c>
      <c r="AB78" s="670" t="str">
        <f t="shared" si="41"/>
        <v/>
      </c>
      <c r="AC78" s="357" t="str">
        <f t="shared" si="42"/>
        <v/>
      </c>
      <c r="AD78" s="358" t="str">
        <f t="shared" si="43"/>
        <v/>
      </c>
      <c r="AE78" s="367" t="str">
        <f t="shared" si="44"/>
        <v/>
      </c>
      <c r="AF78" s="670" t="str">
        <f t="shared" si="45"/>
        <v/>
      </c>
      <c r="AG78" s="357" t="str">
        <f t="shared" si="46"/>
        <v/>
      </c>
      <c r="AH78" s="358" t="str">
        <f t="shared" si="47"/>
        <v/>
      </c>
      <c r="AI78" s="367" t="str">
        <f t="shared" si="48"/>
        <v/>
      </c>
      <c r="AJ78" s="670" t="str">
        <f t="shared" si="49"/>
        <v/>
      </c>
      <c r="AK78" s="359" t="str">
        <f t="shared" si="50"/>
        <v/>
      </c>
      <c r="AL78" s="360" t="str">
        <f t="shared" si="51"/>
        <v/>
      </c>
      <c r="AM78" s="367" t="str">
        <f t="shared" si="52"/>
        <v/>
      </c>
      <c r="AN78" s="68"/>
    </row>
    <row r="79" spans="1:40" ht="15.75" x14ac:dyDescent="0.25">
      <c r="A79" s="335"/>
      <c r="B79" s="68"/>
      <c r="C79" s="661" t="s">
        <v>534</v>
      </c>
      <c r="D79" s="345" t="str">
        <f>IF('WK2 - Notional General Income'!C46="","",'WK2 - Notional General Income'!C46)</f>
        <v/>
      </c>
      <c r="E79" s="358" t="str">
        <f>IF('WK2 - Notional General Income'!L46="","",'WK2 - Notional General Income'!L46/'WK2 - Notional General Income'!D46)</f>
        <v/>
      </c>
      <c r="F79" s="358" t="str">
        <f>IF('WK3 - Notional GI 15-16 YIELD'!L46="","",'WK3 - Notional GI 15-16 YIELD'!L46/'WK3 - Notional GI 15-16 YIELD'!D46)</f>
        <v/>
      </c>
      <c r="G79" s="356"/>
      <c r="H79" s="356"/>
      <c r="I79" s="356"/>
      <c r="J79" s="361"/>
      <c r="K79" s="356"/>
      <c r="L79" s="664"/>
      <c r="M79" s="50"/>
      <c r="N79" s="670" t="str">
        <f t="shared" si="27"/>
        <v/>
      </c>
      <c r="O79" s="367" t="str">
        <f t="shared" si="28"/>
        <v/>
      </c>
      <c r="P79" s="670" t="str">
        <f t="shared" si="29"/>
        <v/>
      </c>
      <c r="Q79" s="357" t="str">
        <f t="shared" si="30"/>
        <v/>
      </c>
      <c r="R79" s="358" t="str">
        <f t="shared" si="31"/>
        <v/>
      </c>
      <c r="S79" s="367" t="str">
        <f t="shared" si="32"/>
        <v/>
      </c>
      <c r="T79" s="670" t="str">
        <f t="shared" si="33"/>
        <v/>
      </c>
      <c r="U79" s="357" t="str">
        <f t="shared" si="34"/>
        <v/>
      </c>
      <c r="V79" s="358" t="str">
        <f t="shared" si="35"/>
        <v/>
      </c>
      <c r="W79" s="367" t="str">
        <f t="shared" si="36"/>
        <v/>
      </c>
      <c r="X79" s="670" t="str">
        <f t="shared" si="37"/>
        <v/>
      </c>
      <c r="Y79" s="357" t="str">
        <f t="shared" si="38"/>
        <v/>
      </c>
      <c r="Z79" s="358" t="str">
        <f t="shared" si="39"/>
        <v/>
      </c>
      <c r="AA79" s="367" t="str">
        <f t="shared" si="40"/>
        <v/>
      </c>
      <c r="AB79" s="670" t="str">
        <f t="shared" si="41"/>
        <v/>
      </c>
      <c r="AC79" s="357" t="str">
        <f t="shared" si="42"/>
        <v/>
      </c>
      <c r="AD79" s="358" t="str">
        <f t="shared" si="43"/>
        <v/>
      </c>
      <c r="AE79" s="367" t="str">
        <f t="shared" si="44"/>
        <v/>
      </c>
      <c r="AF79" s="670" t="str">
        <f t="shared" si="45"/>
        <v/>
      </c>
      <c r="AG79" s="357" t="str">
        <f t="shared" si="46"/>
        <v/>
      </c>
      <c r="AH79" s="358" t="str">
        <f t="shared" si="47"/>
        <v/>
      </c>
      <c r="AI79" s="367" t="str">
        <f t="shared" si="48"/>
        <v/>
      </c>
      <c r="AJ79" s="670" t="str">
        <f t="shared" si="49"/>
        <v/>
      </c>
      <c r="AK79" s="359" t="str">
        <f t="shared" si="50"/>
        <v/>
      </c>
      <c r="AL79" s="360" t="str">
        <f t="shared" si="51"/>
        <v/>
      </c>
      <c r="AM79" s="367" t="str">
        <f t="shared" si="52"/>
        <v/>
      </c>
      <c r="AN79" s="68"/>
    </row>
    <row r="80" spans="1:40" ht="15.75" x14ac:dyDescent="0.25">
      <c r="A80" s="335"/>
      <c r="B80" s="68"/>
      <c r="C80" s="661" t="s">
        <v>534</v>
      </c>
      <c r="D80" s="345" t="str">
        <f>IF('WK2 - Notional General Income'!C47="","",'WK2 - Notional General Income'!C47)</f>
        <v/>
      </c>
      <c r="E80" s="358" t="str">
        <f>IF('WK2 - Notional General Income'!L47="","",'WK2 - Notional General Income'!L47/'WK2 - Notional General Income'!D47)</f>
        <v/>
      </c>
      <c r="F80" s="358" t="str">
        <f>IF('WK3 - Notional GI 15-16 YIELD'!L47="","",'WK3 - Notional GI 15-16 YIELD'!L47/'WK3 - Notional GI 15-16 YIELD'!D47)</f>
        <v/>
      </c>
      <c r="G80" s="356"/>
      <c r="H80" s="356"/>
      <c r="I80" s="356"/>
      <c r="J80" s="361"/>
      <c r="K80" s="356"/>
      <c r="L80" s="664"/>
      <c r="M80" s="50"/>
      <c r="N80" s="670" t="str">
        <f t="shared" si="27"/>
        <v/>
      </c>
      <c r="O80" s="367" t="str">
        <f t="shared" si="28"/>
        <v/>
      </c>
      <c r="P80" s="670" t="str">
        <f t="shared" si="29"/>
        <v/>
      </c>
      <c r="Q80" s="357" t="str">
        <f t="shared" si="30"/>
        <v/>
      </c>
      <c r="R80" s="358" t="str">
        <f t="shared" si="31"/>
        <v/>
      </c>
      <c r="S80" s="367" t="str">
        <f t="shared" si="32"/>
        <v/>
      </c>
      <c r="T80" s="670" t="str">
        <f t="shared" si="33"/>
        <v/>
      </c>
      <c r="U80" s="357" t="str">
        <f t="shared" si="34"/>
        <v/>
      </c>
      <c r="V80" s="358" t="str">
        <f t="shared" si="35"/>
        <v/>
      </c>
      <c r="W80" s="367" t="str">
        <f t="shared" si="36"/>
        <v/>
      </c>
      <c r="X80" s="670" t="str">
        <f t="shared" si="37"/>
        <v/>
      </c>
      <c r="Y80" s="357" t="str">
        <f t="shared" si="38"/>
        <v/>
      </c>
      <c r="Z80" s="358" t="str">
        <f t="shared" si="39"/>
        <v/>
      </c>
      <c r="AA80" s="367" t="str">
        <f t="shared" si="40"/>
        <v/>
      </c>
      <c r="AB80" s="670" t="str">
        <f t="shared" si="41"/>
        <v/>
      </c>
      <c r="AC80" s="357" t="str">
        <f t="shared" si="42"/>
        <v/>
      </c>
      <c r="AD80" s="358" t="str">
        <f t="shared" si="43"/>
        <v/>
      </c>
      <c r="AE80" s="367" t="str">
        <f t="shared" si="44"/>
        <v/>
      </c>
      <c r="AF80" s="670" t="str">
        <f t="shared" si="45"/>
        <v/>
      </c>
      <c r="AG80" s="357" t="str">
        <f t="shared" si="46"/>
        <v/>
      </c>
      <c r="AH80" s="358" t="str">
        <f t="shared" si="47"/>
        <v/>
      </c>
      <c r="AI80" s="367" t="str">
        <f t="shared" si="48"/>
        <v/>
      </c>
      <c r="AJ80" s="670" t="str">
        <f t="shared" si="49"/>
        <v/>
      </c>
      <c r="AK80" s="359" t="str">
        <f t="shared" si="50"/>
        <v/>
      </c>
      <c r="AL80" s="360" t="str">
        <f t="shared" si="51"/>
        <v/>
      </c>
      <c r="AM80" s="367" t="str">
        <f t="shared" si="52"/>
        <v/>
      </c>
      <c r="AN80" s="68"/>
    </row>
    <row r="81" spans="1:40" ht="15.75" x14ac:dyDescent="0.25">
      <c r="A81" s="335"/>
      <c r="B81" s="68"/>
      <c r="C81" s="661" t="s">
        <v>534</v>
      </c>
      <c r="D81" s="345" t="str">
        <f>IF('WK2 - Notional General Income'!C48="","",'WK2 - Notional General Income'!C48)</f>
        <v/>
      </c>
      <c r="E81" s="358" t="str">
        <f>IF('WK2 - Notional General Income'!L48="","",'WK2 - Notional General Income'!L48/'WK2 - Notional General Income'!D48)</f>
        <v/>
      </c>
      <c r="F81" s="358" t="str">
        <f>IF('WK3 - Notional GI 15-16 YIELD'!L48="","",'WK3 - Notional GI 15-16 YIELD'!L48/'WK3 - Notional GI 15-16 YIELD'!D48)</f>
        <v/>
      </c>
      <c r="G81" s="356"/>
      <c r="H81" s="356"/>
      <c r="I81" s="356"/>
      <c r="J81" s="361"/>
      <c r="K81" s="356"/>
      <c r="L81" s="664"/>
      <c r="M81" s="50"/>
      <c r="N81" s="670" t="str">
        <f t="shared" si="27"/>
        <v/>
      </c>
      <c r="O81" s="367" t="str">
        <f t="shared" si="28"/>
        <v/>
      </c>
      <c r="P81" s="670" t="str">
        <f t="shared" si="29"/>
        <v/>
      </c>
      <c r="Q81" s="357" t="str">
        <f t="shared" si="30"/>
        <v/>
      </c>
      <c r="R81" s="358" t="str">
        <f t="shared" si="31"/>
        <v/>
      </c>
      <c r="S81" s="367" t="str">
        <f t="shared" si="32"/>
        <v/>
      </c>
      <c r="T81" s="670" t="str">
        <f t="shared" si="33"/>
        <v/>
      </c>
      <c r="U81" s="357" t="str">
        <f t="shared" si="34"/>
        <v/>
      </c>
      <c r="V81" s="358" t="str">
        <f t="shared" si="35"/>
        <v/>
      </c>
      <c r="W81" s="367" t="str">
        <f t="shared" si="36"/>
        <v/>
      </c>
      <c r="X81" s="670" t="str">
        <f t="shared" si="37"/>
        <v/>
      </c>
      <c r="Y81" s="357" t="str">
        <f t="shared" si="38"/>
        <v/>
      </c>
      <c r="Z81" s="358" t="str">
        <f t="shared" si="39"/>
        <v/>
      </c>
      <c r="AA81" s="367" t="str">
        <f t="shared" si="40"/>
        <v/>
      </c>
      <c r="AB81" s="670" t="str">
        <f t="shared" si="41"/>
        <v/>
      </c>
      <c r="AC81" s="357" t="str">
        <f t="shared" si="42"/>
        <v/>
      </c>
      <c r="AD81" s="358" t="str">
        <f t="shared" si="43"/>
        <v/>
      </c>
      <c r="AE81" s="367" t="str">
        <f t="shared" si="44"/>
        <v/>
      </c>
      <c r="AF81" s="670" t="str">
        <f t="shared" si="45"/>
        <v/>
      </c>
      <c r="AG81" s="357" t="str">
        <f t="shared" si="46"/>
        <v/>
      </c>
      <c r="AH81" s="358" t="str">
        <f t="shared" si="47"/>
        <v/>
      </c>
      <c r="AI81" s="367" t="str">
        <f t="shared" si="48"/>
        <v/>
      </c>
      <c r="AJ81" s="670" t="str">
        <f t="shared" si="49"/>
        <v/>
      </c>
      <c r="AK81" s="359" t="str">
        <f t="shared" si="50"/>
        <v/>
      </c>
      <c r="AL81" s="360" t="str">
        <f t="shared" si="51"/>
        <v/>
      </c>
      <c r="AM81" s="367" t="str">
        <f t="shared" si="52"/>
        <v/>
      </c>
      <c r="AN81" s="68"/>
    </row>
    <row r="82" spans="1:40" ht="15.75" x14ac:dyDescent="0.25">
      <c r="A82" s="335"/>
      <c r="B82" s="68"/>
      <c r="C82" s="661" t="s">
        <v>534</v>
      </c>
      <c r="D82" s="345" t="str">
        <f>IF('WK2 - Notional General Income'!C49="","",'WK2 - Notional General Income'!C49)</f>
        <v/>
      </c>
      <c r="E82" s="358" t="str">
        <f>IF('WK2 - Notional General Income'!L49="","",'WK2 - Notional General Income'!L49/'WK2 - Notional General Income'!D49)</f>
        <v/>
      </c>
      <c r="F82" s="358" t="str">
        <f>IF('WK3 - Notional GI 15-16 YIELD'!L49="","",'WK3 - Notional GI 15-16 YIELD'!L49/'WK3 - Notional GI 15-16 YIELD'!D49)</f>
        <v/>
      </c>
      <c r="G82" s="356"/>
      <c r="H82" s="356"/>
      <c r="I82" s="356"/>
      <c r="J82" s="361"/>
      <c r="K82" s="356"/>
      <c r="L82" s="664"/>
      <c r="M82" s="50"/>
      <c r="N82" s="670" t="str">
        <f t="shared" si="27"/>
        <v/>
      </c>
      <c r="O82" s="367" t="str">
        <f t="shared" si="28"/>
        <v/>
      </c>
      <c r="P82" s="670" t="str">
        <f t="shared" si="29"/>
        <v/>
      </c>
      <c r="Q82" s="357" t="str">
        <f t="shared" si="30"/>
        <v/>
      </c>
      <c r="R82" s="358" t="str">
        <f t="shared" si="31"/>
        <v/>
      </c>
      <c r="S82" s="367" t="str">
        <f t="shared" si="32"/>
        <v/>
      </c>
      <c r="T82" s="670" t="str">
        <f t="shared" si="33"/>
        <v/>
      </c>
      <c r="U82" s="357" t="str">
        <f t="shared" si="34"/>
        <v/>
      </c>
      <c r="V82" s="358" t="str">
        <f t="shared" si="35"/>
        <v/>
      </c>
      <c r="W82" s="367" t="str">
        <f t="shared" si="36"/>
        <v/>
      </c>
      <c r="X82" s="670" t="str">
        <f t="shared" si="37"/>
        <v/>
      </c>
      <c r="Y82" s="357" t="str">
        <f t="shared" si="38"/>
        <v/>
      </c>
      <c r="Z82" s="358" t="str">
        <f t="shared" si="39"/>
        <v/>
      </c>
      <c r="AA82" s="367" t="str">
        <f t="shared" si="40"/>
        <v/>
      </c>
      <c r="AB82" s="670" t="str">
        <f t="shared" si="41"/>
        <v/>
      </c>
      <c r="AC82" s="357" t="str">
        <f t="shared" si="42"/>
        <v/>
      </c>
      <c r="AD82" s="358" t="str">
        <f t="shared" si="43"/>
        <v/>
      </c>
      <c r="AE82" s="367" t="str">
        <f t="shared" si="44"/>
        <v/>
      </c>
      <c r="AF82" s="670" t="str">
        <f t="shared" si="45"/>
        <v/>
      </c>
      <c r="AG82" s="357" t="str">
        <f t="shared" si="46"/>
        <v/>
      </c>
      <c r="AH82" s="358" t="str">
        <f t="shared" si="47"/>
        <v/>
      </c>
      <c r="AI82" s="367" t="str">
        <f t="shared" si="48"/>
        <v/>
      </c>
      <c r="AJ82" s="670" t="str">
        <f t="shared" si="49"/>
        <v/>
      </c>
      <c r="AK82" s="359" t="str">
        <f t="shared" si="50"/>
        <v/>
      </c>
      <c r="AL82" s="360" t="str">
        <f t="shared" si="51"/>
        <v/>
      </c>
      <c r="AM82" s="367" t="str">
        <f t="shared" si="52"/>
        <v/>
      </c>
      <c r="AN82" s="68"/>
    </row>
    <row r="83" spans="1:40" ht="15.75" x14ac:dyDescent="0.25">
      <c r="A83" s="335"/>
      <c r="B83" s="68"/>
      <c r="C83" s="661" t="s">
        <v>534</v>
      </c>
      <c r="D83" s="345" t="str">
        <f>IF('WK2 - Notional General Income'!C50="","",'WK2 - Notional General Income'!C50)</f>
        <v/>
      </c>
      <c r="E83" s="358" t="str">
        <f>IF('WK2 - Notional General Income'!L50="","",'WK2 - Notional General Income'!L50/'WK2 - Notional General Income'!D50)</f>
        <v/>
      </c>
      <c r="F83" s="358" t="str">
        <f>IF('WK3 - Notional GI 15-16 YIELD'!L50="","",'WK3 - Notional GI 15-16 YIELD'!L50/'WK3 - Notional GI 15-16 YIELD'!D50)</f>
        <v/>
      </c>
      <c r="G83" s="356"/>
      <c r="H83" s="356"/>
      <c r="I83" s="356"/>
      <c r="J83" s="361"/>
      <c r="K83" s="356"/>
      <c r="L83" s="664"/>
      <c r="M83" s="50"/>
      <c r="N83" s="670" t="str">
        <f t="shared" si="27"/>
        <v/>
      </c>
      <c r="O83" s="367" t="str">
        <f t="shared" si="28"/>
        <v/>
      </c>
      <c r="P83" s="670" t="str">
        <f t="shared" si="29"/>
        <v/>
      </c>
      <c r="Q83" s="357" t="str">
        <f t="shared" si="30"/>
        <v/>
      </c>
      <c r="R83" s="358" t="str">
        <f t="shared" si="31"/>
        <v/>
      </c>
      <c r="S83" s="367" t="str">
        <f t="shared" si="32"/>
        <v/>
      </c>
      <c r="T83" s="670" t="str">
        <f t="shared" si="33"/>
        <v/>
      </c>
      <c r="U83" s="357" t="str">
        <f t="shared" si="34"/>
        <v/>
      </c>
      <c r="V83" s="358" t="str">
        <f t="shared" si="35"/>
        <v/>
      </c>
      <c r="W83" s="367" t="str">
        <f t="shared" si="36"/>
        <v/>
      </c>
      <c r="X83" s="670" t="str">
        <f t="shared" si="37"/>
        <v/>
      </c>
      <c r="Y83" s="357" t="str">
        <f t="shared" si="38"/>
        <v/>
      </c>
      <c r="Z83" s="358" t="str">
        <f t="shared" si="39"/>
        <v/>
      </c>
      <c r="AA83" s="367" t="str">
        <f t="shared" si="40"/>
        <v/>
      </c>
      <c r="AB83" s="670" t="str">
        <f t="shared" si="41"/>
        <v/>
      </c>
      <c r="AC83" s="357" t="str">
        <f t="shared" si="42"/>
        <v/>
      </c>
      <c r="AD83" s="358" t="str">
        <f t="shared" si="43"/>
        <v/>
      </c>
      <c r="AE83" s="367" t="str">
        <f t="shared" si="44"/>
        <v/>
      </c>
      <c r="AF83" s="670" t="str">
        <f t="shared" si="45"/>
        <v/>
      </c>
      <c r="AG83" s="357" t="str">
        <f t="shared" si="46"/>
        <v/>
      </c>
      <c r="AH83" s="358" t="str">
        <f t="shared" si="47"/>
        <v/>
      </c>
      <c r="AI83" s="367" t="str">
        <f t="shared" si="48"/>
        <v/>
      </c>
      <c r="AJ83" s="670" t="str">
        <f t="shared" si="49"/>
        <v/>
      </c>
      <c r="AK83" s="359" t="str">
        <f t="shared" si="50"/>
        <v/>
      </c>
      <c r="AL83" s="360" t="str">
        <f t="shared" si="51"/>
        <v/>
      </c>
      <c r="AM83" s="367" t="str">
        <f t="shared" si="52"/>
        <v/>
      </c>
      <c r="AN83" s="68"/>
    </row>
    <row r="84" spans="1:40" ht="15.75" x14ac:dyDescent="0.25">
      <c r="A84" s="335"/>
      <c r="B84" s="68"/>
      <c r="C84" s="661" t="s">
        <v>534</v>
      </c>
      <c r="D84" s="345" t="str">
        <f>IF('WK2 - Notional General Income'!C51="","",'WK2 - Notional General Income'!C51)</f>
        <v/>
      </c>
      <c r="E84" s="358" t="str">
        <f>IF('WK2 - Notional General Income'!L51="","",'WK2 - Notional General Income'!L51/'WK2 - Notional General Income'!D51)</f>
        <v/>
      </c>
      <c r="F84" s="358" t="str">
        <f>IF('WK3 - Notional GI 15-16 YIELD'!L51="","",'WK3 - Notional GI 15-16 YIELD'!L51/'WK3 - Notional GI 15-16 YIELD'!D51)</f>
        <v/>
      </c>
      <c r="G84" s="356"/>
      <c r="H84" s="356"/>
      <c r="I84" s="356"/>
      <c r="J84" s="361"/>
      <c r="K84" s="356"/>
      <c r="L84" s="664"/>
      <c r="M84" s="50"/>
      <c r="N84" s="670" t="str">
        <f t="shared" si="27"/>
        <v/>
      </c>
      <c r="O84" s="367" t="str">
        <f t="shared" si="28"/>
        <v/>
      </c>
      <c r="P84" s="670" t="str">
        <f t="shared" si="29"/>
        <v/>
      </c>
      <c r="Q84" s="357" t="str">
        <f t="shared" si="30"/>
        <v/>
      </c>
      <c r="R84" s="358" t="str">
        <f t="shared" si="31"/>
        <v/>
      </c>
      <c r="S84" s="367" t="str">
        <f t="shared" si="32"/>
        <v/>
      </c>
      <c r="T84" s="670" t="str">
        <f t="shared" si="33"/>
        <v/>
      </c>
      <c r="U84" s="357" t="str">
        <f t="shared" si="34"/>
        <v/>
      </c>
      <c r="V84" s="358" t="str">
        <f t="shared" si="35"/>
        <v/>
      </c>
      <c r="W84" s="367" t="str">
        <f t="shared" si="36"/>
        <v/>
      </c>
      <c r="X84" s="670" t="str">
        <f t="shared" si="37"/>
        <v/>
      </c>
      <c r="Y84" s="357" t="str">
        <f t="shared" si="38"/>
        <v/>
      </c>
      <c r="Z84" s="358" t="str">
        <f t="shared" si="39"/>
        <v/>
      </c>
      <c r="AA84" s="367" t="str">
        <f t="shared" si="40"/>
        <v/>
      </c>
      <c r="AB84" s="670" t="str">
        <f t="shared" si="41"/>
        <v/>
      </c>
      <c r="AC84" s="357" t="str">
        <f t="shared" si="42"/>
        <v/>
      </c>
      <c r="AD84" s="358" t="str">
        <f t="shared" si="43"/>
        <v/>
      </c>
      <c r="AE84" s="367" t="str">
        <f t="shared" si="44"/>
        <v/>
      </c>
      <c r="AF84" s="670" t="str">
        <f t="shared" si="45"/>
        <v/>
      </c>
      <c r="AG84" s="357" t="str">
        <f t="shared" si="46"/>
        <v/>
      </c>
      <c r="AH84" s="358" t="str">
        <f t="shared" si="47"/>
        <v/>
      </c>
      <c r="AI84" s="367" t="str">
        <f t="shared" si="48"/>
        <v/>
      </c>
      <c r="AJ84" s="670" t="str">
        <f t="shared" si="49"/>
        <v/>
      </c>
      <c r="AK84" s="359" t="str">
        <f t="shared" si="50"/>
        <v/>
      </c>
      <c r="AL84" s="360" t="str">
        <f t="shared" si="51"/>
        <v/>
      </c>
      <c r="AM84" s="367" t="str">
        <f t="shared" si="52"/>
        <v/>
      </c>
      <c r="AN84" s="68"/>
    </row>
    <row r="85" spans="1:40" ht="15.75" x14ac:dyDescent="0.25">
      <c r="A85" s="335"/>
      <c r="B85" s="68"/>
      <c r="C85" s="661" t="s">
        <v>534</v>
      </c>
      <c r="D85" s="345" t="str">
        <f>IF('WK2 - Notional General Income'!C52="","",'WK2 - Notional General Income'!C52)</f>
        <v/>
      </c>
      <c r="E85" s="358" t="str">
        <f>IF('WK2 - Notional General Income'!L52="","",'WK2 - Notional General Income'!L52/'WK2 - Notional General Income'!D52)</f>
        <v/>
      </c>
      <c r="F85" s="358" t="str">
        <f>IF('WK3 - Notional GI 15-16 YIELD'!L52="","",'WK3 - Notional GI 15-16 YIELD'!L52/'WK3 - Notional GI 15-16 YIELD'!D52)</f>
        <v/>
      </c>
      <c r="G85" s="356"/>
      <c r="H85" s="356"/>
      <c r="I85" s="356"/>
      <c r="J85" s="361"/>
      <c r="K85" s="356"/>
      <c r="L85" s="664"/>
      <c r="M85" s="50"/>
      <c r="N85" s="670" t="str">
        <f t="shared" si="27"/>
        <v/>
      </c>
      <c r="O85" s="367" t="str">
        <f t="shared" si="28"/>
        <v/>
      </c>
      <c r="P85" s="670" t="str">
        <f t="shared" si="29"/>
        <v/>
      </c>
      <c r="Q85" s="357" t="str">
        <f t="shared" si="30"/>
        <v/>
      </c>
      <c r="R85" s="358" t="str">
        <f t="shared" si="31"/>
        <v/>
      </c>
      <c r="S85" s="367" t="str">
        <f t="shared" si="32"/>
        <v/>
      </c>
      <c r="T85" s="670" t="str">
        <f t="shared" si="33"/>
        <v/>
      </c>
      <c r="U85" s="357" t="str">
        <f t="shared" si="34"/>
        <v/>
      </c>
      <c r="V85" s="358" t="str">
        <f t="shared" si="35"/>
        <v/>
      </c>
      <c r="W85" s="367" t="str">
        <f t="shared" si="36"/>
        <v/>
      </c>
      <c r="X85" s="670" t="str">
        <f t="shared" si="37"/>
        <v/>
      </c>
      <c r="Y85" s="357" t="str">
        <f t="shared" si="38"/>
        <v/>
      </c>
      <c r="Z85" s="358" t="str">
        <f t="shared" si="39"/>
        <v/>
      </c>
      <c r="AA85" s="367" t="str">
        <f t="shared" si="40"/>
        <v/>
      </c>
      <c r="AB85" s="670" t="str">
        <f t="shared" si="41"/>
        <v/>
      </c>
      <c r="AC85" s="357" t="str">
        <f t="shared" si="42"/>
        <v/>
      </c>
      <c r="AD85" s="358" t="str">
        <f t="shared" si="43"/>
        <v/>
      </c>
      <c r="AE85" s="367" t="str">
        <f t="shared" si="44"/>
        <v/>
      </c>
      <c r="AF85" s="670" t="str">
        <f t="shared" si="45"/>
        <v/>
      </c>
      <c r="AG85" s="357" t="str">
        <f t="shared" si="46"/>
        <v/>
      </c>
      <c r="AH85" s="358" t="str">
        <f t="shared" si="47"/>
        <v/>
      </c>
      <c r="AI85" s="367" t="str">
        <f t="shared" si="48"/>
        <v/>
      </c>
      <c r="AJ85" s="670" t="str">
        <f t="shared" si="49"/>
        <v/>
      </c>
      <c r="AK85" s="359" t="str">
        <f t="shared" si="50"/>
        <v/>
      </c>
      <c r="AL85" s="360" t="str">
        <f t="shared" si="51"/>
        <v/>
      </c>
      <c r="AM85" s="367" t="str">
        <f t="shared" si="52"/>
        <v/>
      </c>
      <c r="AN85" s="68"/>
    </row>
    <row r="86" spans="1:40" ht="15.75" x14ac:dyDescent="0.25">
      <c r="A86" s="335"/>
      <c r="B86" s="68"/>
      <c r="C86" s="661" t="s">
        <v>534</v>
      </c>
      <c r="D86" s="345" t="str">
        <f>IF('WK2 - Notional General Income'!C53="","",'WK2 - Notional General Income'!C53)</f>
        <v/>
      </c>
      <c r="E86" s="358" t="str">
        <f>IF('WK2 - Notional General Income'!L53="","",'WK2 - Notional General Income'!L53/'WK2 - Notional General Income'!D53)</f>
        <v/>
      </c>
      <c r="F86" s="358" t="str">
        <f>IF('WK3 - Notional GI 15-16 YIELD'!L53="","",'WK3 - Notional GI 15-16 YIELD'!L53/'WK3 - Notional GI 15-16 YIELD'!D53)</f>
        <v/>
      </c>
      <c r="G86" s="356"/>
      <c r="H86" s="356"/>
      <c r="I86" s="356"/>
      <c r="J86" s="361"/>
      <c r="K86" s="356"/>
      <c r="L86" s="664"/>
      <c r="M86" s="50"/>
      <c r="N86" s="670" t="str">
        <f t="shared" si="27"/>
        <v/>
      </c>
      <c r="O86" s="367" t="str">
        <f t="shared" si="28"/>
        <v/>
      </c>
      <c r="P86" s="670" t="str">
        <f t="shared" si="29"/>
        <v/>
      </c>
      <c r="Q86" s="357" t="str">
        <f t="shared" si="30"/>
        <v/>
      </c>
      <c r="R86" s="358" t="str">
        <f t="shared" si="31"/>
        <v/>
      </c>
      <c r="S86" s="367" t="str">
        <f t="shared" si="32"/>
        <v/>
      </c>
      <c r="T86" s="670" t="str">
        <f t="shared" si="33"/>
        <v/>
      </c>
      <c r="U86" s="357" t="str">
        <f t="shared" si="34"/>
        <v/>
      </c>
      <c r="V86" s="358" t="str">
        <f t="shared" si="35"/>
        <v/>
      </c>
      <c r="W86" s="367" t="str">
        <f t="shared" si="36"/>
        <v/>
      </c>
      <c r="X86" s="670" t="str">
        <f t="shared" si="37"/>
        <v/>
      </c>
      <c r="Y86" s="357" t="str">
        <f t="shared" si="38"/>
        <v/>
      </c>
      <c r="Z86" s="358" t="str">
        <f t="shared" si="39"/>
        <v/>
      </c>
      <c r="AA86" s="367" t="str">
        <f t="shared" si="40"/>
        <v/>
      </c>
      <c r="AB86" s="670" t="str">
        <f t="shared" si="41"/>
        <v/>
      </c>
      <c r="AC86" s="357" t="str">
        <f t="shared" si="42"/>
        <v/>
      </c>
      <c r="AD86" s="358" t="str">
        <f t="shared" si="43"/>
        <v/>
      </c>
      <c r="AE86" s="367" t="str">
        <f t="shared" si="44"/>
        <v/>
      </c>
      <c r="AF86" s="670" t="str">
        <f t="shared" si="45"/>
        <v/>
      </c>
      <c r="AG86" s="357" t="str">
        <f t="shared" si="46"/>
        <v/>
      </c>
      <c r="AH86" s="358" t="str">
        <f t="shared" si="47"/>
        <v/>
      </c>
      <c r="AI86" s="367" t="str">
        <f t="shared" si="48"/>
        <v/>
      </c>
      <c r="AJ86" s="670" t="str">
        <f t="shared" si="49"/>
        <v/>
      </c>
      <c r="AK86" s="359" t="str">
        <f t="shared" si="50"/>
        <v/>
      </c>
      <c r="AL86" s="360" t="str">
        <f t="shared" si="51"/>
        <v/>
      </c>
      <c r="AM86" s="367" t="str">
        <f t="shared" si="52"/>
        <v/>
      </c>
      <c r="AN86" s="68"/>
    </row>
    <row r="87" spans="1:40" ht="15.75" x14ac:dyDescent="0.25">
      <c r="A87" s="335"/>
      <c r="B87" s="68"/>
      <c r="C87" s="661" t="s">
        <v>534</v>
      </c>
      <c r="D87" s="345" t="str">
        <f>IF('WK2 - Notional General Income'!C54="","",'WK2 - Notional General Income'!C54)</f>
        <v/>
      </c>
      <c r="E87" s="358" t="str">
        <f>IF('WK2 - Notional General Income'!L54="","",'WK2 - Notional General Income'!L54/'WK2 - Notional General Income'!D54)</f>
        <v/>
      </c>
      <c r="F87" s="358" t="str">
        <f>IF('WK3 - Notional GI 15-16 YIELD'!L54="","",'WK3 - Notional GI 15-16 YIELD'!L54/'WK3 - Notional GI 15-16 YIELD'!D54)</f>
        <v/>
      </c>
      <c r="G87" s="356"/>
      <c r="H87" s="356"/>
      <c r="I87" s="356"/>
      <c r="J87" s="361"/>
      <c r="K87" s="356"/>
      <c r="L87" s="664"/>
      <c r="M87" s="50"/>
      <c r="N87" s="670" t="str">
        <f t="shared" si="27"/>
        <v/>
      </c>
      <c r="O87" s="367" t="str">
        <f t="shared" si="28"/>
        <v/>
      </c>
      <c r="P87" s="670" t="str">
        <f t="shared" si="29"/>
        <v/>
      </c>
      <c r="Q87" s="357" t="str">
        <f t="shared" si="30"/>
        <v/>
      </c>
      <c r="R87" s="358" t="str">
        <f t="shared" si="31"/>
        <v/>
      </c>
      <c r="S87" s="367" t="str">
        <f t="shared" si="32"/>
        <v/>
      </c>
      <c r="T87" s="670" t="str">
        <f t="shared" si="33"/>
        <v/>
      </c>
      <c r="U87" s="357" t="str">
        <f t="shared" si="34"/>
        <v/>
      </c>
      <c r="V87" s="358" t="str">
        <f t="shared" si="35"/>
        <v/>
      </c>
      <c r="W87" s="367" t="str">
        <f t="shared" si="36"/>
        <v/>
      </c>
      <c r="X87" s="670" t="str">
        <f t="shared" si="37"/>
        <v/>
      </c>
      <c r="Y87" s="357" t="str">
        <f t="shared" si="38"/>
        <v/>
      </c>
      <c r="Z87" s="358" t="str">
        <f t="shared" si="39"/>
        <v/>
      </c>
      <c r="AA87" s="367" t="str">
        <f t="shared" si="40"/>
        <v/>
      </c>
      <c r="AB87" s="670" t="str">
        <f t="shared" si="41"/>
        <v/>
      </c>
      <c r="AC87" s="357" t="str">
        <f t="shared" si="42"/>
        <v/>
      </c>
      <c r="AD87" s="358" t="str">
        <f t="shared" si="43"/>
        <v/>
      </c>
      <c r="AE87" s="367" t="str">
        <f t="shared" si="44"/>
        <v/>
      </c>
      <c r="AF87" s="670" t="str">
        <f t="shared" si="45"/>
        <v/>
      </c>
      <c r="AG87" s="357" t="str">
        <f t="shared" si="46"/>
        <v/>
      </c>
      <c r="AH87" s="358" t="str">
        <f t="shared" si="47"/>
        <v/>
      </c>
      <c r="AI87" s="367" t="str">
        <f t="shared" si="48"/>
        <v/>
      </c>
      <c r="AJ87" s="670" t="str">
        <f t="shared" si="49"/>
        <v/>
      </c>
      <c r="AK87" s="359" t="str">
        <f t="shared" si="50"/>
        <v/>
      </c>
      <c r="AL87" s="360" t="str">
        <f t="shared" si="51"/>
        <v/>
      </c>
      <c r="AM87" s="367" t="str">
        <f t="shared" si="52"/>
        <v/>
      </c>
      <c r="AN87" s="68"/>
    </row>
    <row r="88" spans="1:40" ht="15.75" x14ac:dyDescent="0.25">
      <c r="A88" s="335"/>
      <c r="B88" s="68"/>
      <c r="C88" s="661" t="s">
        <v>534</v>
      </c>
      <c r="D88" s="345" t="str">
        <f>IF('WK2 - Notional General Income'!C55="","",'WK2 - Notional General Income'!C55)</f>
        <v/>
      </c>
      <c r="E88" s="358" t="str">
        <f>IF('WK2 - Notional General Income'!L55="","",'WK2 - Notional General Income'!L55/'WK2 - Notional General Income'!D55)</f>
        <v/>
      </c>
      <c r="F88" s="358" t="str">
        <f>IF('WK3 - Notional GI 15-16 YIELD'!L55="","",'WK3 - Notional GI 15-16 YIELD'!L55/'WK3 - Notional GI 15-16 YIELD'!D55)</f>
        <v/>
      </c>
      <c r="G88" s="356"/>
      <c r="H88" s="356"/>
      <c r="I88" s="356"/>
      <c r="J88" s="361"/>
      <c r="K88" s="356"/>
      <c r="L88" s="664"/>
      <c r="M88" s="50"/>
      <c r="N88" s="670" t="str">
        <f t="shared" si="27"/>
        <v/>
      </c>
      <c r="O88" s="367" t="str">
        <f t="shared" si="28"/>
        <v/>
      </c>
      <c r="P88" s="670" t="str">
        <f t="shared" si="29"/>
        <v/>
      </c>
      <c r="Q88" s="357" t="str">
        <f t="shared" si="30"/>
        <v/>
      </c>
      <c r="R88" s="358" t="str">
        <f t="shared" si="31"/>
        <v/>
      </c>
      <c r="S88" s="367" t="str">
        <f t="shared" si="32"/>
        <v/>
      </c>
      <c r="T88" s="670" t="str">
        <f t="shared" si="33"/>
        <v/>
      </c>
      <c r="U88" s="357" t="str">
        <f t="shared" si="34"/>
        <v/>
      </c>
      <c r="V88" s="358" t="str">
        <f t="shared" si="35"/>
        <v/>
      </c>
      <c r="W88" s="367" t="str">
        <f t="shared" si="36"/>
        <v/>
      </c>
      <c r="X88" s="670" t="str">
        <f t="shared" si="37"/>
        <v/>
      </c>
      <c r="Y88" s="357" t="str">
        <f t="shared" si="38"/>
        <v/>
      </c>
      <c r="Z88" s="358" t="str">
        <f t="shared" si="39"/>
        <v/>
      </c>
      <c r="AA88" s="367" t="str">
        <f t="shared" si="40"/>
        <v/>
      </c>
      <c r="AB88" s="670" t="str">
        <f t="shared" si="41"/>
        <v/>
      </c>
      <c r="AC88" s="357" t="str">
        <f t="shared" si="42"/>
        <v/>
      </c>
      <c r="AD88" s="358" t="str">
        <f t="shared" si="43"/>
        <v/>
      </c>
      <c r="AE88" s="367" t="str">
        <f t="shared" si="44"/>
        <v/>
      </c>
      <c r="AF88" s="670" t="str">
        <f t="shared" si="45"/>
        <v/>
      </c>
      <c r="AG88" s="357" t="str">
        <f t="shared" si="46"/>
        <v/>
      </c>
      <c r="AH88" s="358" t="str">
        <f t="shared" si="47"/>
        <v/>
      </c>
      <c r="AI88" s="367" t="str">
        <f t="shared" si="48"/>
        <v/>
      </c>
      <c r="AJ88" s="670" t="str">
        <f t="shared" si="49"/>
        <v/>
      </c>
      <c r="AK88" s="359" t="str">
        <f t="shared" si="50"/>
        <v/>
      </c>
      <c r="AL88" s="360" t="str">
        <f t="shared" si="51"/>
        <v/>
      </c>
      <c r="AM88" s="367" t="str">
        <f t="shared" si="52"/>
        <v/>
      </c>
      <c r="AN88" s="68"/>
    </row>
    <row r="89" spans="1:40" ht="15.75" x14ac:dyDescent="0.25">
      <c r="A89" s="335"/>
      <c r="B89" s="68"/>
      <c r="C89" s="661" t="s">
        <v>534</v>
      </c>
      <c r="D89" s="345" t="str">
        <f>IF('WK2 - Notional General Income'!C56="","",'WK2 - Notional General Income'!C56)</f>
        <v/>
      </c>
      <c r="E89" s="358" t="str">
        <f>IF('WK2 - Notional General Income'!L56="","",'WK2 - Notional General Income'!L56/'WK2 - Notional General Income'!D56)</f>
        <v/>
      </c>
      <c r="F89" s="358" t="str">
        <f>IF('WK3 - Notional GI 15-16 YIELD'!L56="","",'WK3 - Notional GI 15-16 YIELD'!L56/'WK3 - Notional GI 15-16 YIELD'!D56)</f>
        <v/>
      </c>
      <c r="G89" s="356"/>
      <c r="H89" s="356"/>
      <c r="I89" s="356"/>
      <c r="J89" s="361"/>
      <c r="K89" s="356"/>
      <c r="L89" s="664"/>
      <c r="M89" s="50"/>
      <c r="N89" s="670" t="str">
        <f t="shared" si="27"/>
        <v/>
      </c>
      <c r="O89" s="367" t="str">
        <f t="shared" si="28"/>
        <v/>
      </c>
      <c r="P89" s="670" t="str">
        <f t="shared" si="29"/>
        <v/>
      </c>
      <c r="Q89" s="357" t="str">
        <f t="shared" si="30"/>
        <v/>
      </c>
      <c r="R89" s="358" t="str">
        <f t="shared" si="31"/>
        <v/>
      </c>
      <c r="S89" s="367" t="str">
        <f t="shared" si="32"/>
        <v/>
      </c>
      <c r="T89" s="670" t="str">
        <f t="shared" si="33"/>
        <v/>
      </c>
      <c r="U89" s="357" t="str">
        <f t="shared" si="34"/>
        <v/>
      </c>
      <c r="V89" s="358" t="str">
        <f t="shared" si="35"/>
        <v/>
      </c>
      <c r="W89" s="367" t="str">
        <f t="shared" si="36"/>
        <v/>
      </c>
      <c r="X89" s="670" t="str">
        <f t="shared" si="37"/>
        <v/>
      </c>
      <c r="Y89" s="357" t="str">
        <f t="shared" si="38"/>
        <v/>
      </c>
      <c r="Z89" s="358" t="str">
        <f t="shared" si="39"/>
        <v/>
      </c>
      <c r="AA89" s="367" t="str">
        <f t="shared" si="40"/>
        <v/>
      </c>
      <c r="AB89" s="670" t="str">
        <f t="shared" si="41"/>
        <v/>
      </c>
      <c r="AC89" s="357" t="str">
        <f t="shared" si="42"/>
        <v/>
      </c>
      <c r="AD89" s="358" t="str">
        <f t="shared" si="43"/>
        <v/>
      </c>
      <c r="AE89" s="367" t="str">
        <f t="shared" si="44"/>
        <v/>
      </c>
      <c r="AF89" s="670" t="str">
        <f t="shared" si="45"/>
        <v/>
      </c>
      <c r="AG89" s="357" t="str">
        <f t="shared" si="46"/>
        <v/>
      </c>
      <c r="AH89" s="358" t="str">
        <f t="shared" si="47"/>
        <v/>
      </c>
      <c r="AI89" s="367" t="str">
        <f t="shared" si="48"/>
        <v/>
      </c>
      <c r="AJ89" s="670" t="str">
        <f t="shared" si="49"/>
        <v/>
      </c>
      <c r="AK89" s="359" t="str">
        <f t="shared" si="50"/>
        <v/>
      </c>
      <c r="AL89" s="360" t="str">
        <f t="shared" si="51"/>
        <v/>
      </c>
      <c r="AM89" s="367" t="str">
        <f t="shared" si="52"/>
        <v/>
      </c>
      <c r="AN89" s="68"/>
    </row>
    <row r="90" spans="1:40" ht="15.75" x14ac:dyDescent="0.25">
      <c r="A90" s="335"/>
      <c r="B90" s="68"/>
      <c r="C90" s="661" t="s">
        <v>534</v>
      </c>
      <c r="D90" s="345" t="str">
        <f>IF('WK2 - Notional General Income'!C57="","",'WK2 - Notional General Income'!C57)</f>
        <v/>
      </c>
      <c r="E90" s="358" t="str">
        <f>IF('WK2 - Notional General Income'!L57="","",'WK2 - Notional General Income'!L57/'WK2 - Notional General Income'!D57)</f>
        <v/>
      </c>
      <c r="F90" s="358" t="str">
        <f>IF('WK3 - Notional GI 15-16 YIELD'!L57="","",'WK3 - Notional GI 15-16 YIELD'!L57/'WK3 - Notional GI 15-16 YIELD'!D57)</f>
        <v/>
      </c>
      <c r="G90" s="356"/>
      <c r="H90" s="356"/>
      <c r="I90" s="356"/>
      <c r="J90" s="361"/>
      <c r="K90" s="356"/>
      <c r="L90" s="664"/>
      <c r="M90" s="50"/>
      <c r="N90" s="670" t="str">
        <f t="shared" si="27"/>
        <v/>
      </c>
      <c r="O90" s="367" t="str">
        <f t="shared" si="28"/>
        <v/>
      </c>
      <c r="P90" s="670" t="str">
        <f t="shared" si="29"/>
        <v/>
      </c>
      <c r="Q90" s="357" t="str">
        <f t="shared" si="30"/>
        <v/>
      </c>
      <c r="R90" s="358" t="str">
        <f t="shared" si="31"/>
        <v/>
      </c>
      <c r="S90" s="367" t="str">
        <f t="shared" si="32"/>
        <v/>
      </c>
      <c r="T90" s="670" t="str">
        <f t="shared" si="33"/>
        <v/>
      </c>
      <c r="U90" s="357" t="str">
        <f t="shared" si="34"/>
        <v/>
      </c>
      <c r="V90" s="358" t="str">
        <f t="shared" si="35"/>
        <v/>
      </c>
      <c r="W90" s="367" t="str">
        <f t="shared" si="36"/>
        <v/>
      </c>
      <c r="X90" s="670" t="str">
        <f t="shared" si="37"/>
        <v/>
      </c>
      <c r="Y90" s="357" t="str">
        <f t="shared" si="38"/>
        <v/>
      </c>
      <c r="Z90" s="358" t="str">
        <f t="shared" si="39"/>
        <v/>
      </c>
      <c r="AA90" s="367" t="str">
        <f t="shared" si="40"/>
        <v/>
      </c>
      <c r="AB90" s="670" t="str">
        <f t="shared" si="41"/>
        <v/>
      </c>
      <c r="AC90" s="357" t="str">
        <f t="shared" si="42"/>
        <v/>
      </c>
      <c r="AD90" s="358" t="str">
        <f t="shared" si="43"/>
        <v/>
      </c>
      <c r="AE90" s="367" t="str">
        <f t="shared" si="44"/>
        <v/>
      </c>
      <c r="AF90" s="670" t="str">
        <f t="shared" si="45"/>
        <v/>
      </c>
      <c r="AG90" s="357" t="str">
        <f t="shared" si="46"/>
        <v/>
      </c>
      <c r="AH90" s="358" t="str">
        <f t="shared" si="47"/>
        <v/>
      </c>
      <c r="AI90" s="367" t="str">
        <f t="shared" si="48"/>
        <v/>
      </c>
      <c r="AJ90" s="670" t="str">
        <f t="shared" si="49"/>
        <v/>
      </c>
      <c r="AK90" s="359" t="str">
        <f t="shared" si="50"/>
        <v/>
      </c>
      <c r="AL90" s="360" t="str">
        <f t="shared" si="51"/>
        <v/>
      </c>
      <c r="AM90" s="367" t="str">
        <f t="shared" si="52"/>
        <v/>
      </c>
      <c r="AN90" s="68"/>
    </row>
    <row r="91" spans="1:40" ht="15.75" x14ac:dyDescent="0.25">
      <c r="A91" s="335"/>
      <c r="B91" s="68"/>
      <c r="C91" s="661" t="s">
        <v>534</v>
      </c>
      <c r="D91" s="345" t="str">
        <f>IF('WK2 - Notional General Income'!C58="","",'WK2 - Notional General Income'!C58)</f>
        <v/>
      </c>
      <c r="E91" s="358" t="str">
        <f>IF('WK2 - Notional General Income'!L58="","",'WK2 - Notional General Income'!L58/'WK2 - Notional General Income'!D58)</f>
        <v/>
      </c>
      <c r="F91" s="358" t="str">
        <f>IF('WK3 - Notional GI 15-16 YIELD'!L58="","",'WK3 - Notional GI 15-16 YIELD'!L58/'WK3 - Notional GI 15-16 YIELD'!D58)</f>
        <v/>
      </c>
      <c r="G91" s="356"/>
      <c r="H91" s="356"/>
      <c r="I91" s="356"/>
      <c r="J91" s="361"/>
      <c r="K91" s="356"/>
      <c r="L91" s="664"/>
      <c r="M91" s="50"/>
      <c r="N91" s="670" t="str">
        <f t="shared" si="27"/>
        <v/>
      </c>
      <c r="O91" s="367" t="str">
        <f t="shared" si="28"/>
        <v/>
      </c>
      <c r="P91" s="670" t="str">
        <f t="shared" si="29"/>
        <v/>
      </c>
      <c r="Q91" s="357" t="str">
        <f t="shared" si="30"/>
        <v/>
      </c>
      <c r="R91" s="358" t="str">
        <f t="shared" si="31"/>
        <v/>
      </c>
      <c r="S91" s="367" t="str">
        <f t="shared" si="32"/>
        <v/>
      </c>
      <c r="T91" s="670" t="str">
        <f t="shared" si="33"/>
        <v/>
      </c>
      <c r="U91" s="357" t="str">
        <f t="shared" si="34"/>
        <v/>
      </c>
      <c r="V91" s="358" t="str">
        <f t="shared" si="35"/>
        <v/>
      </c>
      <c r="W91" s="367" t="str">
        <f t="shared" si="36"/>
        <v/>
      </c>
      <c r="X91" s="670" t="str">
        <f t="shared" si="37"/>
        <v/>
      </c>
      <c r="Y91" s="357" t="str">
        <f t="shared" si="38"/>
        <v/>
      </c>
      <c r="Z91" s="358" t="str">
        <f t="shared" si="39"/>
        <v/>
      </c>
      <c r="AA91" s="367" t="str">
        <f t="shared" si="40"/>
        <v/>
      </c>
      <c r="AB91" s="670" t="str">
        <f t="shared" si="41"/>
        <v/>
      </c>
      <c r="AC91" s="357" t="str">
        <f t="shared" si="42"/>
        <v/>
      </c>
      <c r="AD91" s="358" t="str">
        <f t="shared" si="43"/>
        <v/>
      </c>
      <c r="AE91" s="367" t="str">
        <f t="shared" si="44"/>
        <v/>
      </c>
      <c r="AF91" s="670" t="str">
        <f t="shared" si="45"/>
        <v/>
      </c>
      <c r="AG91" s="357" t="str">
        <f t="shared" si="46"/>
        <v/>
      </c>
      <c r="AH91" s="358" t="str">
        <f t="shared" si="47"/>
        <v/>
      </c>
      <c r="AI91" s="367" t="str">
        <f t="shared" si="48"/>
        <v/>
      </c>
      <c r="AJ91" s="670" t="str">
        <f t="shared" si="49"/>
        <v/>
      </c>
      <c r="AK91" s="359" t="str">
        <f t="shared" si="50"/>
        <v/>
      </c>
      <c r="AL91" s="360" t="str">
        <f t="shared" si="51"/>
        <v/>
      </c>
      <c r="AM91" s="367" t="str">
        <f t="shared" si="52"/>
        <v/>
      </c>
      <c r="AN91" s="68"/>
    </row>
    <row r="92" spans="1:40" ht="15.75" x14ac:dyDescent="0.25">
      <c r="A92" s="335"/>
      <c r="B92" s="68"/>
      <c r="C92" s="661" t="s">
        <v>534</v>
      </c>
      <c r="D92" s="345" t="str">
        <f>IF('WK2 - Notional General Income'!C59="","",'WK2 - Notional General Income'!C59)</f>
        <v/>
      </c>
      <c r="E92" s="358" t="str">
        <f>IF('WK2 - Notional General Income'!L59="","",'WK2 - Notional General Income'!L59/'WK2 - Notional General Income'!D59)</f>
        <v/>
      </c>
      <c r="F92" s="358" t="str">
        <f>IF('WK3 - Notional GI 15-16 YIELD'!L59="","",'WK3 - Notional GI 15-16 YIELD'!L59/'WK3 - Notional GI 15-16 YIELD'!D59)</f>
        <v/>
      </c>
      <c r="G92" s="356"/>
      <c r="H92" s="356"/>
      <c r="I92" s="356"/>
      <c r="J92" s="361"/>
      <c r="K92" s="356"/>
      <c r="L92" s="664"/>
      <c r="M92" s="50"/>
      <c r="N92" s="670" t="str">
        <f t="shared" si="27"/>
        <v/>
      </c>
      <c r="O92" s="367" t="str">
        <f t="shared" si="28"/>
        <v/>
      </c>
      <c r="P92" s="670" t="str">
        <f t="shared" si="29"/>
        <v/>
      </c>
      <c r="Q92" s="357" t="str">
        <f t="shared" si="30"/>
        <v/>
      </c>
      <c r="R92" s="358" t="str">
        <f t="shared" si="31"/>
        <v/>
      </c>
      <c r="S92" s="367" t="str">
        <f t="shared" si="32"/>
        <v/>
      </c>
      <c r="T92" s="670" t="str">
        <f t="shared" si="33"/>
        <v/>
      </c>
      <c r="U92" s="357" t="str">
        <f t="shared" si="34"/>
        <v/>
      </c>
      <c r="V92" s="358" t="str">
        <f t="shared" si="35"/>
        <v/>
      </c>
      <c r="W92" s="367" t="str">
        <f t="shared" si="36"/>
        <v/>
      </c>
      <c r="X92" s="670" t="str">
        <f t="shared" si="37"/>
        <v/>
      </c>
      <c r="Y92" s="357" t="str">
        <f t="shared" si="38"/>
        <v/>
      </c>
      <c r="Z92" s="358" t="str">
        <f t="shared" si="39"/>
        <v/>
      </c>
      <c r="AA92" s="367" t="str">
        <f t="shared" si="40"/>
        <v/>
      </c>
      <c r="AB92" s="670" t="str">
        <f t="shared" si="41"/>
        <v/>
      </c>
      <c r="AC92" s="357" t="str">
        <f t="shared" si="42"/>
        <v/>
      </c>
      <c r="AD92" s="358" t="str">
        <f t="shared" si="43"/>
        <v/>
      </c>
      <c r="AE92" s="367" t="str">
        <f t="shared" si="44"/>
        <v/>
      </c>
      <c r="AF92" s="670" t="str">
        <f t="shared" si="45"/>
        <v/>
      </c>
      <c r="AG92" s="357" t="str">
        <f t="shared" si="46"/>
        <v/>
      </c>
      <c r="AH92" s="358" t="str">
        <f t="shared" si="47"/>
        <v/>
      </c>
      <c r="AI92" s="367" t="str">
        <f t="shared" si="48"/>
        <v/>
      </c>
      <c r="AJ92" s="670" t="str">
        <f t="shared" si="49"/>
        <v/>
      </c>
      <c r="AK92" s="359" t="str">
        <f t="shared" si="50"/>
        <v/>
      </c>
      <c r="AL92" s="360" t="str">
        <f t="shared" si="51"/>
        <v/>
      </c>
      <c r="AM92" s="367" t="str">
        <f t="shared" si="52"/>
        <v/>
      </c>
      <c r="AN92" s="68"/>
    </row>
    <row r="93" spans="1:40" ht="15.75" x14ac:dyDescent="0.25">
      <c r="A93" s="335"/>
      <c r="B93" s="68"/>
      <c r="C93" s="661" t="s">
        <v>534</v>
      </c>
      <c r="D93" s="345" t="str">
        <f>IF('WK2 - Notional General Income'!C60="","",'WK2 - Notional General Income'!C60)</f>
        <v/>
      </c>
      <c r="E93" s="358" t="str">
        <f>IF('WK2 - Notional General Income'!L60="","",'WK2 - Notional General Income'!L60/'WK2 - Notional General Income'!D60)</f>
        <v/>
      </c>
      <c r="F93" s="358" t="str">
        <f>IF('WK3 - Notional GI 15-16 YIELD'!L60="","",'WK3 - Notional GI 15-16 YIELD'!L60/'WK3 - Notional GI 15-16 YIELD'!D60)</f>
        <v/>
      </c>
      <c r="G93" s="356"/>
      <c r="H93" s="356"/>
      <c r="I93" s="356"/>
      <c r="J93" s="361"/>
      <c r="K93" s="356"/>
      <c r="L93" s="664"/>
      <c r="M93" s="50"/>
      <c r="N93" s="670" t="str">
        <f t="shared" si="27"/>
        <v/>
      </c>
      <c r="O93" s="367" t="str">
        <f t="shared" si="28"/>
        <v/>
      </c>
      <c r="P93" s="670" t="str">
        <f t="shared" si="29"/>
        <v/>
      </c>
      <c r="Q93" s="357" t="str">
        <f t="shared" si="30"/>
        <v/>
      </c>
      <c r="R93" s="358" t="str">
        <f t="shared" si="31"/>
        <v/>
      </c>
      <c r="S93" s="367" t="str">
        <f t="shared" si="32"/>
        <v/>
      </c>
      <c r="T93" s="670" t="str">
        <f t="shared" si="33"/>
        <v/>
      </c>
      <c r="U93" s="357" t="str">
        <f t="shared" si="34"/>
        <v/>
      </c>
      <c r="V93" s="358" t="str">
        <f t="shared" si="35"/>
        <v/>
      </c>
      <c r="W93" s="367" t="str">
        <f t="shared" si="36"/>
        <v/>
      </c>
      <c r="X93" s="670" t="str">
        <f t="shared" si="37"/>
        <v/>
      </c>
      <c r="Y93" s="357" t="str">
        <f t="shared" si="38"/>
        <v/>
      </c>
      <c r="Z93" s="358" t="str">
        <f t="shared" si="39"/>
        <v/>
      </c>
      <c r="AA93" s="367" t="str">
        <f t="shared" si="40"/>
        <v/>
      </c>
      <c r="AB93" s="670" t="str">
        <f t="shared" si="41"/>
        <v/>
      </c>
      <c r="AC93" s="357" t="str">
        <f t="shared" si="42"/>
        <v/>
      </c>
      <c r="AD93" s="358" t="str">
        <f t="shared" si="43"/>
        <v/>
      </c>
      <c r="AE93" s="367" t="str">
        <f t="shared" si="44"/>
        <v/>
      </c>
      <c r="AF93" s="670" t="str">
        <f t="shared" si="45"/>
        <v/>
      </c>
      <c r="AG93" s="357" t="str">
        <f t="shared" si="46"/>
        <v/>
      </c>
      <c r="AH93" s="358" t="str">
        <f t="shared" si="47"/>
        <v/>
      </c>
      <c r="AI93" s="367" t="str">
        <f t="shared" si="48"/>
        <v/>
      </c>
      <c r="AJ93" s="670" t="str">
        <f t="shared" si="49"/>
        <v/>
      </c>
      <c r="AK93" s="359" t="str">
        <f t="shared" si="50"/>
        <v/>
      </c>
      <c r="AL93" s="360" t="str">
        <f t="shared" si="51"/>
        <v/>
      </c>
      <c r="AM93" s="367" t="str">
        <f t="shared" si="52"/>
        <v/>
      </c>
      <c r="AN93" s="68"/>
    </row>
    <row r="94" spans="1:40" ht="15.75" x14ac:dyDescent="0.25">
      <c r="A94" s="335"/>
      <c r="B94" s="68"/>
      <c r="C94" s="661" t="s">
        <v>639</v>
      </c>
      <c r="D94" s="345" t="str">
        <f>IF('WK2 - Notional General Income'!C93="","",'WK2 - Notional General Income'!C93)</f>
        <v>Macquarie Park Special Rate</v>
      </c>
      <c r="E94" s="358">
        <f>IF('WK2 - Notional General Income'!L93="","",'WK2 - Notional General Income'!L93/'WK2 - Notional General Income'!D93)</f>
        <v>3160.2095791573142</v>
      </c>
      <c r="F94" s="358">
        <f>IF('WK3 - Notional GI 15-16 YIELD'!L93="","",'WK3 - Notional GI 15-16 YIELD'!L93/'WK3 - Notional GI 15-16 YIELD'!D93)</f>
        <v>3236.048374088969</v>
      </c>
      <c r="G94" s="356">
        <f>'WK3 - Notional GI 15-16 YIELD'!W93/'WK3 - Notional GI 15-16 YIELD'!$D93</f>
        <v>3333.1294964028775</v>
      </c>
      <c r="H94" s="356">
        <f>'WK3 - Notional GI 15-16 YIELD'!X93/'WK3 - Notional GI 15-16 YIELD'!$D93</f>
        <v>3433.1223021582732</v>
      </c>
      <c r="I94" s="356">
        <f>'WK3 - Notional GI 15-16 YIELD'!Y93/'WK3 - Notional GI 15-16 YIELD'!$D93</f>
        <v>3536.1151079136689</v>
      </c>
      <c r="J94" s="356">
        <f>'WK3 - Notional GI 15-16 YIELD'!Z93/'WK3 - Notional GI 15-16 YIELD'!$D93</f>
        <v>3642.1990407673861</v>
      </c>
      <c r="K94" s="356">
        <f>'WK3 - Notional GI 15-16 YIELD'!AA93/'WK3 - Notional GI 15-16 YIELD'!$D93</f>
        <v>3751.4652278177459</v>
      </c>
      <c r="L94" s="664">
        <f>'WK3 - Notional GI 15-16 YIELD'!AB93/'WK3 - Notional GI 15-16 YIELD'!$D93</f>
        <v>3864.0095923261392</v>
      </c>
      <c r="M94" s="50"/>
      <c r="N94" s="670">
        <f t="shared" si="27"/>
        <v>75.838794931654775</v>
      </c>
      <c r="O94" s="367">
        <f t="shared" si="28"/>
        <v>2.3998027039674238E-2</v>
      </c>
      <c r="P94" s="670">
        <f t="shared" si="29"/>
        <v>97.081122313908509</v>
      </c>
      <c r="Q94" s="357">
        <f t="shared" si="30"/>
        <v>2.9999898360987681E-2</v>
      </c>
      <c r="R94" s="358">
        <f t="shared" si="31"/>
        <v>172.91991724556328</v>
      </c>
      <c r="S94" s="367">
        <f t="shared" si="32"/>
        <v>5.4717863772716382E-2</v>
      </c>
      <c r="T94" s="670">
        <f t="shared" si="33"/>
        <v>99.992805755395693</v>
      </c>
      <c r="U94" s="357">
        <f t="shared" si="34"/>
        <v>2.9999676239194487E-2</v>
      </c>
      <c r="V94" s="358">
        <f t="shared" si="35"/>
        <v>272.91272300095898</v>
      </c>
      <c r="W94" s="367">
        <f t="shared" si="36"/>
        <v>8.6359058209592707E-2</v>
      </c>
      <c r="X94" s="670">
        <f t="shared" si="37"/>
        <v>102.99280575539569</v>
      </c>
      <c r="Y94" s="357">
        <f t="shared" si="38"/>
        <v>2.9999748535217648E-2</v>
      </c>
      <c r="Z94" s="358">
        <f t="shared" si="39"/>
        <v>375.90552875635467</v>
      </c>
      <c r="AA94" s="367">
        <f t="shared" si="40"/>
        <v>0.11894955677483636</v>
      </c>
      <c r="AB94" s="670">
        <f t="shared" si="41"/>
        <v>106.08393285371722</v>
      </c>
      <c r="AC94" s="357">
        <f t="shared" si="42"/>
        <v>3.0000135633680609E-2</v>
      </c>
      <c r="AD94" s="358">
        <f t="shared" si="43"/>
        <v>481.98946161007188</v>
      </c>
      <c r="AE94" s="367">
        <f t="shared" si="44"/>
        <v>0.15251819524532825</v>
      </c>
      <c r="AF94" s="670">
        <f t="shared" si="45"/>
        <v>109.2661870503598</v>
      </c>
      <c r="AG94" s="357">
        <f t="shared" si="46"/>
        <v>3.0000059257425476E-2</v>
      </c>
      <c r="AH94" s="358">
        <f t="shared" si="47"/>
        <v>591.25564866043169</v>
      </c>
      <c r="AI94" s="367">
        <f t="shared" si="48"/>
        <v>0.18709380939794917</v>
      </c>
      <c r="AJ94" s="670">
        <f t="shared" si="49"/>
        <v>112.5443645083933</v>
      </c>
      <c r="AK94" s="359">
        <f t="shared" si="50"/>
        <v>3.0000108670569008E-2</v>
      </c>
      <c r="AL94" s="360">
        <f t="shared" si="51"/>
        <v>703.80001316882499</v>
      </c>
      <c r="AM94" s="367">
        <f t="shared" si="52"/>
        <v>0.22270675268204737</v>
      </c>
      <c r="AN94" s="68"/>
    </row>
    <row r="95" spans="1:40" ht="15.75" x14ac:dyDescent="0.25">
      <c r="A95" s="335"/>
      <c r="B95" s="68"/>
      <c r="C95" s="661" t="s">
        <v>639</v>
      </c>
      <c r="D95" s="345" t="str">
        <f>IF('WK2 - Notional General Income'!C94="","",'WK2 - Notional General Income'!C94)</f>
        <v>Environmental Management Rate</v>
      </c>
      <c r="E95" s="358">
        <f>IF('WK2 - Notional General Income'!L94="","",'WK2 - Notional General Income'!L94/'WK2 - Notional General Income'!D94)</f>
        <v>277.43953165557178</v>
      </c>
      <c r="F95" s="358">
        <f>IF('WK3 - Notional GI 15-16 YIELD'!L94="","",'WK3 - Notional GI 15-16 YIELD'!L94/'WK3 - Notional GI 15-16 YIELD'!D94)</f>
        <v>284.09039834361636</v>
      </c>
      <c r="G95" s="356">
        <f>'WK3 - Notional GI 15-16 YIELD'!W94/'WK3 - Notional GI 15-16 YIELD'!$D94</f>
        <v>292.61297829734264</v>
      </c>
      <c r="H95" s="356">
        <f>'WK3 - Notional GI 15-16 YIELD'!X94/'WK3 - Notional GI 15-16 YIELD'!$D94</f>
        <v>301.39145965254102</v>
      </c>
      <c r="I95" s="356">
        <f>'WK3 - Notional GI 15-16 YIELD'!Y94/'WK3 - Notional GI 15-16 YIELD'!$D94</f>
        <v>310.432970720355</v>
      </c>
      <c r="J95" s="356">
        <f>'WK3 - Notional GI 15-16 YIELD'!Z94/'WK3 - Notional GI 15-16 YIELD'!$D94</f>
        <v>319.74617091519184</v>
      </c>
      <c r="K95" s="356">
        <f>'WK3 - Notional GI 15-16 YIELD'!AA94/'WK3 - Notional GI 15-16 YIELD'!$D94</f>
        <v>329.3386372246577</v>
      </c>
      <c r="L95" s="664">
        <f>'WK3 - Notional GI 15-16 YIELD'!AB94/'WK3 - Notional GI 15-16 YIELD'!$D94</f>
        <v>339.21902906315961</v>
      </c>
      <c r="M95" s="50"/>
      <c r="N95" s="670">
        <f t="shared" si="27"/>
        <v>6.650866688044573</v>
      </c>
      <c r="O95" s="367">
        <f t="shared" si="28"/>
        <v>2.3972310825197445E-2</v>
      </c>
      <c r="P95" s="670">
        <f t="shared" si="29"/>
        <v>8.5225799537262787</v>
      </c>
      <c r="Q95" s="357">
        <f t="shared" si="30"/>
        <v>2.9999535371195291E-2</v>
      </c>
      <c r="R95" s="358">
        <f t="shared" si="31"/>
        <v>15.173446641770852</v>
      </c>
      <c r="S95" s="367">
        <f t="shared" si="32"/>
        <v>5.4691004382922535E-2</v>
      </c>
      <c r="T95" s="670">
        <f t="shared" si="33"/>
        <v>8.7784813551983802</v>
      </c>
      <c r="U95" s="357">
        <f t="shared" si="34"/>
        <v>3.0000314429929377E-2</v>
      </c>
      <c r="V95" s="358">
        <f t="shared" si="35"/>
        <v>23.951927996969232</v>
      </c>
      <c r="W95" s="367">
        <f t="shared" si="36"/>
        <v>8.6332066140828237E-2</v>
      </c>
      <c r="X95" s="670">
        <f t="shared" si="37"/>
        <v>9.0415110678139854</v>
      </c>
      <c r="Y95" s="357">
        <f t="shared" si="38"/>
        <v>2.9999227842213864E-2</v>
      </c>
      <c r="Z95" s="358">
        <f t="shared" si="39"/>
        <v>32.993439064783217</v>
      </c>
      <c r="AA95" s="367">
        <f t="shared" si="40"/>
        <v>0.11892118930528989</v>
      </c>
      <c r="AB95" s="670">
        <f t="shared" si="41"/>
        <v>9.3132001948368384</v>
      </c>
      <c r="AC95" s="357">
        <f t="shared" si="42"/>
        <v>3.000067993172793E-2</v>
      </c>
      <c r="AD95" s="358">
        <f t="shared" si="43"/>
        <v>42.306639259620056</v>
      </c>
      <c r="AE95" s="367">
        <f t="shared" si="44"/>
        <v>0.15248958577446625</v>
      </c>
      <c r="AF95" s="670">
        <f t="shared" si="45"/>
        <v>9.5924663094658627</v>
      </c>
      <c r="AG95" s="357">
        <f t="shared" si="46"/>
        <v>3.0000253895175272E-2</v>
      </c>
      <c r="AH95" s="358">
        <f t="shared" si="47"/>
        <v>51.899105569085918</v>
      </c>
      <c r="AI95" s="367">
        <f t="shared" si="48"/>
        <v>0.18706456595924562</v>
      </c>
      <c r="AJ95" s="670">
        <f t="shared" si="49"/>
        <v>9.8803918385019074</v>
      </c>
      <c r="AK95" s="359">
        <f t="shared" si="50"/>
        <v>3.0000706633646564E-2</v>
      </c>
      <c r="AL95" s="360">
        <f t="shared" si="51"/>
        <v>61.779497407587826</v>
      </c>
      <c r="AM95" s="367">
        <f t="shared" si="52"/>
        <v>0.22267734175778592</v>
      </c>
      <c r="AN95" s="68"/>
    </row>
    <row r="96" spans="1:40" ht="15.75" x14ac:dyDescent="0.25">
      <c r="A96" s="335"/>
      <c r="B96" s="68"/>
      <c r="C96" s="661" t="s">
        <v>639</v>
      </c>
      <c r="D96" s="345" t="str">
        <f>IF('WK2 - Notional General Income'!C95="","",'WK2 - Notional General Income'!C95)</f>
        <v>Infrastructure Renewal Special Rate</v>
      </c>
      <c r="E96" s="358">
        <f>IF('WK2 - Notional General Income'!L95="","",'WK2 - Notional General Income'!L95/'WK2 - Notional General Income'!D95)</f>
        <v>0</v>
      </c>
      <c r="F96" s="358">
        <f>IF('WK3 - Notional GI 15-16 YIELD'!L95="","",'WK3 - Notional GI 15-16 YIELD'!L95/'WK3 - Notional GI 15-16 YIELD'!D95)</f>
        <v>89.014736015316345</v>
      </c>
      <c r="G96" s="356">
        <f>'WK3 - Notional GI 15-16 YIELD'!W95/'WK3 - Notional GI 15-16 YIELD'!$D95</f>
        <v>173.82204903393406</v>
      </c>
      <c r="H96" s="356">
        <f>'WK3 - Notional GI 15-16 YIELD'!X95/'WK3 - Notional GI 15-16 YIELD'!$D95</f>
        <v>266.91833089787303</v>
      </c>
      <c r="I96" s="356">
        <f>'WK3 - Notional GI 15-16 YIELD'!Y95/'WK3 - Notional GI 15-16 YIELD'!$D95</f>
        <v>368.96574119175187</v>
      </c>
      <c r="J96" s="356">
        <f>'WK3 - Notional GI 15-16 YIELD'!Z95/'WK3 - Notional GI 15-16 YIELD'!$D95</f>
        <v>380.0362612978297</v>
      </c>
      <c r="K96" s="356">
        <f>'WK3 - Notional GI 15-16 YIELD'!AA95/'WK3 - Notional GI 15-16 YIELD'!$D95</f>
        <v>391.44179249878226</v>
      </c>
      <c r="L96" s="664">
        <f>'WK3 - Notional GI 15-16 YIELD'!AB95/'WK3 - Notional GI 15-16 YIELD'!$D95</f>
        <v>403.17367538020238</v>
      </c>
      <c r="M96" s="50"/>
      <c r="N96" s="670">
        <f>IF(F96="","",IF(E96=0,0,F96-E96))</f>
        <v>0</v>
      </c>
      <c r="O96" s="367" t="str">
        <f>IF(OR(E96=0,N96=""),"",N96/E96)</f>
        <v/>
      </c>
      <c r="P96" s="670">
        <f t="shared" ref="P96" si="53">IF(G96=0,"",IF(F96=0,"",G96-F96))</f>
        <v>84.80731301861772</v>
      </c>
      <c r="Q96" s="357">
        <f t="shared" ref="Q96" si="54">IF(P96="","",P96/F96)</f>
        <v>0.95273341038752646</v>
      </c>
      <c r="R96" s="358">
        <f t="shared" ref="R96" si="55">IF(P96="","",P96+N96)</f>
        <v>84.80731301861772</v>
      </c>
      <c r="S96" s="367" t="str">
        <f>IF(OR($E96=0,R96=""),"",R96/$E96)</f>
        <v/>
      </c>
      <c r="T96" s="670">
        <f t="shared" ref="T96" si="56">IF(H96=0,"",IF(G96=0,"",H96-G96))</f>
        <v>93.09628186393897</v>
      </c>
      <c r="U96" s="357">
        <f t="shared" ref="U96" si="57">IF(T96="","",T96/G96)</f>
        <v>0.5355838478567494</v>
      </c>
      <c r="V96" s="358">
        <f t="shared" ref="V96" si="58">IF(T96="","",T96+R96)</f>
        <v>177.90359488255669</v>
      </c>
      <c r="W96" s="367" t="str">
        <f>IF(OR($E96=0,V96=""),"",V96/$E96)</f>
        <v/>
      </c>
      <c r="X96" s="670">
        <f t="shared" ref="X96" si="59">IF(I96=0,"",IF(H96=0,"",I96-H96))</f>
        <v>102.04741029387884</v>
      </c>
      <c r="Y96" s="357">
        <f t="shared" ref="Y96" si="60">IF(X96="","",X96/H96)</f>
        <v>0.38231698044344403</v>
      </c>
      <c r="Z96" s="358">
        <f t="shared" ref="Z96" si="61">IF(X96="","",X96+V96)</f>
        <v>279.9510051764355</v>
      </c>
      <c r="AA96" s="367" t="str">
        <f>IF(OR($E96=0,Z96=""),"",Z96/$E96)</f>
        <v/>
      </c>
      <c r="AB96" s="670">
        <f t="shared" ref="AB96" si="62">IF(J96=0,"",IF(I96=0,"",J96-I96))</f>
        <v>11.070520106077822</v>
      </c>
      <c r="AC96" s="357">
        <f t="shared" ref="AC96" si="63">IF(AB96="","",AB96/I96)</f>
        <v>3.0004195160017476E-2</v>
      </c>
      <c r="AD96" s="358">
        <f t="shared" ref="AD96" si="64">IF(AB96="","",AB96+Z96)</f>
        <v>291.02152528251332</v>
      </c>
      <c r="AE96" s="367" t="str">
        <f>IF(OR($E96=0,AD96=""),"",AD96/$E96)</f>
        <v/>
      </c>
      <c r="AF96" s="670">
        <f t="shared" ref="AF96" si="65">IF(K96=0,"",IF(J96=0,"",K96-J96))</f>
        <v>11.405531200952566</v>
      </c>
      <c r="AG96" s="357">
        <f t="shared" ref="AG96" si="66">IF(AF96="","",AF96/J96)</f>
        <v>3.0011691942243884E-2</v>
      </c>
      <c r="AH96" s="358">
        <f t="shared" ref="AH96" si="67">IF(AF96="","",AF96+AD96)</f>
        <v>302.42705648346589</v>
      </c>
      <c r="AI96" s="367" t="str">
        <f>IF(OR($E96=0,AH96=""),"",AH96/$E96)</f>
        <v/>
      </c>
      <c r="AJ96" s="670">
        <f t="shared" ref="AJ96" si="68">IF(L96=0,"",IF(K96=0,"",L96-K96))</f>
        <v>11.73188288142012</v>
      </c>
      <c r="AK96" s="359">
        <f t="shared" ref="AK96" si="69">IF(AJ96="","",AJ96/K96)</f>
        <v>2.9970951253133291E-2</v>
      </c>
      <c r="AL96" s="360">
        <f t="shared" ref="AL96" si="70">IF(AJ96="","",AJ96+AH96)</f>
        <v>314.15893936488601</v>
      </c>
      <c r="AM96" s="367" t="str">
        <f>IF(OR($E96=0,AL96=""),"",AL96/$E96)</f>
        <v/>
      </c>
      <c r="AN96" s="68"/>
    </row>
    <row r="97" spans="1:40" ht="15.75" x14ac:dyDescent="0.25">
      <c r="A97" s="335"/>
      <c r="B97" s="68"/>
      <c r="C97" s="661" t="s">
        <v>639</v>
      </c>
      <c r="D97" s="345" t="str">
        <f>IF('WK2 - Notional General Income'!C96="","",'WK2 - Notional General Income'!C96)</f>
        <v/>
      </c>
      <c r="E97" s="358" t="str">
        <f>IF('WK2 - Notional General Income'!L96="","",'WK2 - Notional General Income'!L96/'WK2 - Notional General Income'!D96)</f>
        <v/>
      </c>
      <c r="F97" s="358" t="str">
        <f>IF('WK3 - Notional GI 15-16 YIELD'!L96="","",'WK3 - Notional GI 15-16 YIELD'!L96/'WK3 - Notional GI 15-16 YIELD'!D96)</f>
        <v/>
      </c>
      <c r="G97" s="356"/>
      <c r="H97" s="356"/>
      <c r="I97" s="356"/>
      <c r="J97" s="361"/>
      <c r="K97" s="356"/>
      <c r="L97" s="664"/>
      <c r="M97" s="50"/>
      <c r="N97" s="670" t="str">
        <f t="shared" si="27"/>
        <v/>
      </c>
      <c r="O97" s="367" t="str">
        <f t="shared" si="28"/>
        <v/>
      </c>
      <c r="P97" s="670" t="str">
        <f t="shared" si="29"/>
        <v/>
      </c>
      <c r="Q97" s="357" t="str">
        <f t="shared" si="30"/>
        <v/>
      </c>
      <c r="R97" s="358" t="str">
        <f t="shared" si="31"/>
        <v/>
      </c>
      <c r="S97" s="367" t="str">
        <f t="shared" si="32"/>
        <v/>
      </c>
      <c r="T97" s="670" t="str">
        <f t="shared" si="33"/>
        <v/>
      </c>
      <c r="U97" s="357" t="str">
        <f t="shared" si="34"/>
        <v/>
      </c>
      <c r="V97" s="358" t="str">
        <f t="shared" si="35"/>
        <v/>
      </c>
      <c r="W97" s="367" t="str">
        <f t="shared" si="36"/>
        <v/>
      </c>
      <c r="X97" s="670" t="str">
        <f t="shared" si="37"/>
        <v/>
      </c>
      <c r="Y97" s="357" t="str">
        <f t="shared" si="38"/>
        <v/>
      </c>
      <c r="Z97" s="358" t="str">
        <f t="shared" si="39"/>
        <v/>
      </c>
      <c r="AA97" s="367" t="str">
        <f t="shared" si="40"/>
        <v/>
      </c>
      <c r="AB97" s="670" t="str">
        <f t="shared" si="41"/>
        <v/>
      </c>
      <c r="AC97" s="357" t="str">
        <f t="shared" si="42"/>
        <v/>
      </c>
      <c r="AD97" s="358" t="str">
        <f t="shared" si="43"/>
        <v/>
      </c>
      <c r="AE97" s="367" t="str">
        <f t="shared" si="44"/>
        <v/>
      </c>
      <c r="AF97" s="670" t="str">
        <f t="shared" si="45"/>
        <v/>
      </c>
      <c r="AG97" s="357" t="str">
        <f t="shared" si="46"/>
        <v/>
      </c>
      <c r="AH97" s="358" t="str">
        <f t="shared" si="47"/>
        <v/>
      </c>
      <c r="AI97" s="367" t="str">
        <f t="shared" si="48"/>
        <v/>
      </c>
      <c r="AJ97" s="670" t="str">
        <f t="shared" si="49"/>
        <v/>
      </c>
      <c r="AK97" s="359" t="str">
        <f t="shared" si="50"/>
        <v/>
      </c>
      <c r="AL97" s="360" t="str">
        <f t="shared" si="51"/>
        <v/>
      </c>
      <c r="AM97" s="367" t="str">
        <f t="shared" si="52"/>
        <v/>
      </c>
      <c r="AN97" s="68"/>
    </row>
    <row r="98" spans="1:40" ht="15.75" x14ac:dyDescent="0.25">
      <c r="A98" s="335"/>
      <c r="B98" s="68"/>
      <c r="C98" s="661" t="s">
        <v>639</v>
      </c>
      <c r="D98" s="345" t="str">
        <f>IF('WK2 - Notional General Income'!C97="","",'WK2 - Notional General Income'!C97)</f>
        <v/>
      </c>
      <c r="E98" s="358" t="str">
        <f>IF('WK2 - Notional General Income'!L97="","",'WK2 - Notional General Income'!L97/'WK2 - Notional General Income'!D97)</f>
        <v/>
      </c>
      <c r="F98" s="358" t="str">
        <f>IF('WK3 - Notional GI 15-16 YIELD'!L97="","",'WK3 - Notional GI 15-16 YIELD'!L97/'WK3 - Notional GI 15-16 YIELD'!D97)</f>
        <v/>
      </c>
      <c r="G98" s="356"/>
      <c r="H98" s="356"/>
      <c r="I98" s="356"/>
      <c r="J98" s="361"/>
      <c r="K98" s="356"/>
      <c r="L98" s="664"/>
      <c r="M98" s="50"/>
      <c r="N98" s="670" t="str">
        <f t="shared" si="27"/>
        <v/>
      </c>
      <c r="O98" s="367" t="str">
        <f t="shared" si="28"/>
        <v/>
      </c>
      <c r="P98" s="670" t="str">
        <f t="shared" si="29"/>
        <v/>
      </c>
      <c r="Q98" s="357" t="str">
        <f t="shared" si="30"/>
        <v/>
      </c>
      <c r="R98" s="358" t="str">
        <f t="shared" si="31"/>
        <v/>
      </c>
      <c r="S98" s="367" t="str">
        <f t="shared" si="32"/>
        <v/>
      </c>
      <c r="T98" s="670" t="str">
        <f t="shared" si="33"/>
        <v/>
      </c>
      <c r="U98" s="357" t="str">
        <f t="shared" si="34"/>
        <v/>
      </c>
      <c r="V98" s="358" t="str">
        <f t="shared" si="35"/>
        <v/>
      </c>
      <c r="W98" s="367" t="str">
        <f t="shared" si="36"/>
        <v/>
      </c>
      <c r="X98" s="670" t="str">
        <f t="shared" si="37"/>
        <v/>
      </c>
      <c r="Y98" s="357" t="str">
        <f t="shared" si="38"/>
        <v/>
      </c>
      <c r="Z98" s="358" t="str">
        <f t="shared" si="39"/>
        <v/>
      </c>
      <c r="AA98" s="367" t="str">
        <f t="shared" si="40"/>
        <v/>
      </c>
      <c r="AB98" s="670" t="str">
        <f t="shared" si="41"/>
        <v/>
      </c>
      <c r="AC98" s="357" t="str">
        <f t="shared" si="42"/>
        <v/>
      </c>
      <c r="AD98" s="358" t="str">
        <f t="shared" si="43"/>
        <v/>
      </c>
      <c r="AE98" s="367" t="str">
        <f t="shared" si="44"/>
        <v/>
      </c>
      <c r="AF98" s="670" t="str">
        <f t="shared" si="45"/>
        <v/>
      </c>
      <c r="AG98" s="357" t="str">
        <f t="shared" si="46"/>
        <v/>
      </c>
      <c r="AH98" s="358" t="str">
        <f t="shared" si="47"/>
        <v/>
      </c>
      <c r="AI98" s="367" t="str">
        <f t="shared" si="48"/>
        <v/>
      </c>
      <c r="AJ98" s="670" t="str">
        <f t="shared" si="49"/>
        <v/>
      </c>
      <c r="AK98" s="359" t="str">
        <f t="shared" si="50"/>
        <v/>
      </c>
      <c r="AL98" s="360" t="str">
        <f t="shared" si="51"/>
        <v/>
      </c>
      <c r="AM98" s="367" t="str">
        <f t="shared" si="52"/>
        <v/>
      </c>
      <c r="AN98" s="68"/>
    </row>
    <row r="99" spans="1:40" ht="15.75" x14ac:dyDescent="0.25">
      <c r="A99" s="335"/>
      <c r="B99" s="68"/>
      <c r="C99" s="661" t="s">
        <v>639</v>
      </c>
      <c r="D99" s="345" t="str">
        <f>IF('WK2 - Notional General Income'!C98="","",'WK2 - Notional General Income'!C98)</f>
        <v/>
      </c>
      <c r="E99" s="358" t="str">
        <f>IF('WK2 - Notional General Income'!L98="","",'WK2 - Notional General Income'!L98/'WK2 - Notional General Income'!D98)</f>
        <v/>
      </c>
      <c r="F99" s="358" t="str">
        <f>IF('WK3 - Notional GI 15-16 YIELD'!L98="","",'WK3 - Notional GI 15-16 YIELD'!L98/'WK3 - Notional GI 15-16 YIELD'!D98)</f>
        <v/>
      </c>
      <c r="G99" s="356"/>
      <c r="H99" s="356"/>
      <c r="I99" s="356"/>
      <c r="J99" s="361"/>
      <c r="K99" s="356"/>
      <c r="L99" s="664"/>
      <c r="M99" s="50"/>
      <c r="N99" s="670" t="str">
        <f t="shared" si="27"/>
        <v/>
      </c>
      <c r="O99" s="367" t="str">
        <f t="shared" si="28"/>
        <v/>
      </c>
      <c r="P99" s="670" t="str">
        <f t="shared" si="29"/>
        <v/>
      </c>
      <c r="Q99" s="357" t="str">
        <f t="shared" si="30"/>
        <v/>
      </c>
      <c r="R99" s="358" t="str">
        <f t="shared" si="31"/>
        <v/>
      </c>
      <c r="S99" s="367" t="str">
        <f t="shared" si="32"/>
        <v/>
      </c>
      <c r="T99" s="670" t="str">
        <f t="shared" si="33"/>
        <v/>
      </c>
      <c r="U99" s="357" t="str">
        <f t="shared" si="34"/>
        <v/>
      </c>
      <c r="V99" s="358" t="str">
        <f t="shared" si="35"/>
        <v/>
      </c>
      <c r="W99" s="367" t="str">
        <f t="shared" si="36"/>
        <v/>
      </c>
      <c r="X99" s="670" t="str">
        <f t="shared" si="37"/>
        <v/>
      </c>
      <c r="Y99" s="357" t="str">
        <f t="shared" si="38"/>
        <v/>
      </c>
      <c r="Z99" s="358" t="str">
        <f t="shared" si="39"/>
        <v/>
      </c>
      <c r="AA99" s="367" t="str">
        <f t="shared" si="40"/>
        <v/>
      </c>
      <c r="AB99" s="670" t="str">
        <f t="shared" si="41"/>
        <v/>
      </c>
      <c r="AC99" s="357" t="str">
        <f t="shared" si="42"/>
        <v/>
      </c>
      <c r="AD99" s="358" t="str">
        <f t="shared" si="43"/>
        <v/>
      </c>
      <c r="AE99" s="367" t="str">
        <f t="shared" si="44"/>
        <v/>
      </c>
      <c r="AF99" s="670" t="str">
        <f t="shared" si="45"/>
        <v/>
      </c>
      <c r="AG99" s="357" t="str">
        <f t="shared" si="46"/>
        <v/>
      </c>
      <c r="AH99" s="358" t="str">
        <f t="shared" si="47"/>
        <v/>
      </c>
      <c r="AI99" s="367" t="str">
        <f t="shared" si="48"/>
        <v/>
      </c>
      <c r="AJ99" s="670" t="str">
        <f t="shared" si="49"/>
        <v/>
      </c>
      <c r="AK99" s="359" t="str">
        <f t="shared" si="50"/>
        <v/>
      </c>
      <c r="AL99" s="360" t="str">
        <f t="shared" si="51"/>
        <v/>
      </c>
      <c r="AM99" s="367" t="str">
        <f t="shared" si="52"/>
        <v/>
      </c>
      <c r="AN99" s="68"/>
    </row>
    <row r="100" spans="1:40" ht="15.75" x14ac:dyDescent="0.25">
      <c r="A100" s="335"/>
      <c r="B100" s="68"/>
      <c r="C100" s="661" t="s">
        <v>639</v>
      </c>
      <c r="D100" s="345" t="str">
        <f>IF('WK2 - Notional General Income'!C99="","",'WK2 - Notional General Income'!C99)</f>
        <v/>
      </c>
      <c r="E100" s="358" t="str">
        <f>IF('WK2 - Notional General Income'!L99="","",'WK2 - Notional General Income'!L99/'WK2 - Notional General Income'!D99)</f>
        <v/>
      </c>
      <c r="F100" s="358" t="str">
        <f>IF('WK3 - Notional GI 15-16 YIELD'!L99="","",'WK3 - Notional GI 15-16 YIELD'!L99/'WK3 - Notional GI 15-16 YIELD'!D99)</f>
        <v/>
      </c>
      <c r="G100" s="356"/>
      <c r="H100" s="356"/>
      <c r="I100" s="356"/>
      <c r="J100" s="361"/>
      <c r="K100" s="356"/>
      <c r="L100" s="664"/>
      <c r="M100" s="50"/>
      <c r="N100" s="670" t="str">
        <f t="shared" si="27"/>
        <v/>
      </c>
      <c r="O100" s="367" t="str">
        <f t="shared" si="28"/>
        <v/>
      </c>
      <c r="P100" s="670" t="str">
        <f t="shared" si="29"/>
        <v/>
      </c>
      <c r="Q100" s="357" t="str">
        <f t="shared" si="30"/>
        <v/>
      </c>
      <c r="R100" s="358" t="str">
        <f t="shared" si="31"/>
        <v/>
      </c>
      <c r="S100" s="367" t="str">
        <f t="shared" si="32"/>
        <v/>
      </c>
      <c r="T100" s="670" t="str">
        <f t="shared" si="33"/>
        <v/>
      </c>
      <c r="U100" s="357" t="str">
        <f t="shared" si="34"/>
        <v/>
      </c>
      <c r="V100" s="358" t="str">
        <f t="shared" si="35"/>
        <v/>
      </c>
      <c r="W100" s="367" t="str">
        <f t="shared" si="36"/>
        <v/>
      </c>
      <c r="X100" s="670" t="str">
        <f t="shared" si="37"/>
        <v/>
      </c>
      <c r="Y100" s="357" t="str">
        <f t="shared" si="38"/>
        <v/>
      </c>
      <c r="Z100" s="358" t="str">
        <f t="shared" si="39"/>
        <v/>
      </c>
      <c r="AA100" s="367" t="str">
        <f t="shared" si="40"/>
        <v/>
      </c>
      <c r="AB100" s="670" t="str">
        <f t="shared" si="41"/>
        <v/>
      </c>
      <c r="AC100" s="357" t="str">
        <f t="shared" si="42"/>
        <v/>
      </c>
      <c r="AD100" s="358" t="str">
        <f t="shared" si="43"/>
        <v/>
      </c>
      <c r="AE100" s="367" t="str">
        <f t="shared" si="44"/>
        <v/>
      </c>
      <c r="AF100" s="670" t="str">
        <f t="shared" si="45"/>
        <v/>
      </c>
      <c r="AG100" s="357" t="str">
        <f t="shared" si="46"/>
        <v/>
      </c>
      <c r="AH100" s="358" t="str">
        <f t="shared" si="47"/>
        <v/>
      </c>
      <c r="AI100" s="367" t="str">
        <f t="shared" si="48"/>
        <v/>
      </c>
      <c r="AJ100" s="670" t="str">
        <f t="shared" si="49"/>
        <v/>
      </c>
      <c r="AK100" s="359" t="str">
        <f t="shared" si="50"/>
        <v/>
      </c>
      <c r="AL100" s="360" t="str">
        <f t="shared" si="51"/>
        <v/>
      </c>
      <c r="AM100" s="367" t="str">
        <f t="shared" si="52"/>
        <v/>
      </c>
      <c r="AN100" s="68"/>
    </row>
    <row r="101" spans="1:40" ht="15.75" x14ac:dyDescent="0.25">
      <c r="A101" s="335"/>
      <c r="B101" s="68"/>
      <c r="C101" s="661" t="s">
        <v>639</v>
      </c>
      <c r="D101" s="345" t="str">
        <f>IF('WK2 - Notional General Income'!C100="","",'WK2 - Notional General Income'!C100)</f>
        <v/>
      </c>
      <c r="E101" s="358" t="str">
        <f>IF('WK2 - Notional General Income'!L100="","",'WK2 - Notional General Income'!L100/'WK2 - Notional General Income'!D100)</f>
        <v/>
      </c>
      <c r="F101" s="358" t="str">
        <f>IF('WK3 - Notional GI 15-16 YIELD'!L100="","",'WK3 - Notional GI 15-16 YIELD'!L100/'WK3 - Notional GI 15-16 YIELD'!D100)</f>
        <v/>
      </c>
      <c r="G101" s="356"/>
      <c r="H101" s="356"/>
      <c r="I101" s="356"/>
      <c r="J101" s="361"/>
      <c r="K101" s="356"/>
      <c r="L101" s="664"/>
      <c r="M101" s="50"/>
      <c r="N101" s="670" t="str">
        <f t="shared" si="27"/>
        <v/>
      </c>
      <c r="O101" s="367" t="str">
        <f t="shared" si="28"/>
        <v/>
      </c>
      <c r="P101" s="670" t="str">
        <f t="shared" si="29"/>
        <v/>
      </c>
      <c r="Q101" s="357" t="str">
        <f t="shared" si="30"/>
        <v/>
      </c>
      <c r="R101" s="358" t="str">
        <f t="shared" si="31"/>
        <v/>
      </c>
      <c r="S101" s="367" t="str">
        <f t="shared" si="32"/>
        <v/>
      </c>
      <c r="T101" s="670" t="str">
        <f t="shared" si="33"/>
        <v/>
      </c>
      <c r="U101" s="357" t="str">
        <f t="shared" si="34"/>
        <v/>
      </c>
      <c r="V101" s="358" t="str">
        <f t="shared" si="35"/>
        <v/>
      </c>
      <c r="W101" s="367" t="str">
        <f t="shared" si="36"/>
        <v/>
      </c>
      <c r="X101" s="670" t="str">
        <f t="shared" si="37"/>
        <v/>
      </c>
      <c r="Y101" s="357" t="str">
        <f t="shared" si="38"/>
        <v/>
      </c>
      <c r="Z101" s="358" t="str">
        <f t="shared" si="39"/>
        <v/>
      </c>
      <c r="AA101" s="367" t="str">
        <f t="shared" si="40"/>
        <v/>
      </c>
      <c r="AB101" s="670" t="str">
        <f t="shared" si="41"/>
        <v/>
      </c>
      <c r="AC101" s="357" t="str">
        <f t="shared" si="42"/>
        <v/>
      </c>
      <c r="AD101" s="358" t="str">
        <f t="shared" si="43"/>
        <v/>
      </c>
      <c r="AE101" s="367" t="str">
        <f t="shared" si="44"/>
        <v/>
      </c>
      <c r="AF101" s="670" t="str">
        <f t="shared" si="45"/>
        <v/>
      </c>
      <c r="AG101" s="357" t="str">
        <f t="shared" si="46"/>
        <v/>
      </c>
      <c r="AH101" s="358" t="str">
        <f t="shared" si="47"/>
        <v/>
      </c>
      <c r="AI101" s="367" t="str">
        <f t="shared" si="48"/>
        <v/>
      </c>
      <c r="AJ101" s="670" t="str">
        <f t="shared" si="49"/>
        <v/>
      </c>
      <c r="AK101" s="359" t="str">
        <f t="shared" si="50"/>
        <v/>
      </c>
      <c r="AL101" s="360" t="str">
        <f t="shared" si="51"/>
        <v/>
      </c>
      <c r="AM101" s="367" t="str">
        <f t="shared" si="52"/>
        <v/>
      </c>
      <c r="AN101" s="68"/>
    </row>
    <row r="102" spans="1:40" ht="15.75" x14ac:dyDescent="0.25">
      <c r="A102" s="335"/>
      <c r="B102" s="68"/>
      <c r="C102" s="661" t="s">
        <v>639</v>
      </c>
      <c r="D102" s="345" t="str">
        <f>IF('WK2 - Notional General Income'!C101="","",'WK2 - Notional General Income'!C101)</f>
        <v/>
      </c>
      <c r="E102" s="358" t="str">
        <f>IF('WK2 - Notional General Income'!L101="","",'WK2 - Notional General Income'!L101/'WK2 - Notional General Income'!D101)</f>
        <v/>
      </c>
      <c r="F102" s="358" t="str">
        <f>IF('WK3 - Notional GI 15-16 YIELD'!L101="","",'WK3 - Notional GI 15-16 YIELD'!L101/'WK3 - Notional GI 15-16 YIELD'!D101)</f>
        <v/>
      </c>
      <c r="G102" s="356"/>
      <c r="H102" s="356"/>
      <c r="I102" s="356"/>
      <c r="J102" s="361"/>
      <c r="K102" s="356"/>
      <c r="L102" s="664"/>
      <c r="M102" s="50"/>
      <c r="N102" s="670" t="str">
        <f t="shared" si="27"/>
        <v/>
      </c>
      <c r="O102" s="367" t="str">
        <f t="shared" si="28"/>
        <v/>
      </c>
      <c r="P102" s="670" t="str">
        <f t="shared" si="29"/>
        <v/>
      </c>
      <c r="Q102" s="357" t="str">
        <f t="shared" si="30"/>
        <v/>
      </c>
      <c r="R102" s="358" t="str">
        <f t="shared" si="31"/>
        <v/>
      </c>
      <c r="S102" s="367" t="str">
        <f t="shared" si="32"/>
        <v/>
      </c>
      <c r="T102" s="670" t="str">
        <f t="shared" si="33"/>
        <v/>
      </c>
      <c r="U102" s="357" t="str">
        <f t="shared" si="34"/>
        <v/>
      </c>
      <c r="V102" s="358" t="str">
        <f t="shared" si="35"/>
        <v/>
      </c>
      <c r="W102" s="367" t="str">
        <f t="shared" si="36"/>
        <v/>
      </c>
      <c r="X102" s="670" t="str">
        <f t="shared" si="37"/>
        <v/>
      </c>
      <c r="Y102" s="357" t="str">
        <f t="shared" si="38"/>
        <v/>
      </c>
      <c r="Z102" s="358" t="str">
        <f t="shared" si="39"/>
        <v/>
      </c>
      <c r="AA102" s="367" t="str">
        <f t="shared" si="40"/>
        <v/>
      </c>
      <c r="AB102" s="670" t="str">
        <f t="shared" si="41"/>
        <v/>
      </c>
      <c r="AC102" s="357" t="str">
        <f t="shared" si="42"/>
        <v/>
      </c>
      <c r="AD102" s="358" t="str">
        <f t="shared" si="43"/>
        <v/>
      </c>
      <c r="AE102" s="367" t="str">
        <f t="shared" si="44"/>
        <v/>
      </c>
      <c r="AF102" s="670" t="str">
        <f t="shared" si="45"/>
        <v/>
      </c>
      <c r="AG102" s="357" t="str">
        <f t="shared" si="46"/>
        <v/>
      </c>
      <c r="AH102" s="358" t="str">
        <f t="shared" si="47"/>
        <v/>
      </c>
      <c r="AI102" s="367" t="str">
        <f t="shared" si="48"/>
        <v/>
      </c>
      <c r="AJ102" s="670" t="str">
        <f t="shared" si="49"/>
        <v/>
      </c>
      <c r="AK102" s="359" t="str">
        <f t="shared" si="50"/>
        <v/>
      </c>
      <c r="AL102" s="360" t="str">
        <f t="shared" si="51"/>
        <v/>
      </c>
      <c r="AM102" s="367" t="str">
        <f t="shared" si="52"/>
        <v/>
      </c>
      <c r="AN102" s="68"/>
    </row>
    <row r="103" spans="1:40" ht="15.75" x14ac:dyDescent="0.25">
      <c r="A103" s="335"/>
      <c r="B103" s="68"/>
      <c r="C103" s="661" t="s">
        <v>639</v>
      </c>
      <c r="D103" s="345" t="str">
        <f>IF('WK2 - Notional General Income'!C102="","",'WK2 - Notional General Income'!C102)</f>
        <v/>
      </c>
      <c r="E103" s="358" t="str">
        <f>IF('WK2 - Notional General Income'!L102="","",'WK2 - Notional General Income'!L102/'WK2 - Notional General Income'!D102)</f>
        <v/>
      </c>
      <c r="F103" s="358" t="str">
        <f>IF('WK3 - Notional GI 15-16 YIELD'!L102="","",'WK3 - Notional GI 15-16 YIELD'!L102/'WK3 - Notional GI 15-16 YIELD'!D102)</f>
        <v/>
      </c>
      <c r="G103" s="356"/>
      <c r="H103" s="356"/>
      <c r="I103" s="356"/>
      <c r="J103" s="361"/>
      <c r="K103" s="356"/>
      <c r="L103" s="664"/>
      <c r="M103" s="50"/>
      <c r="N103" s="670" t="str">
        <f t="shared" ref="N103:N135" si="71">IF(F103="","",IF(E103=0,"",F103-E103))</f>
        <v/>
      </c>
      <c r="O103" s="367" t="str">
        <f t="shared" ref="O103:O135" si="72">IF(N103="","",N103/E103)</f>
        <v/>
      </c>
      <c r="P103" s="670" t="str">
        <f t="shared" ref="P103:P135" si="73">IF(G103=0,"",IF(F103=0,"",G103-F103))</f>
        <v/>
      </c>
      <c r="Q103" s="357" t="str">
        <f t="shared" ref="Q103:Q134" si="74">IF(P103="","",P103/F103)</f>
        <v/>
      </c>
      <c r="R103" s="358" t="str">
        <f t="shared" ref="R103:R134" si="75">IF(P103="","",P103+N103)</f>
        <v/>
      </c>
      <c r="S103" s="367" t="str">
        <f t="shared" ref="S103:S134" si="76">IF(R103="","",R103/E103)</f>
        <v/>
      </c>
      <c r="T103" s="670" t="str">
        <f t="shared" ref="T103:T134" si="77">IF(H103=0,"",IF(G103=0,"",H103-G103))</f>
        <v/>
      </c>
      <c r="U103" s="357" t="str">
        <f t="shared" ref="U103:U134" si="78">IF(T103="","",T103/G103)</f>
        <v/>
      </c>
      <c r="V103" s="358" t="str">
        <f t="shared" ref="V103:V134" si="79">IF(T103="","",T103+R103)</f>
        <v/>
      </c>
      <c r="W103" s="367" t="str">
        <f t="shared" ref="W103:W134" si="80">IF(V103="","",V103/E103)</f>
        <v/>
      </c>
      <c r="X103" s="670" t="str">
        <f t="shared" ref="X103:X134" si="81">IF(I103=0,"",IF(H103=0,"",I103-H103))</f>
        <v/>
      </c>
      <c r="Y103" s="357" t="str">
        <f t="shared" ref="Y103:Y134" si="82">IF(X103="","",X103/H103)</f>
        <v/>
      </c>
      <c r="Z103" s="358" t="str">
        <f t="shared" ref="Z103:Z134" si="83">IF(X103="","",X103+V103)</f>
        <v/>
      </c>
      <c r="AA103" s="367" t="str">
        <f t="shared" ref="AA103:AA134" si="84">IF(Z103="","",Z103/E103)</f>
        <v/>
      </c>
      <c r="AB103" s="670" t="str">
        <f t="shared" ref="AB103:AB134" si="85">IF(J103=0,"",IF(I103=0,"",J103-I103))</f>
        <v/>
      </c>
      <c r="AC103" s="357" t="str">
        <f t="shared" ref="AC103:AC134" si="86">IF(AB103="","",AB103/I103)</f>
        <v/>
      </c>
      <c r="AD103" s="358" t="str">
        <f t="shared" ref="AD103:AD134" si="87">IF(AB103="","",AB103+Z103)</f>
        <v/>
      </c>
      <c r="AE103" s="367" t="str">
        <f t="shared" ref="AE103:AE134" si="88">IF(AD103="","",AD103/E103)</f>
        <v/>
      </c>
      <c r="AF103" s="670" t="str">
        <f t="shared" ref="AF103:AF134" si="89">IF(K103=0,"",IF(J103=0,"",K103-J103))</f>
        <v/>
      </c>
      <c r="AG103" s="357" t="str">
        <f t="shared" ref="AG103:AG134" si="90">IF(AF103="","",AF103/J103)</f>
        <v/>
      </c>
      <c r="AH103" s="358" t="str">
        <f t="shared" ref="AH103:AH134" si="91">IF(AF103="","",AF103+AD103)</f>
        <v/>
      </c>
      <c r="AI103" s="367" t="str">
        <f t="shared" ref="AI103:AI134" si="92">IF(AH103="","",AH103/E103)</f>
        <v/>
      </c>
      <c r="AJ103" s="670" t="str">
        <f t="shared" ref="AJ103:AJ134" si="93">IF(L103=0,"",IF(K103=0,"",L103-K103))</f>
        <v/>
      </c>
      <c r="AK103" s="359" t="str">
        <f t="shared" ref="AK103:AK134" si="94">IF(AJ103="","",AJ103/K103)</f>
        <v/>
      </c>
      <c r="AL103" s="360" t="str">
        <f t="shared" ref="AL103:AL134" si="95">IF(AJ103="","",AJ103+AH103)</f>
        <v/>
      </c>
      <c r="AM103" s="367" t="str">
        <f t="shared" ref="AM103:AM134" si="96">IF(AL103="","",AL103/E103)</f>
        <v/>
      </c>
      <c r="AN103" s="68"/>
    </row>
    <row r="104" spans="1:40" ht="15.75" x14ac:dyDescent="0.25">
      <c r="A104" s="335"/>
      <c r="B104" s="68"/>
      <c r="C104" s="661" t="s">
        <v>639</v>
      </c>
      <c r="D104" s="345" t="str">
        <f>IF('WK2 - Notional General Income'!C103="","",'WK2 - Notional General Income'!C103)</f>
        <v/>
      </c>
      <c r="E104" s="358" t="str">
        <f>IF('WK2 - Notional General Income'!L103="","",'WK2 - Notional General Income'!L103/'WK2 - Notional General Income'!D103)</f>
        <v/>
      </c>
      <c r="F104" s="358" t="str">
        <f>IF('WK3 - Notional GI 15-16 YIELD'!L103="","",'WK3 - Notional GI 15-16 YIELD'!L103/'WK3 - Notional GI 15-16 YIELD'!D103)</f>
        <v/>
      </c>
      <c r="G104" s="356"/>
      <c r="H104" s="356"/>
      <c r="I104" s="356"/>
      <c r="J104" s="361"/>
      <c r="K104" s="356"/>
      <c r="L104" s="664"/>
      <c r="M104" s="50"/>
      <c r="N104" s="670" t="str">
        <f t="shared" si="71"/>
        <v/>
      </c>
      <c r="O104" s="367" t="str">
        <f t="shared" si="72"/>
        <v/>
      </c>
      <c r="P104" s="670" t="str">
        <f t="shared" si="73"/>
        <v/>
      </c>
      <c r="Q104" s="357" t="str">
        <f t="shared" si="74"/>
        <v/>
      </c>
      <c r="R104" s="358" t="str">
        <f t="shared" si="75"/>
        <v/>
      </c>
      <c r="S104" s="367" t="str">
        <f t="shared" si="76"/>
        <v/>
      </c>
      <c r="T104" s="670" t="str">
        <f t="shared" si="77"/>
        <v/>
      </c>
      <c r="U104" s="357" t="str">
        <f t="shared" si="78"/>
        <v/>
      </c>
      <c r="V104" s="358" t="str">
        <f t="shared" si="79"/>
        <v/>
      </c>
      <c r="W104" s="367" t="str">
        <f t="shared" si="80"/>
        <v/>
      </c>
      <c r="X104" s="670" t="str">
        <f t="shared" si="81"/>
        <v/>
      </c>
      <c r="Y104" s="357" t="str">
        <f t="shared" si="82"/>
        <v/>
      </c>
      <c r="Z104" s="358" t="str">
        <f t="shared" si="83"/>
        <v/>
      </c>
      <c r="AA104" s="367" t="str">
        <f t="shared" si="84"/>
        <v/>
      </c>
      <c r="AB104" s="670" t="str">
        <f t="shared" si="85"/>
        <v/>
      </c>
      <c r="AC104" s="357" t="str">
        <f t="shared" si="86"/>
        <v/>
      </c>
      <c r="AD104" s="358" t="str">
        <f t="shared" si="87"/>
        <v/>
      </c>
      <c r="AE104" s="367" t="str">
        <f t="shared" si="88"/>
        <v/>
      </c>
      <c r="AF104" s="670" t="str">
        <f t="shared" si="89"/>
        <v/>
      </c>
      <c r="AG104" s="357" t="str">
        <f t="shared" si="90"/>
        <v/>
      </c>
      <c r="AH104" s="358" t="str">
        <f t="shared" si="91"/>
        <v/>
      </c>
      <c r="AI104" s="367" t="str">
        <f t="shared" si="92"/>
        <v/>
      </c>
      <c r="AJ104" s="670" t="str">
        <f t="shared" si="93"/>
        <v/>
      </c>
      <c r="AK104" s="359" t="str">
        <f t="shared" si="94"/>
        <v/>
      </c>
      <c r="AL104" s="360" t="str">
        <f t="shared" si="95"/>
        <v/>
      </c>
      <c r="AM104" s="367" t="str">
        <f t="shared" si="96"/>
        <v/>
      </c>
      <c r="AN104" s="68"/>
    </row>
    <row r="105" spans="1:40" ht="15.75" x14ac:dyDescent="0.25">
      <c r="A105" s="335"/>
      <c r="B105" s="68"/>
      <c r="C105" s="661" t="s">
        <v>639</v>
      </c>
      <c r="D105" s="345" t="str">
        <f>IF('WK2 - Notional General Income'!C104="","",'WK2 - Notional General Income'!C104)</f>
        <v/>
      </c>
      <c r="E105" s="358" t="str">
        <f>IF('WK2 - Notional General Income'!L104="","",'WK2 - Notional General Income'!L104/'WK2 - Notional General Income'!D104)</f>
        <v/>
      </c>
      <c r="F105" s="358" t="str">
        <f>IF('WK3 - Notional GI 15-16 YIELD'!L104="","",'WK3 - Notional GI 15-16 YIELD'!L104/'WK3 - Notional GI 15-16 YIELD'!D104)</f>
        <v/>
      </c>
      <c r="G105" s="356"/>
      <c r="H105" s="356"/>
      <c r="I105" s="356"/>
      <c r="J105" s="361"/>
      <c r="K105" s="356"/>
      <c r="L105" s="664"/>
      <c r="M105" s="50"/>
      <c r="N105" s="670" t="str">
        <f t="shared" si="71"/>
        <v/>
      </c>
      <c r="O105" s="367" t="str">
        <f t="shared" si="72"/>
        <v/>
      </c>
      <c r="P105" s="670" t="str">
        <f t="shared" si="73"/>
        <v/>
      </c>
      <c r="Q105" s="357" t="str">
        <f t="shared" si="74"/>
        <v/>
      </c>
      <c r="R105" s="358" t="str">
        <f t="shared" si="75"/>
        <v/>
      </c>
      <c r="S105" s="367" t="str">
        <f t="shared" si="76"/>
        <v/>
      </c>
      <c r="T105" s="670" t="str">
        <f t="shared" si="77"/>
        <v/>
      </c>
      <c r="U105" s="357" t="str">
        <f t="shared" si="78"/>
        <v/>
      </c>
      <c r="V105" s="358" t="str">
        <f t="shared" si="79"/>
        <v/>
      </c>
      <c r="W105" s="367" t="str">
        <f t="shared" si="80"/>
        <v/>
      </c>
      <c r="X105" s="670" t="str">
        <f t="shared" si="81"/>
        <v/>
      </c>
      <c r="Y105" s="357" t="str">
        <f t="shared" si="82"/>
        <v/>
      </c>
      <c r="Z105" s="358" t="str">
        <f t="shared" si="83"/>
        <v/>
      </c>
      <c r="AA105" s="367" t="str">
        <f t="shared" si="84"/>
        <v/>
      </c>
      <c r="AB105" s="670" t="str">
        <f t="shared" si="85"/>
        <v/>
      </c>
      <c r="AC105" s="357" t="str">
        <f t="shared" si="86"/>
        <v/>
      </c>
      <c r="AD105" s="358" t="str">
        <f t="shared" si="87"/>
        <v/>
      </c>
      <c r="AE105" s="367" t="str">
        <f t="shared" si="88"/>
        <v/>
      </c>
      <c r="AF105" s="670" t="str">
        <f t="shared" si="89"/>
        <v/>
      </c>
      <c r="AG105" s="357" t="str">
        <f t="shared" si="90"/>
        <v/>
      </c>
      <c r="AH105" s="358" t="str">
        <f t="shared" si="91"/>
        <v/>
      </c>
      <c r="AI105" s="367" t="str">
        <f t="shared" si="92"/>
        <v/>
      </c>
      <c r="AJ105" s="670" t="str">
        <f t="shared" si="93"/>
        <v/>
      </c>
      <c r="AK105" s="359" t="str">
        <f t="shared" si="94"/>
        <v/>
      </c>
      <c r="AL105" s="360" t="str">
        <f t="shared" si="95"/>
        <v/>
      </c>
      <c r="AM105" s="367" t="str">
        <f t="shared" si="96"/>
        <v/>
      </c>
      <c r="AN105" s="68"/>
    </row>
    <row r="106" spans="1:40" ht="15.75" x14ac:dyDescent="0.25">
      <c r="A106" s="335"/>
      <c r="B106" s="68"/>
      <c r="C106" s="661" t="s">
        <v>639</v>
      </c>
      <c r="D106" s="345" t="str">
        <f>IF('WK2 - Notional General Income'!C105="","",'WK2 - Notional General Income'!C105)</f>
        <v/>
      </c>
      <c r="E106" s="358" t="str">
        <f>IF('WK2 - Notional General Income'!L105="","",'WK2 - Notional General Income'!L105/'WK2 - Notional General Income'!D105)</f>
        <v/>
      </c>
      <c r="F106" s="358" t="str">
        <f>IF('WK3 - Notional GI 15-16 YIELD'!L105="","",'WK3 - Notional GI 15-16 YIELD'!L105/'WK3 - Notional GI 15-16 YIELD'!D105)</f>
        <v/>
      </c>
      <c r="G106" s="356"/>
      <c r="H106" s="356"/>
      <c r="I106" s="356"/>
      <c r="J106" s="361"/>
      <c r="K106" s="356"/>
      <c r="L106" s="664"/>
      <c r="M106" s="50"/>
      <c r="N106" s="670" t="str">
        <f t="shared" si="71"/>
        <v/>
      </c>
      <c r="O106" s="367" t="str">
        <f t="shared" si="72"/>
        <v/>
      </c>
      <c r="P106" s="670" t="str">
        <f t="shared" si="73"/>
        <v/>
      </c>
      <c r="Q106" s="357" t="str">
        <f t="shared" si="74"/>
        <v/>
      </c>
      <c r="R106" s="358" t="str">
        <f t="shared" si="75"/>
        <v/>
      </c>
      <c r="S106" s="367" t="str">
        <f t="shared" si="76"/>
        <v/>
      </c>
      <c r="T106" s="670" t="str">
        <f t="shared" si="77"/>
        <v/>
      </c>
      <c r="U106" s="357" t="str">
        <f t="shared" si="78"/>
        <v/>
      </c>
      <c r="V106" s="358" t="str">
        <f t="shared" si="79"/>
        <v/>
      </c>
      <c r="W106" s="367" t="str">
        <f t="shared" si="80"/>
        <v/>
      </c>
      <c r="X106" s="670" t="str">
        <f t="shared" si="81"/>
        <v/>
      </c>
      <c r="Y106" s="357" t="str">
        <f t="shared" si="82"/>
        <v/>
      </c>
      <c r="Z106" s="358" t="str">
        <f t="shared" si="83"/>
        <v/>
      </c>
      <c r="AA106" s="367" t="str">
        <f t="shared" si="84"/>
        <v/>
      </c>
      <c r="AB106" s="670" t="str">
        <f t="shared" si="85"/>
        <v/>
      </c>
      <c r="AC106" s="357" t="str">
        <f t="shared" si="86"/>
        <v/>
      </c>
      <c r="AD106" s="358" t="str">
        <f t="shared" si="87"/>
        <v/>
      </c>
      <c r="AE106" s="367" t="str">
        <f t="shared" si="88"/>
        <v/>
      </c>
      <c r="AF106" s="670" t="str">
        <f t="shared" si="89"/>
        <v/>
      </c>
      <c r="AG106" s="357" t="str">
        <f t="shared" si="90"/>
        <v/>
      </c>
      <c r="AH106" s="358" t="str">
        <f t="shared" si="91"/>
        <v/>
      </c>
      <c r="AI106" s="367" t="str">
        <f t="shared" si="92"/>
        <v/>
      </c>
      <c r="AJ106" s="670" t="str">
        <f t="shared" si="93"/>
        <v/>
      </c>
      <c r="AK106" s="359" t="str">
        <f t="shared" si="94"/>
        <v/>
      </c>
      <c r="AL106" s="360" t="str">
        <f t="shared" si="95"/>
        <v/>
      </c>
      <c r="AM106" s="367" t="str">
        <f t="shared" si="96"/>
        <v/>
      </c>
      <c r="AN106" s="68"/>
    </row>
    <row r="107" spans="1:40" ht="15.75" x14ac:dyDescent="0.25">
      <c r="A107" s="335"/>
      <c r="B107" s="68"/>
      <c r="C107" s="661" t="s">
        <v>639</v>
      </c>
      <c r="D107" s="345" t="str">
        <f>IF('WK2 - Notional General Income'!C106="","",'WK2 - Notional General Income'!C106)</f>
        <v/>
      </c>
      <c r="E107" s="358" t="str">
        <f>IF('WK2 - Notional General Income'!L106="","",'WK2 - Notional General Income'!L106/'WK2 - Notional General Income'!D106)</f>
        <v/>
      </c>
      <c r="F107" s="358" t="str">
        <f>IF('WK3 - Notional GI 15-16 YIELD'!L106="","",'WK3 - Notional GI 15-16 YIELD'!L106/'WK3 - Notional GI 15-16 YIELD'!D106)</f>
        <v/>
      </c>
      <c r="G107" s="356"/>
      <c r="H107" s="356"/>
      <c r="I107" s="356"/>
      <c r="J107" s="361"/>
      <c r="K107" s="356"/>
      <c r="L107" s="664"/>
      <c r="M107" s="50"/>
      <c r="N107" s="670" t="str">
        <f t="shared" si="71"/>
        <v/>
      </c>
      <c r="O107" s="367" t="str">
        <f t="shared" si="72"/>
        <v/>
      </c>
      <c r="P107" s="670" t="str">
        <f t="shared" si="73"/>
        <v/>
      </c>
      <c r="Q107" s="357" t="str">
        <f t="shared" si="74"/>
        <v/>
      </c>
      <c r="R107" s="358" t="str">
        <f t="shared" si="75"/>
        <v/>
      </c>
      <c r="S107" s="367" t="str">
        <f t="shared" si="76"/>
        <v/>
      </c>
      <c r="T107" s="670" t="str">
        <f t="shared" si="77"/>
        <v/>
      </c>
      <c r="U107" s="357" t="str">
        <f t="shared" si="78"/>
        <v/>
      </c>
      <c r="V107" s="358" t="str">
        <f t="shared" si="79"/>
        <v/>
      </c>
      <c r="W107" s="367" t="str">
        <f t="shared" si="80"/>
        <v/>
      </c>
      <c r="X107" s="670" t="str">
        <f t="shared" si="81"/>
        <v/>
      </c>
      <c r="Y107" s="357" t="str">
        <f t="shared" si="82"/>
        <v/>
      </c>
      <c r="Z107" s="358" t="str">
        <f t="shared" si="83"/>
        <v/>
      </c>
      <c r="AA107" s="367" t="str">
        <f t="shared" si="84"/>
        <v/>
      </c>
      <c r="AB107" s="670" t="str">
        <f t="shared" si="85"/>
        <v/>
      </c>
      <c r="AC107" s="357" t="str">
        <f t="shared" si="86"/>
        <v/>
      </c>
      <c r="AD107" s="358" t="str">
        <f t="shared" si="87"/>
        <v/>
      </c>
      <c r="AE107" s="367" t="str">
        <f t="shared" si="88"/>
        <v/>
      </c>
      <c r="AF107" s="670" t="str">
        <f t="shared" si="89"/>
        <v/>
      </c>
      <c r="AG107" s="357" t="str">
        <f t="shared" si="90"/>
        <v/>
      </c>
      <c r="AH107" s="358" t="str">
        <f t="shared" si="91"/>
        <v/>
      </c>
      <c r="AI107" s="367" t="str">
        <f t="shared" si="92"/>
        <v/>
      </c>
      <c r="AJ107" s="670" t="str">
        <f t="shared" si="93"/>
        <v/>
      </c>
      <c r="AK107" s="359" t="str">
        <f t="shared" si="94"/>
        <v/>
      </c>
      <c r="AL107" s="360" t="str">
        <f t="shared" si="95"/>
        <v/>
      </c>
      <c r="AM107" s="367" t="str">
        <f t="shared" si="96"/>
        <v/>
      </c>
      <c r="AN107" s="68"/>
    </row>
    <row r="108" spans="1:40" ht="15.75" x14ac:dyDescent="0.25">
      <c r="A108" s="335"/>
      <c r="B108" s="68"/>
      <c r="C108" s="661" t="s">
        <v>639</v>
      </c>
      <c r="D108" s="345" t="str">
        <f>IF('WK2 - Notional General Income'!C107="","",'WK2 - Notional General Income'!C107)</f>
        <v/>
      </c>
      <c r="E108" s="358" t="str">
        <f>IF('WK2 - Notional General Income'!L107="","",'WK2 - Notional General Income'!L107/'WK2 - Notional General Income'!D107)</f>
        <v/>
      </c>
      <c r="F108" s="358" t="str">
        <f>IF('WK3 - Notional GI 15-16 YIELD'!L107="","",'WK3 - Notional GI 15-16 YIELD'!L107/'WK3 - Notional GI 15-16 YIELD'!D107)</f>
        <v/>
      </c>
      <c r="G108" s="356"/>
      <c r="H108" s="356"/>
      <c r="I108" s="356"/>
      <c r="J108" s="361"/>
      <c r="K108" s="356"/>
      <c r="L108" s="664"/>
      <c r="M108" s="50"/>
      <c r="N108" s="670" t="str">
        <f t="shared" si="71"/>
        <v/>
      </c>
      <c r="O108" s="367" t="str">
        <f t="shared" si="72"/>
        <v/>
      </c>
      <c r="P108" s="670" t="str">
        <f t="shared" si="73"/>
        <v/>
      </c>
      <c r="Q108" s="357" t="str">
        <f t="shared" si="74"/>
        <v/>
      </c>
      <c r="R108" s="358" t="str">
        <f t="shared" si="75"/>
        <v/>
      </c>
      <c r="S108" s="367" t="str">
        <f t="shared" si="76"/>
        <v/>
      </c>
      <c r="T108" s="670" t="str">
        <f t="shared" si="77"/>
        <v/>
      </c>
      <c r="U108" s="357" t="str">
        <f t="shared" si="78"/>
        <v/>
      </c>
      <c r="V108" s="358" t="str">
        <f t="shared" si="79"/>
        <v/>
      </c>
      <c r="W108" s="367" t="str">
        <f t="shared" si="80"/>
        <v/>
      </c>
      <c r="X108" s="670" t="str">
        <f t="shared" si="81"/>
        <v/>
      </c>
      <c r="Y108" s="357" t="str">
        <f t="shared" si="82"/>
        <v/>
      </c>
      <c r="Z108" s="358" t="str">
        <f t="shared" si="83"/>
        <v/>
      </c>
      <c r="AA108" s="367" t="str">
        <f t="shared" si="84"/>
        <v/>
      </c>
      <c r="AB108" s="670" t="str">
        <f t="shared" si="85"/>
        <v/>
      </c>
      <c r="AC108" s="357" t="str">
        <f t="shared" si="86"/>
        <v/>
      </c>
      <c r="AD108" s="358" t="str">
        <f t="shared" si="87"/>
        <v/>
      </c>
      <c r="AE108" s="367" t="str">
        <f t="shared" si="88"/>
        <v/>
      </c>
      <c r="AF108" s="670" t="str">
        <f t="shared" si="89"/>
        <v/>
      </c>
      <c r="AG108" s="357" t="str">
        <f t="shared" si="90"/>
        <v/>
      </c>
      <c r="AH108" s="358" t="str">
        <f t="shared" si="91"/>
        <v/>
      </c>
      <c r="AI108" s="367" t="str">
        <f t="shared" si="92"/>
        <v/>
      </c>
      <c r="AJ108" s="670" t="str">
        <f t="shared" si="93"/>
        <v/>
      </c>
      <c r="AK108" s="359" t="str">
        <f t="shared" si="94"/>
        <v/>
      </c>
      <c r="AL108" s="360" t="str">
        <f t="shared" si="95"/>
        <v/>
      </c>
      <c r="AM108" s="367" t="str">
        <f t="shared" si="96"/>
        <v/>
      </c>
      <c r="AN108" s="68"/>
    </row>
    <row r="109" spans="1:40" ht="15.75" x14ac:dyDescent="0.25">
      <c r="A109" s="335"/>
      <c r="B109" s="68"/>
      <c r="C109" s="661" t="s">
        <v>639</v>
      </c>
      <c r="D109" s="345" t="str">
        <f>IF('WK2 - Notional General Income'!C108="","",'WK2 - Notional General Income'!C108)</f>
        <v/>
      </c>
      <c r="E109" s="358" t="str">
        <f>IF('WK2 - Notional General Income'!L108="","",'WK2 - Notional General Income'!L108/'WK2 - Notional General Income'!D108)</f>
        <v/>
      </c>
      <c r="F109" s="358" t="str">
        <f>IF('WK3 - Notional GI 15-16 YIELD'!L108="","",'WK3 - Notional GI 15-16 YIELD'!L108/'WK3 - Notional GI 15-16 YIELD'!D108)</f>
        <v/>
      </c>
      <c r="G109" s="356"/>
      <c r="H109" s="356"/>
      <c r="I109" s="356"/>
      <c r="J109" s="361"/>
      <c r="K109" s="356"/>
      <c r="L109" s="664"/>
      <c r="M109" s="50"/>
      <c r="N109" s="670" t="str">
        <f t="shared" si="71"/>
        <v/>
      </c>
      <c r="O109" s="367" t="str">
        <f t="shared" si="72"/>
        <v/>
      </c>
      <c r="P109" s="670" t="str">
        <f t="shared" si="73"/>
        <v/>
      </c>
      <c r="Q109" s="357" t="str">
        <f t="shared" si="74"/>
        <v/>
      </c>
      <c r="R109" s="358" t="str">
        <f t="shared" si="75"/>
        <v/>
      </c>
      <c r="S109" s="367" t="str">
        <f t="shared" si="76"/>
        <v/>
      </c>
      <c r="T109" s="670" t="str">
        <f t="shared" si="77"/>
        <v/>
      </c>
      <c r="U109" s="357" t="str">
        <f t="shared" si="78"/>
        <v/>
      </c>
      <c r="V109" s="358" t="str">
        <f t="shared" si="79"/>
        <v/>
      </c>
      <c r="W109" s="367" t="str">
        <f t="shared" si="80"/>
        <v/>
      </c>
      <c r="X109" s="670" t="str">
        <f t="shared" si="81"/>
        <v/>
      </c>
      <c r="Y109" s="357" t="str">
        <f t="shared" si="82"/>
        <v/>
      </c>
      <c r="Z109" s="358" t="str">
        <f t="shared" si="83"/>
        <v/>
      </c>
      <c r="AA109" s="367" t="str">
        <f t="shared" si="84"/>
        <v/>
      </c>
      <c r="AB109" s="670" t="str">
        <f t="shared" si="85"/>
        <v/>
      </c>
      <c r="AC109" s="357" t="str">
        <f t="shared" si="86"/>
        <v/>
      </c>
      <c r="AD109" s="358" t="str">
        <f t="shared" si="87"/>
        <v/>
      </c>
      <c r="AE109" s="367" t="str">
        <f t="shared" si="88"/>
        <v/>
      </c>
      <c r="AF109" s="670" t="str">
        <f t="shared" si="89"/>
        <v/>
      </c>
      <c r="AG109" s="357" t="str">
        <f t="shared" si="90"/>
        <v/>
      </c>
      <c r="AH109" s="358" t="str">
        <f t="shared" si="91"/>
        <v/>
      </c>
      <c r="AI109" s="367" t="str">
        <f t="shared" si="92"/>
        <v/>
      </c>
      <c r="AJ109" s="670" t="str">
        <f t="shared" si="93"/>
        <v/>
      </c>
      <c r="AK109" s="359" t="str">
        <f t="shared" si="94"/>
        <v/>
      </c>
      <c r="AL109" s="360" t="str">
        <f t="shared" si="95"/>
        <v/>
      </c>
      <c r="AM109" s="367" t="str">
        <f t="shared" si="96"/>
        <v/>
      </c>
      <c r="AN109" s="68"/>
    </row>
    <row r="110" spans="1:40" ht="15.75" x14ac:dyDescent="0.25">
      <c r="A110" s="335"/>
      <c r="B110" s="68"/>
      <c r="C110" s="661" t="s">
        <v>639</v>
      </c>
      <c r="D110" s="345" t="str">
        <f>IF('WK2 - Notional General Income'!C109="","",'WK2 - Notional General Income'!C109)</f>
        <v/>
      </c>
      <c r="E110" s="358" t="str">
        <f>IF('WK2 - Notional General Income'!L109="","",'WK2 - Notional General Income'!L109/'WK2 - Notional General Income'!D109)</f>
        <v/>
      </c>
      <c r="F110" s="358" t="str">
        <f>IF('WK3 - Notional GI 15-16 YIELD'!L109="","",'WK3 - Notional GI 15-16 YIELD'!L109/'WK3 - Notional GI 15-16 YIELD'!D109)</f>
        <v/>
      </c>
      <c r="G110" s="356"/>
      <c r="H110" s="356"/>
      <c r="I110" s="356"/>
      <c r="J110" s="361"/>
      <c r="K110" s="356"/>
      <c r="L110" s="664"/>
      <c r="M110" s="50"/>
      <c r="N110" s="670" t="str">
        <f t="shared" si="71"/>
        <v/>
      </c>
      <c r="O110" s="367" t="str">
        <f t="shared" si="72"/>
        <v/>
      </c>
      <c r="P110" s="670" t="str">
        <f t="shared" si="73"/>
        <v/>
      </c>
      <c r="Q110" s="357" t="str">
        <f t="shared" si="74"/>
        <v/>
      </c>
      <c r="R110" s="358" t="str">
        <f t="shared" si="75"/>
        <v/>
      </c>
      <c r="S110" s="367" t="str">
        <f t="shared" si="76"/>
        <v/>
      </c>
      <c r="T110" s="670" t="str">
        <f t="shared" si="77"/>
        <v/>
      </c>
      <c r="U110" s="357" t="str">
        <f t="shared" si="78"/>
        <v/>
      </c>
      <c r="V110" s="358" t="str">
        <f t="shared" si="79"/>
        <v/>
      </c>
      <c r="W110" s="367" t="str">
        <f t="shared" si="80"/>
        <v/>
      </c>
      <c r="X110" s="670" t="str">
        <f t="shared" si="81"/>
        <v/>
      </c>
      <c r="Y110" s="357" t="str">
        <f t="shared" si="82"/>
        <v/>
      </c>
      <c r="Z110" s="358" t="str">
        <f t="shared" si="83"/>
        <v/>
      </c>
      <c r="AA110" s="367" t="str">
        <f t="shared" si="84"/>
        <v/>
      </c>
      <c r="AB110" s="670" t="str">
        <f t="shared" si="85"/>
        <v/>
      </c>
      <c r="AC110" s="357" t="str">
        <f t="shared" si="86"/>
        <v/>
      </c>
      <c r="AD110" s="358" t="str">
        <f t="shared" si="87"/>
        <v/>
      </c>
      <c r="AE110" s="367" t="str">
        <f t="shared" si="88"/>
        <v/>
      </c>
      <c r="AF110" s="670" t="str">
        <f t="shared" si="89"/>
        <v/>
      </c>
      <c r="AG110" s="357" t="str">
        <f t="shared" si="90"/>
        <v/>
      </c>
      <c r="AH110" s="358" t="str">
        <f t="shared" si="91"/>
        <v/>
      </c>
      <c r="AI110" s="367" t="str">
        <f t="shared" si="92"/>
        <v/>
      </c>
      <c r="AJ110" s="670" t="str">
        <f t="shared" si="93"/>
        <v/>
      </c>
      <c r="AK110" s="359" t="str">
        <f t="shared" si="94"/>
        <v/>
      </c>
      <c r="AL110" s="360" t="str">
        <f t="shared" si="95"/>
        <v/>
      </c>
      <c r="AM110" s="367" t="str">
        <f t="shared" si="96"/>
        <v/>
      </c>
      <c r="AN110" s="68"/>
    </row>
    <row r="111" spans="1:40" ht="15.75" x14ac:dyDescent="0.25">
      <c r="A111" s="335"/>
      <c r="B111" s="68"/>
      <c r="C111" s="661" t="s">
        <v>639</v>
      </c>
      <c r="D111" s="345" t="str">
        <f>IF('WK2 - Notional General Income'!C110="","",'WK2 - Notional General Income'!C110)</f>
        <v/>
      </c>
      <c r="E111" s="358" t="str">
        <f>IF('WK2 - Notional General Income'!L110="","",'WK2 - Notional General Income'!L110/'WK2 - Notional General Income'!D110)</f>
        <v/>
      </c>
      <c r="F111" s="358" t="str">
        <f>IF('WK3 - Notional GI 15-16 YIELD'!L110="","",'WK3 - Notional GI 15-16 YIELD'!L110/'WK3 - Notional GI 15-16 YIELD'!D110)</f>
        <v/>
      </c>
      <c r="G111" s="356"/>
      <c r="H111" s="356"/>
      <c r="I111" s="356"/>
      <c r="J111" s="361"/>
      <c r="K111" s="356"/>
      <c r="L111" s="664"/>
      <c r="M111" s="50"/>
      <c r="N111" s="670" t="str">
        <f t="shared" si="71"/>
        <v/>
      </c>
      <c r="O111" s="367" t="str">
        <f t="shared" si="72"/>
        <v/>
      </c>
      <c r="P111" s="670" t="str">
        <f t="shared" si="73"/>
        <v/>
      </c>
      <c r="Q111" s="357" t="str">
        <f t="shared" si="74"/>
        <v/>
      </c>
      <c r="R111" s="358" t="str">
        <f t="shared" si="75"/>
        <v/>
      </c>
      <c r="S111" s="367" t="str">
        <f t="shared" si="76"/>
        <v/>
      </c>
      <c r="T111" s="670" t="str">
        <f t="shared" si="77"/>
        <v/>
      </c>
      <c r="U111" s="357" t="str">
        <f t="shared" si="78"/>
        <v/>
      </c>
      <c r="V111" s="358" t="str">
        <f t="shared" si="79"/>
        <v/>
      </c>
      <c r="W111" s="367" t="str">
        <f t="shared" si="80"/>
        <v/>
      </c>
      <c r="X111" s="670" t="str">
        <f t="shared" si="81"/>
        <v/>
      </c>
      <c r="Y111" s="357" t="str">
        <f t="shared" si="82"/>
        <v/>
      </c>
      <c r="Z111" s="358" t="str">
        <f t="shared" si="83"/>
        <v/>
      </c>
      <c r="AA111" s="367" t="str">
        <f t="shared" si="84"/>
        <v/>
      </c>
      <c r="AB111" s="670" t="str">
        <f t="shared" si="85"/>
        <v/>
      </c>
      <c r="AC111" s="357" t="str">
        <f t="shared" si="86"/>
        <v/>
      </c>
      <c r="AD111" s="358" t="str">
        <f t="shared" si="87"/>
        <v/>
      </c>
      <c r="AE111" s="367" t="str">
        <f t="shared" si="88"/>
        <v/>
      </c>
      <c r="AF111" s="670" t="str">
        <f t="shared" si="89"/>
        <v/>
      </c>
      <c r="AG111" s="357" t="str">
        <f t="shared" si="90"/>
        <v/>
      </c>
      <c r="AH111" s="358" t="str">
        <f t="shared" si="91"/>
        <v/>
      </c>
      <c r="AI111" s="367" t="str">
        <f t="shared" si="92"/>
        <v/>
      </c>
      <c r="AJ111" s="670" t="str">
        <f t="shared" si="93"/>
        <v/>
      </c>
      <c r="AK111" s="359" t="str">
        <f t="shared" si="94"/>
        <v/>
      </c>
      <c r="AL111" s="360" t="str">
        <f t="shared" si="95"/>
        <v/>
      </c>
      <c r="AM111" s="367" t="str">
        <f t="shared" si="96"/>
        <v/>
      </c>
      <c r="AN111" s="68"/>
    </row>
    <row r="112" spans="1:40" ht="15.75" x14ac:dyDescent="0.25">
      <c r="A112" s="335"/>
      <c r="B112" s="68"/>
      <c r="C112" s="661" t="s">
        <v>639</v>
      </c>
      <c r="D112" s="345" t="str">
        <f>IF('WK2 - Notional General Income'!C111="","",'WK2 - Notional General Income'!C111)</f>
        <v/>
      </c>
      <c r="E112" s="358" t="str">
        <f>IF('WK2 - Notional General Income'!L111="","",'WK2 - Notional General Income'!L111/'WK2 - Notional General Income'!D111)</f>
        <v/>
      </c>
      <c r="F112" s="358" t="str">
        <f>IF('WK3 - Notional GI 15-16 YIELD'!L111="","",'WK3 - Notional GI 15-16 YIELD'!L111/'WK3 - Notional GI 15-16 YIELD'!D111)</f>
        <v/>
      </c>
      <c r="G112" s="356"/>
      <c r="H112" s="356"/>
      <c r="I112" s="356"/>
      <c r="J112" s="361"/>
      <c r="K112" s="356"/>
      <c r="L112" s="664"/>
      <c r="M112" s="50"/>
      <c r="N112" s="670" t="str">
        <f t="shared" si="71"/>
        <v/>
      </c>
      <c r="O112" s="367" t="str">
        <f t="shared" si="72"/>
        <v/>
      </c>
      <c r="P112" s="670" t="str">
        <f t="shared" si="73"/>
        <v/>
      </c>
      <c r="Q112" s="357" t="str">
        <f t="shared" si="74"/>
        <v/>
      </c>
      <c r="R112" s="358" t="str">
        <f t="shared" si="75"/>
        <v/>
      </c>
      <c r="S112" s="367" t="str">
        <f t="shared" si="76"/>
        <v/>
      </c>
      <c r="T112" s="670" t="str">
        <f t="shared" si="77"/>
        <v/>
      </c>
      <c r="U112" s="357" t="str">
        <f t="shared" si="78"/>
        <v/>
      </c>
      <c r="V112" s="358" t="str">
        <f t="shared" si="79"/>
        <v/>
      </c>
      <c r="W112" s="367" t="str">
        <f t="shared" si="80"/>
        <v/>
      </c>
      <c r="X112" s="670" t="str">
        <f t="shared" si="81"/>
        <v/>
      </c>
      <c r="Y112" s="357" t="str">
        <f t="shared" si="82"/>
        <v/>
      </c>
      <c r="Z112" s="358" t="str">
        <f t="shared" si="83"/>
        <v/>
      </c>
      <c r="AA112" s="367" t="str">
        <f t="shared" si="84"/>
        <v/>
      </c>
      <c r="AB112" s="670" t="str">
        <f t="shared" si="85"/>
        <v/>
      </c>
      <c r="AC112" s="357" t="str">
        <f t="shared" si="86"/>
        <v/>
      </c>
      <c r="AD112" s="358" t="str">
        <f t="shared" si="87"/>
        <v/>
      </c>
      <c r="AE112" s="367" t="str">
        <f t="shared" si="88"/>
        <v/>
      </c>
      <c r="AF112" s="670" t="str">
        <f t="shared" si="89"/>
        <v/>
      </c>
      <c r="AG112" s="357" t="str">
        <f t="shared" si="90"/>
        <v/>
      </c>
      <c r="AH112" s="358" t="str">
        <f t="shared" si="91"/>
        <v/>
      </c>
      <c r="AI112" s="367" t="str">
        <f t="shared" si="92"/>
        <v/>
      </c>
      <c r="AJ112" s="670" t="str">
        <f t="shared" si="93"/>
        <v/>
      </c>
      <c r="AK112" s="359" t="str">
        <f t="shared" si="94"/>
        <v/>
      </c>
      <c r="AL112" s="360" t="str">
        <f t="shared" si="95"/>
        <v/>
      </c>
      <c r="AM112" s="367" t="str">
        <f t="shared" si="96"/>
        <v/>
      </c>
      <c r="AN112" s="68"/>
    </row>
    <row r="113" spans="1:40" ht="15.75" x14ac:dyDescent="0.25">
      <c r="A113" s="335"/>
      <c r="B113" s="68"/>
      <c r="C113" s="661" t="s">
        <v>639</v>
      </c>
      <c r="D113" s="345" t="str">
        <f>IF('WK2 - Notional General Income'!C112="","",'WK2 - Notional General Income'!C112)</f>
        <v/>
      </c>
      <c r="E113" s="358" t="str">
        <f>IF('WK2 - Notional General Income'!L112="","",'WK2 - Notional General Income'!L112/'WK2 - Notional General Income'!D112)</f>
        <v/>
      </c>
      <c r="F113" s="358" t="str">
        <f>IF('WK3 - Notional GI 15-16 YIELD'!L112="","",'WK3 - Notional GI 15-16 YIELD'!L112/'WK3 - Notional GI 15-16 YIELD'!D112)</f>
        <v/>
      </c>
      <c r="G113" s="356"/>
      <c r="H113" s="356"/>
      <c r="I113" s="356"/>
      <c r="J113" s="361"/>
      <c r="K113" s="356"/>
      <c r="L113" s="664"/>
      <c r="M113" s="50"/>
      <c r="N113" s="670" t="str">
        <f t="shared" si="71"/>
        <v/>
      </c>
      <c r="O113" s="367" t="str">
        <f t="shared" si="72"/>
        <v/>
      </c>
      <c r="P113" s="670" t="str">
        <f t="shared" si="73"/>
        <v/>
      </c>
      <c r="Q113" s="357" t="str">
        <f t="shared" si="74"/>
        <v/>
      </c>
      <c r="R113" s="358" t="str">
        <f t="shared" si="75"/>
        <v/>
      </c>
      <c r="S113" s="367" t="str">
        <f t="shared" si="76"/>
        <v/>
      </c>
      <c r="T113" s="670" t="str">
        <f t="shared" si="77"/>
        <v/>
      </c>
      <c r="U113" s="357" t="str">
        <f t="shared" si="78"/>
        <v/>
      </c>
      <c r="V113" s="358" t="str">
        <f t="shared" si="79"/>
        <v/>
      </c>
      <c r="W113" s="367" t="str">
        <f t="shared" si="80"/>
        <v/>
      </c>
      <c r="X113" s="670" t="str">
        <f t="shared" si="81"/>
        <v/>
      </c>
      <c r="Y113" s="357" t="str">
        <f t="shared" si="82"/>
        <v/>
      </c>
      <c r="Z113" s="358" t="str">
        <f t="shared" si="83"/>
        <v/>
      </c>
      <c r="AA113" s="367" t="str">
        <f t="shared" si="84"/>
        <v/>
      </c>
      <c r="AB113" s="670" t="str">
        <f t="shared" si="85"/>
        <v/>
      </c>
      <c r="AC113" s="357" t="str">
        <f t="shared" si="86"/>
        <v/>
      </c>
      <c r="AD113" s="358" t="str">
        <f t="shared" si="87"/>
        <v/>
      </c>
      <c r="AE113" s="367" t="str">
        <f t="shared" si="88"/>
        <v/>
      </c>
      <c r="AF113" s="670" t="str">
        <f t="shared" si="89"/>
        <v/>
      </c>
      <c r="AG113" s="357" t="str">
        <f t="shared" si="90"/>
        <v/>
      </c>
      <c r="AH113" s="358" t="str">
        <f t="shared" si="91"/>
        <v/>
      </c>
      <c r="AI113" s="367" t="str">
        <f t="shared" si="92"/>
        <v/>
      </c>
      <c r="AJ113" s="670" t="str">
        <f t="shared" si="93"/>
        <v/>
      </c>
      <c r="AK113" s="359" t="str">
        <f t="shared" si="94"/>
        <v/>
      </c>
      <c r="AL113" s="360" t="str">
        <f t="shared" si="95"/>
        <v/>
      </c>
      <c r="AM113" s="367" t="str">
        <f t="shared" si="96"/>
        <v/>
      </c>
      <c r="AN113" s="68"/>
    </row>
    <row r="114" spans="1:40" s="198" customFormat="1" ht="12.75" x14ac:dyDescent="0.2">
      <c r="A114" s="363"/>
      <c r="B114" s="124"/>
      <c r="C114" s="678"/>
      <c r="D114" s="364" t="s">
        <v>640</v>
      </c>
      <c r="E114" s="358">
        <f>IF(SUM(E69:E113)=0,"",('WK2 - Notional General Income'!L61+SUM('WK2 - Notional General Income'!L93:L112))/'WK2 - Notional General Income'!D61)</f>
        <v>8560.6906591892348</v>
      </c>
      <c r="F114" s="358">
        <f>IF(SUM(F69:F113)=0,"",('WK3 - Notional GI 15-16 YIELD'!L61+SUM('WK3 - Notional GI 15-16 YIELD'!L93:L112))/'WK3 - Notional GI 15-16 YIELD'!D61)</f>
        <v>8855.150175695393</v>
      </c>
      <c r="G114" s="358">
        <f>G429/'WK3 - Notional GI 15-16 YIELD'!$D$61</f>
        <v>9202.9414948314115</v>
      </c>
      <c r="H114" s="358">
        <f>H429/'WK3 - Notional GI 15-16 YIELD'!$D$61</f>
        <v>9566.9112951236675</v>
      </c>
      <c r="I114" s="358">
        <f>I429/'WK3 - Notional GI 15-16 YIELD'!$D$61</f>
        <v>9947.9585430535262</v>
      </c>
      <c r="J114" s="358">
        <f>J429/'WK3 - Notional GI 15-16 YIELD'!$D$61</f>
        <v>10246.399307246847</v>
      </c>
      <c r="K114" s="358">
        <f>K429/'WK3 - Notional GI 15-16 YIELD'!$D$61</f>
        <v>10553.796070790713</v>
      </c>
      <c r="L114" s="679">
        <f>L429/'WK3 - Notional GI 15-16 YIELD'!$D$61</f>
        <v>10870.399415489528</v>
      </c>
      <c r="M114" s="124"/>
      <c r="N114" s="670">
        <f t="shared" si="71"/>
        <v>294.45951650615825</v>
      </c>
      <c r="O114" s="367">
        <f t="shared" si="72"/>
        <v>3.4396700947262812E-2</v>
      </c>
      <c r="P114" s="670">
        <f t="shared" si="73"/>
        <v>347.7913191360185</v>
      </c>
      <c r="Q114" s="357">
        <f t="shared" si="74"/>
        <v>3.9275598068409551E-2</v>
      </c>
      <c r="R114" s="358">
        <f t="shared" si="75"/>
        <v>642.25083564217675</v>
      </c>
      <c r="S114" s="367">
        <f t="shared" si="76"/>
        <v>7.5023250016956339E-2</v>
      </c>
      <c r="T114" s="670">
        <f t="shared" si="77"/>
        <v>363.96980029225597</v>
      </c>
      <c r="U114" s="357">
        <f t="shared" si="78"/>
        <v>3.9549289810944681E-2</v>
      </c>
      <c r="V114" s="358">
        <f t="shared" si="79"/>
        <v>1006.2206359344327</v>
      </c>
      <c r="W114" s="367">
        <f t="shared" si="80"/>
        <v>0.11753965608538058</v>
      </c>
      <c r="X114" s="670">
        <f t="shared" si="81"/>
        <v>381.04724792985871</v>
      </c>
      <c r="Y114" s="357">
        <f t="shared" si="82"/>
        <v>3.9829704297988169E-2</v>
      </c>
      <c r="Z114" s="358">
        <f t="shared" si="83"/>
        <v>1387.2678838642914</v>
      </c>
      <c r="AA114" s="367">
        <f t="shared" si="84"/>
        <v>0.16205093012853669</v>
      </c>
      <c r="AB114" s="670">
        <f t="shared" si="85"/>
        <v>298.44076419332123</v>
      </c>
      <c r="AC114" s="357">
        <f t="shared" si="86"/>
        <v>3.0000201840579326E-2</v>
      </c>
      <c r="AD114" s="358">
        <f t="shared" si="87"/>
        <v>1685.7086480576127</v>
      </c>
      <c r="AE114" s="367">
        <f t="shared" si="88"/>
        <v>0.19691269258142574</v>
      </c>
      <c r="AF114" s="670">
        <f t="shared" si="89"/>
        <v>307.39676354386575</v>
      </c>
      <c r="AG114" s="357">
        <f t="shared" si="90"/>
        <v>3.000046692758274E-2</v>
      </c>
      <c r="AH114" s="358">
        <f t="shared" si="91"/>
        <v>1993.1054116014784</v>
      </c>
      <c r="AI114" s="367">
        <f t="shared" si="92"/>
        <v>0.23282063223041882</v>
      </c>
      <c r="AJ114" s="670">
        <f t="shared" si="93"/>
        <v>316.60334469881491</v>
      </c>
      <c r="AK114" s="359">
        <f t="shared" si="94"/>
        <v>2.9999001551210977E-2</v>
      </c>
      <c r="AL114" s="360">
        <f t="shared" si="95"/>
        <v>2309.7087563002933</v>
      </c>
      <c r="AM114" s="367">
        <f t="shared" si="96"/>
        <v>0.26980402028906403</v>
      </c>
      <c r="AN114" s="124"/>
    </row>
    <row r="115" spans="1:40" ht="15.75" x14ac:dyDescent="0.25">
      <c r="A115" s="335"/>
      <c r="B115" s="68"/>
      <c r="C115" s="661" t="s">
        <v>531</v>
      </c>
      <c r="D115" s="345" t="str">
        <f>IF('WK2 - Notional General Income'!C62="","",'WK2 - Notional General Income'!C62)</f>
        <v/>
      </c>
      <c r="E115" s="358" t="str">
        <f>IF('WK2 - Notional General Income'!L62="","",'WK2 - Notional General Income'!L62/'WK2 - Notional General Income'!D62)</f>
        <v/>
      </c>
      <c r="F115" s="358" t="str">
        <f>IF('WK3 - Notional GI 15-16 YIELD'!L62="","",'WK3 - Notional GI 15-16 YIELD'!L62/'WK3 - Notional GI 15-16 YIELD'!D62)</f>
        <v/>
      </c>
      <c r="G115" s="356"/>
      <c r="H115" s="356"/>
      <c r="I115" s="356"/>
      <c r="J115" s="361"/>
      <c r="K115" s="356"/>
      <c r="L115" s="664"/>
      <c r="M115" s="50"/>
      <c r="N115" s="670" t="str">
        <f t="shared" si="71"/>
        <v/>
      </c>
      <c r="O115" s="367" t="str">
        <f t="shared" si="72"/>
        <v/>
      </c>
      <c r="P115" s="670" t="str">
        <f t="shared" si="73"/>
        <v/>
      </c>
      <c r="Q115" s="357" t="str">
        <f t="shared" si="74"/>
        <v/>
      </c>
      <c r="R115" s="358" t="str">
        <f t="shared" si="75"/>
        <v/>
      </c>
      <c r="S115" s="367" t="str">
        <f t="shared" si="76"/>
        <v/>
      </c>
      <c r="T115" s="670" t="str">
        <f t="shared" si="77"/>
        <v/>
      </c>
      <c r="U115" s="357" t="str">
        <f t="shared" si="78"/>
        <v/>
      </c>
      <c r="V115" s="358" t="str">
        <f t="shared" si="79"/>
        <v/>
      </c>
      <c r="W115" s="367" t="str">
        <f t="shared" si="80"/>
        <v/>
      </c>
      <c r="X115" s="670" t="str">
        <f t="shared" si="81"/>
        <v/>
      </c>
      <c r="Y115" s="357" t="str">
        <f t="shared" si="82"/>
        <v/>
      </c>
      <c r="Z115" s="358" t="str">
        <f t="shared" si="83"/>
        <v/>
      </c>
      <c r="AA115" s="367" t="str">
        <f t="shared" si="84"/>
        <v/>
      </c>
      <c r="AB115" s="670" t="str">
        <f t="shared" si="85"/>
        <v/>
      </c>
      <c r="AC115" s="357" t="str">
        <f t="shared" si="86"/>
        <v/>
      </c>
      <c r="AD115" s="358" t="str">
        <f t="shared" si="87"/>
        <v/>
      </c>
      <c r="AE115" s="367" t="str">
        <f t="shared" si="88"/>
        <v/>
      </c>
      <c r="AF115" s="670" t="str">
        <f t="shared" si="89"/>
        <v/>
      </c>
      <c r="AG115" s="357" t="str">
        <f t="shared" si="90"/>
        <v/>
      </c>
      <c r="AH115" s="358" t="str">
        <f t="shared" si="91"/>
        <v/>
      </c>
      <c r="AI115" s="367" t="str">
        <f t="shared" si="92"/>
        <v/>
      </c>
      <c r="AJ115" s="670" t="str">
        <f t="shared" si="93"/>
        <v/>
      </c>
      <c r="AK115" s="359" t="str">
        <f t="shared" si="94"/>
        <v/>
      </c>
      <c r="AL115" s="360" t="str">
        <f t="shared" si="95"/>
        <v/>
      </c>
      <c r="AM115" s="367" t="str">
        <f t="shared" si="96"/>
        <v/>
      </c>
      <c r="AN115" s="68"/>
    </row>
    <row r="116" spans="1:40" ht="15.75" x14ac:dyDescent="0.25">
      <c r="A116" s="335"/>
      <c r="B116" s="68"/>
      <c r="C116" s="661" t="s">
        <v>531</v>
      </c>
      <c r="D116" s="345" t="str">
        <f>IF('WK2 - Notional General Income'!C63="","",'WK2 - Notional General Income'!C63)</f>
        <v/>
      </c>
      <c r="E116" s="358" t="str">
        <f>IF('WK2 - Notional General Income'!L63="","",'WK2 - Notional General Income'!L63/'WK2 - Notional General Income'!D63)</f>
        <v/>
      </c>
      <c r="F116" s="358" t="str">
        <f>IF('WK3 - Notional GI 15-16 YIELD'!L63="","",'WK3 - Notional GI 15-16 YIELD'!L63/'WK3 - Notional GI 15-16 YIELD'!D63)</f>
        <v/>
      </c>
      <c r="G116" s="356"/>
      <c r="H116" s="356"/>
      <c r="I116" s="356"/>
      <c r="J116" s="361"/>
      <c r="K116" s="356"/>
      <c r="L116" s="664"/>
      <c r="M116" s="50"/>
      <c r="N116" s="670" t="str">
        <f t="shared" si="71"/>
        <v/>
      </c>
      <c r="O116" s="367" t="str">
        <f t="shared" si="72"/>
        <v/>
      </c>
      <c r="P116" s="670" t="str">
        <f t="shared" si="73"/>
        <v/>
      </c>
      <c r="Q116" s="357" t="str">
        <f t="shared" si="74"/>
        <v/>
      </c>
      <c r="R116" s="358" t="str">
        <f t="shared" si="75"/>
        <v/>
      </c>
      <c r="S116" s="367" t="str">
        <f t="shared" si="76"/>
        <v/>
      </c>
      <c r="T116" s="670" t="str">
        <f t="shared" si="77"/>
        <v/>
      </c>
      <c r="U116" s="357" t="str">
        <f t="shared" si="78"/>
        <v/>
      </c>
      <c r="V116" s="358" t="str">
        <f t="shared" si="79"/>
        <v/>
      </c>
      <c r="W116" s="367" t="str">
        <f t="shared" si="80"/>
        <v/>
      </c>
      <c r="X116" s="670" t="str">
        <f t="shared" si="81"/>
        <v/>
      </c>
      <c r="Y116" s="357" t="str">
        <f t="shared" si="82"/>
        <v/>
      </c>
      <c r="Z116" s="358" t="str">
        <f t="shared" si="83"/>
        <v/>
      </c>
      <c r="AA116" s="367" t="str">
        <f t="shared" si="84"/>
        <v/>
      </c>
      <c r="AB116" s="670" t="str">
        <f t="shared" si="85"/>
        <v/>
      </c>
      <c r="AC116" s="357" t="str">
        <f t="shared" si="86"/>
        <v/>
      </c>
      <c r="AD116" s="358" t="str">
        <f t="shared" si="87"/>
        <v/>
      </c>
      <c r="AE116" s="367" t="str">
        <f t="shared" si="88"/>
        <v/>
      </c>
      <c r="AF116" s="670" t="str">
        <f t="shared" si="89"/>
        <v/>
      </c>
      <c r="AG116" s="357" t="str">
        <f t="shared" si="90"/>
        <v/>
      </c>
      <c r="AH116" s="358" t="str">
        <f t="shared" si="91"/>
        <v/>
      </c>
      <c r="AI116" s="367" t="str">
        <f t="shared" si="92"/>
        <v/>
      </c>
      <c r="AJ116" s="670" t="str">
        <f t="shared" si="93"/>
        <v/>
      </c>
      <c r="AK116" s="359" t="str">
        <f t="shared" si="94"/>
        <v/>
      </c>
      <c r="AL116" s="360" t="str">
        <f t="shared" si="95"/>
        <v/>
      </c>
      <c r="AM116" s="367" t="str">
        <f t="shared" si="96"/>
        <v/>
      </c>
      <c r="AN116" s="68"/>
    </row>
    <row r="117" spans="1:40" ht="15.75" x14ac:dyDescent="0.25">
      <c r="A117" s="335"/>
      <c r="B117" s="68"/>
      <c r="C117" s="661" t="s">
        <v>531</v>
      </c>
      <c r="D117" s="345" t="str">
        <f>IF('WK2 - Notional General Income'!C64="","",'WK2 - Notional General Income'!C64)</f>
        <v/>
      </c>
      <c r="E117" s="358" t="str">
        <f>IF('WK2 - Notional General Income'!L64="","",'WK2 - Notional General Income'!L64/'WK2 - Notional General Income'!D64)</f>
        <v/>
      </c>
      <c r="F117" s="358" t="str">
        <f>IF('WK3 - Notional GI 15-16 YIELD'!L64="","",'WK3 - Notional GI 15-16 YIELD'!L64/'WK3 - Notional GI 15-16 YIELD'!D64)</f>
        <v/>
      </c>
      <c r="G117" s="356"/>
      <c r="H117" s="356"/>
      <c r="I117" s="356"/>
      <c r="J117" s="361"/>
      <c r="K117" s="356"/>
      <c r="L117" s="664"/>
      <c r="M117" s="50"/>
      <c r="N117" s="670" t="str">
        <f t="shared" si="71"/>
        <v/>
      </c>
      <c r="O117" s="367" t="str">
        <f t="shared" si="72"/>
        <v/>
      </c>
      <c r="P117" s="670" t="str">
        <f t="shared" si="73"/>
        <v/>
      </c>
      <c r="Q117" s="357" t="str">
        <f t="shared" si="74"/>
        <v/>
      </c>
      <c r="R117" s="358" t="str">
        <f t="shared" si="75"/>
        <v/>
      </c>
      <c r="S117" s="367" t="str">
        <f t="shared" si="76"/>
        <v/>
      </c>
      <c r="T117" s="670" t="str">
        <f t="shared" si="77"/>
        <v/>
      </c>
      <c r="U117" s="357" t="str">
        <f t="shared" si="78"/>
        <v/>
      </c>
      <c r="V117" s="358" t="str">
        <f t="shared" si="79"/>
        <v/>
      </c>
      <c r="W117" s="367" t="str">
        <f t="shared" si="80"/>
        <v/>
      </c>
      <c r="X117" s="670" t="str">
        <f t="shared" si="81"/>
        <v/>
      </c>
      <c r="Y117" s="357" t="str">
        <f t="shared" si="82"/>
        <v/>
      </c>
      <c r="Z117" s="358" t="str">
        <f t="shared" si="83"/>
        <v/>
      </c>
      <c r="AA117" s="367" t="str">
        <f t="shared" si="84"/>
        <v/>
      </c>
      <c r="AB117" s="670" t="str">
        <f t="shared" si="85"/>
        <v/>
      </c>
      <c r="AC117" s="357" t="str">
        <f t="shared" si="86"/>
        <v/>
      </c>
      <c r="AD117" s="358" t="str">
        <f t="shared" si="87"/>
        <v/>
      </c>
      <c r="AE117" s="367" t="str">
        <f t="shared" si="88"/>
        <v/>
      </c>
      <c r="AF117" s="670" t="str">
        <f t="shared" si="89"/>
        <v/>
      </c>
      <c r="AG117" s="357" t="str">
        <f t="shared" si="90"/>
        <v/>
      </c>
      <c r="AH117" s="358" t="str">
        <f t="shared" si="91"/>
        <v/>
      </c>
      <c r="AI117" s="367" t="str">
        <f t="shared" si="92"/>
        <v/>
      </c>
      <c r="AJ117" s="670" t="str">
        <f t="shared" si="93"/>
        <v/>
      </c>
      <c r="AK117" s="359" t="str">
        <f t="shared" si="94"/>
        <v/>
      </c>
      <c r="AL117" s="360" t="str">
        <f t="shared" si="95"/>
        <v/>
      </c>
      <c r="AM117" s="367" t="str">
        <f t="shared" si="96"/>
        <v/>
      </c>
      <c r="AN117" s="68"/>
    </row>
    <row r="118" spans="1:40" ht="15.75" x14ac:dyDescent="0.25">
      <c r="A118" s="335"/>
      <c r="B118" s="68"/>
      <c r="C118" s="661" t="s">
        <v>531</v>
      </c>
      <c r="D118" s="345" t="str">
        <f>IF('WK2 - Notional General Income'!C65="","",'WK2 - Notional General Income'!C65)</f>
        <v/>
      </c>
      <c r="E118" s="358" t="str">
        <f>IF('WK2 - Notional General Income'!L65="","",'WK2 - Notional General Income'!L65/'WK2 - Notional General Income'!D65)</f>
        <v/>
      </c>
      <c r="F118" s="358" t="str">
        <f>IF('WK3 - Notional GI 15-16 YIELD'!L65="","",'WK3 - Notional GI 15-16 YIELD'!L65/'WK3 - Notional GI 15-16 YIELD'!D65)</f>
        <v/>
      </c>
      <c r="G118" s="356"/>
      <c r="H118" s="356"/>
      <c r="I118" s="356"/>
      <c r="J118" s="361"/>
      <c r="K118" s="356"/>
      <c r="L118" s="664"/>
      <c r="M118" s="50"/>
      <c r="N118" s="670" t="str">
        <f t="shared" si="71"/>
        <v/>
      </c>
      <c r="O118" s="367" t="str">
        <f t="shared" si="72"/>
        <v/>
      </c>
      <c r="P118" s="670" t="str">
        <f t="shared" si="73"/>
        <v/>
      </c>
      <c r="Q118" s="357" t="str">
        <f t="shared" si="74"/>
        <v/>
      </c>
      <c r="R118" s="358" t="str">
        <f t="shared" si="75"/>
        <v/>
      </c>
      <c r="S118" s="367" t="str">
        <f t="shared" si="76"/>
        <v/>
      </c>
      <c r="T118" s="670" t="str">
        <f t="shared" si="77"/>
        <v/>
      </c>
      <c r="U118" s="357" t="str">
        <f t="shared" si="78"/>
        <v/>
      </c>
      <c r="V118" s="358" t="str">
        <f t="shared" si="79"/>
        <v/>
      </c>
      <c r="W118" s="367" t="str">
        <f t="shared" si="80"/>
        <v/>
      </c>
      <c r="X118" s="670" t="str">
        <f t="shared" si="81"/>
        <v/>
      </c>
      <c r="Y118" s="357" t="str">
        <f t="shared" si="82"/>
        <v/>
      </c>
      <c r="Z118" s="358" t="str">
        <f t="shared" si="83"/>
        <v/>
      </c>
      <c r="AA118" s="367" t="str">
        <f t="shared" si="84"/>
        <v/>
      </c>
      <c r="AB118" s="670" t="str">
        <f t="shared" si="85"/>
        <v/>
      </c>
      <c r="AC118" s="357" t="str">
        <f t="shared" si="86"/>
        <v/>
      </c>
      <c r="AD118" s="358" t="str">
        <f t="shared" si="87"/>
        <v/>
      </c>
      <c r="AE118" s="367" t="str">
        <f t="shared" si="88"/>
        <v/>
      </c>
      <c r="AF118" s="670" t="str">
        <f t="shared" si="89"/>
        <v/>
      </c>
      <c r="AG118" s="357" t="str">
        <f t="shared" si="90"/>
        <v/>
      </c>
      <c r="AH118" s="358" t="str">
        <f t="shared" si="91"/>
        <v/>
      </c>
      <c r="AI118" s="367" t="str">
        <f t="shared" si="92"/>
        <v/>
      </c>
      <c r="AJ118" s="670" t="str">
        <f t="shared" si="93"/>
        <v/>
      </c>
      <c r="AK118" s="359" t="str">
        <f t="shared" si="94"/>
        <v/>
      </c>
      <c r="AL118" s="360" t="str">
        <f t="shared" si="95"/>
        <v/>
      </c>
      <c r="AM118" s="367" t="str">
        <f t="shared" si="96"/>
        <v/>
      </c>
      <c r="AN118" s="68"/>
    </row>
    <row r="119" spans="1:40" ht="15.75" x14ac:dyDescent="0.25">
      <c r="A119" s="335"/>
      <c r="B119" s="68"/>
      <c r="C119" s="661" t="s">
        <v>531</v>
      </c>
      <c r="D119" s="345" t="str">
        <f>IF('WK2 - Notional General Income'!C66="","",'WK2 - Notional General Income'!C66)</f>
        <v/>
      </c>
      <c r="E119" s="358" t="str">
        <f>IF('WK2 - Notional General Income'!L66="","",'WK2 - Notional General Income'!L66/'WK2 - Notional General Income'!D66)</f>
        <v/>
      </c>
      <c r="F119" s="358" t="str">
        <f>IF('WK3 - Notional GI 15-16 YIELD'!L66="","",'WK3 - Notional GI 15-16 YIELD'!L66/'WK3 - Notional GI 15-16 YIELD'!D66)</f>
        <v/>
      </c>
      <c r="G119" s="356"/>
      <c r="H119" s="356"/>
      <c r="I119" s="356"/>
      <c r="J119" s="361"/>
      <c r="K119" s="356"/>
      <c r="L119" s="664"/>
      <c r="M119" s="50"/>
      <c r="N119" s="670" t="str">
        <f t="shared" si="71"/>
        <v/>
      </c>
      <c r="O119" s="367" t="str">
        <f t="shared" si="72"/>
        <v/>
      </c>
      <c r="P119" s="670" t="str">
        <f t="shared" si="73"/>
        <v/>
      </c>
      <c r="Q119" s="357" t="str">
        <f t="shared" si="74"/>
        <v/>
      </c>
      <c r="R119" s="358" t="str">
        <f t="shared" si="75"/>
        <v/>
      </c>
      <c r="S119" s="367" t="str">
        <f t="shared" si="76"/>
        <v/>
      </c>
      <c r="T119" s="670" t="str">
        <f t="shared" si="77"/>
        <v/>
      </c>
      <c r="U119" s="357" t="str">
        <f t="shared" si="78"/>
        <v/>
      </c>
      <c r="V119" s="358" t="str">
        <f t="shared" si="79"/>
        <v/>
      </c>
      <c r="W119" s="367" t="str">
        <f t="shared" si="80"/>
        <v/>
      </c>
      <c r="X119" s="670" t="str">
        <f t="shared" si="81"/>
        <v/>
      </c>
      <c r="Y119" s="357" t="str">
        <f t="shared" si="82"/>
        <v/>
      </c>
      <c r="Z119" s="358" t="str">
        <f t="shared" si="83"/>
        <v/>
      </c>
      <c r="AA119" s="367" t="str">
        <f t="shared" si="84"/>
        <v/>
      </c>
      <c r="AB119" s="670" t="str">
        <f t="shared" si="85"/>
        <v/>
      </c>
      <c r="AC119" s="357" t="str">
        <f t="shared" si="86"/>
        <v/>
      </c>
      <c r="AD119" s="358" t="str">
        <f t="shared" si="87"/>
        <v/>
      </c>
      <c r="AE119" s="367" t="str">
        <f t="shared" si="88"/>
        <v/>
      </c>
      <c r="AF119" s="670" t="str">
        <f t="shared" si="89"/>
        <v/>
      </c>
      <c r="AG119" s="357" t="str">
        <f t="shared" si="90"/>
        <v/>
      </c>
      <c r="AH119" s="358" t="str">
        <f t="shared" si="91"/>
        <v/>
      </c>
      <c r="AI119" s="367" t="str">
        <f t="shared" si="92"/>
        <v/>
      </c>
      <c r="AJ119" s="670" t="str">
        <f t="shared" si="93"/>
        <v/>
      </c>
      <c r="AK119" s="359" t="str">
        <f t="shared" si="94"/>
        <v/>
      </c>
      <c r="AL119" s="360" t="str">
        <f t="shared" si="95"/>
        <v/>
      </c>
      <c r="AM119" s="367" t="str">
        <f t="shared" si="96"/>
        <v/>
      </c>
      <c r="AN119" s="68"/>
    </row>
    <row r="120" spans="1:40" ht="15.75" x14ac:dyDescent="0.25">
      <c r="A120" s="335"/>
      <c r="B120" s="68"/>
      <c r="C120" s="661" t="s">
        <v>639</v>
      </c>
      <c r="D120" s="345" t="str">
        <f>IF('WK2 - Notional General Income'!C113="","",'WK2 - Notional General Income'!C113)</f>
        <v/>
      </c>
      <c r="E120" s="358" t="str">
        <f>IF('WK2 - Notional General Income'!L113="","",'WK2 - Notional General Income'!L113/'WK2 - Notional General Income'!D113)</f>
        <v/>
      </c>
      <c r="F120" s="358" t="str">
        <f>IF('WK3 - Notional GI 15-16 YIELD'!L113="","",'WK3 - Notional GI 15-16 YIELD'!L113/'WK3 - Notional GI 15-16 YIELD'!D113)</f>
        <v/>
      </c>
      <c r="G120" s="356"/>
      <c r="H120" s="356"/>
      <c r="I120" s="356"/>
      <c r="J120" s="361"/>
      <c r="K120" s="356"/>
      <c r="L120" s="664"/>
      <c r="M120" s="50"/>
      <c r="N120" s="670" t="str">
        <f t="shared" si="71"/>
        <v/>
      </c>
      <c r="O120" s="367" t="str">
        <f t="shared" si="72"/>
        <v/>
      </c>
      <c r="P120" s="670" t="str">
        <f t="shared" si="73"/>
        <v/>
      </c>
      <c r="Q120" s="357" t="str">
        <f t="shared" si="74"/>
        <v/>
      </c>
      <c r="R120" s="358" t="str">
        <f t="shared" si="75"/>
        <v/>
      </c>
      <c r="S120" s="367" t="str">
        <f t="shared" si="76"/>
        <v/>
      </c>
      <c r="T120" s="670" t="str">
        <f t="shared" si="77"/>
        <v/>
      </c>
      <c r="U120" s="357" t="str">
        <f t="shared" si="78"/>
        <v/>
      </c>
      <c r="V120" s="358" t="str">
        <f t="shared" si="79"/>
        <v/>
      </c>
      <c r="W120" s="367" t="str">
        <f t="shared" si="80"/>
        <v/>
      </c>
      <c r="X120" s="670" t="str">
        <f t="shared" si="81"/>
        <v/>
      </c>
      <c r="Y120" s="357" t="str">
        <f t="shared" si="82"/>
        <v/>
      </c>
      <c r="Z120" s="358" t="str">
        <f t="shared" si="83"/>
        <v/>
      </c>
      <c r="AA120" s="367" t="str">
        <f t="shared" si="84"/>
        <v/>
      </c>
      <c r="AB120" s="670" t="str">
        <f t="shared" si="85"/>
        <v/>
      </c>
      <c r="AC120" s="357" t="str">
        <f t="shared" si="86"/>
        <v/>
      </c>
      <c r="AD120" s="358" t="str">
        <f t="shared" si="87"/>
        <v/>
      </c>
      <c r="AE120" s="367" t="str">
        <f t="shared" si="88"/>
        <v/>
      </c>
      <c r="AF120" s="670" t="str">
        <f t="shared" si="89"/>
        <v/>
      </c>
      <c r="AG120" s="357" t="str">
        <f t="shared" si="90"/>
        <v/>
      </c>
      <c r="AH120" s="358" t="str">
        <f t="shared" si="91"/>
        <v/>
      </c>
      <c r="AI120" s="367" t="str">
        <f t="shared" si="92"/>
        <v/>
      </c>
      <c r="AJ120" s="670" t="str">
        <f t="shared" si="93"/>
        <v/>
      </c>
      <c r="AK120" s="359" t="str">
        <f t="shared" si="94"/>
        <v/>
      </c>
      <c r="AL120" s="360" t="str">
        <f t="shared" si="95"/>
        <v/>
      </c>
      <c r="AM120" s="367" t="str">
        <f t="shared" si="96"/>
        <v/>
      </c>
      <c r="AN120" s="68"/>
    </row>
    <row r="121" spans="1:40" ht="15.75" x14ac:dyDescent="0.25">
      <c r="A121" s="335"/>
      <c r="B121" s="68"/>
      <c r="C121" s="661" t="s">
        <v>639</v>
      </c>
      <c r="D121" s="345" t="str">
        <f>IF('WK2 - Notional General Income'!C114="","",'WK2 - Notional General Income'!C114)</f>
        <v/>
      </c>
      <c r="E121" s="358" t="str">
        <f>IF('WK2 - Notional General Income'!L114="","",'WK2 - Notional General Income'!L114/'WK2 - Notional General Income'!D114)</f>
        <v/>
      </c>
      <c r="F121" s="358" t="str">
        <f>IF('WK3 - Notional GI 15-16 YIELD'!L114="","",'WK3 - Notional GI 15-16 YIELD'!L114/'WK3 - Notional GI 15-16 YIELD'!D114)</f>
        <v/>
      </c>
      <c r="G121" s="356"/>
      <c r="H121" s="356"/>
      <c r="I121" s="356"/>
      <c r="J121" s="361"/>
      <c r="K121" s="356"/>
      <c r="L121" s="664"/>
      <c r="M121" s="50"/>
      <c r="N121" s="670" t="str">
        <f t="shared" si="71"/>
        <v/>
      </c>
      <c r="O121" s="367" t="str">
        <f t="shared" si="72"/>
        <v/>
      </c>
      <c r="P121" s="670" t="str">
        <f t="shared" si="73"/>
        <v/>
      </c>
      <c r="Q121" s="357" t="str">
        <f t="shared" si="74"/>
        <v/>
      </c>
      <c r="R121" s="358" t="str">
        <f t="shared" si="75"/>
        <v/>
      </c>
      <c r="S121" s="367" t="str">
        <f t="shared" si="76"/>
        <v/>
      </c>
      <c r="T121" s="670" t="str">
        <f t="shared" si="77"/>
        <v/>
      </c>
      <c r="U121" s="357" t="str">
        <f t="shared" si="78"/>
        <v/>
      </c>
      <c r="V121" s="358" t="str">
        <f t="shared" si="79"/>
        <v/>
      </c>
      <c r="W121" s="367" t="str">
        <f t="shared" si="80"/>
        <v/>
      </c>
      <c r="X121" s="670" t="str">
        <f t="shared" si="81"/>
        <v/>
      </c>
      <c r="Y121" s="357" t="str">
        <f t="shared" si="82"/>
        <v/>
      </c>
      <c r="Z121" s="358" t="str">
        <f t="shared" si="83"/>
        <v/>
      </c>
      <c r="AA121" s="367" t="str">
        <f t="shared" si="84"/>
        <v/>
      </c>
      <c r="AB121" s="670" t="str">
        <f t="shared" si="85"/>
        <v/>
      </c>
      <c r="AC121" s="357" t="str">
        <f t="shared" si="86"/>
        <v/>
      </c>
      <c r="AD121" s="358" t="str">
        <f t="shared" si="87"/>
        <v/>
      </c>
      <c r="AE121" s="367" t="str">
        <f t="shared" si="88"/>
        <v/>
      </c>
      <c r="AF121" s="670" t="str">
        <f t="shared" si="89"/>
        <v/>
      </c>
      <c r="AG121" s="357" t="str">
        <f t="shared" si="90"/>
        <v/>
      </c>
      <c r="AH121" s="358" t="str">
        <f t="shared" si="91"/>
        <v/>
      </c>
      <c r="AI121" s="367" t="str">
        <f t="shared" si="92"/>
        <v/>
      </c>
      <c r="AJ121" s="670" t="str">
        <f t="shared" si="93"/>
        <v/>
      </c>
      <c r="AK121" s="359" t="str">
        <f t="shared" si="94"/>
        <v/>
      </c>
      <c r="AL121" s="360" t="str">
        <f t="shared" si="95"/>
        <v/>
      </c>
      <c r="AM121" s="367" t="str">
        <f t="shared" si="96"/>
        <v/>
      </c>
      <c r="AN121" s="68"/>
    </row>
    <row r="122" spans="1:40" ht="15.75" x14ac:dyDescent="0.25">
      <c r="A122" s="335"/>
      <c r="B122" s="68"/>
      <c r="C122" s="661" t="s">
        <v>639</v>
      </c>
      <c r="D122" s="345" t="str">
        <f>IF('WK2 - Notional General Income'!C115="","",'WK2 - Notional General Income'!C115)</f>
        <v/>
      </c>
      <c r="E122" s="358" t="str">
        <f>IF('WK2 - Notional General Income'!L115="","",'WK2 - Notional General Income'!L115/'WK2 - Notional General Income'!D115)</f>
        <v/>
      </c>
      <c r="F122" s="358" t="str">
        <f>IF('WK3 - Notional GI 15-16 YIELD'!L115="","",'WK3 - Notional GI 15-16 YIELD'!L115/'WK3 - Notional GI 15-16 YIELD'!D115)</f>
        <v/>
      </c>
      <c r="G122" s="356"/>
      <c r="H122" s="356"/>
      <c r="I122" s="356"/>
      <c r="J122" s="361"/>
      <c r="K122" s="356"/>
      <c r="L122" s="664"/>
      <c r="M122" s="50"/>
      <c r="N122" s="670" t="str">
        <f t="shared" si="71"/>
        <v/>
      </c>
      <c r="O122" s="367" t="str">
        <f t="shared" si="72"/>
        <v/>
      </c>
      <c r="P122" s="670" t="str">
        <f t="shared" si="73"/>
        <v/>
      </c>
      <c r="Q122" s="357" t="str">
        <f t="shared" si="74"/>
        <v/>
      </c>
      <c r="R122" s="358" t="str">
        <f t="shared" si="75"/>
        <v/>
      </c>
      <c r="S122" s="367" t="str">
        <f t="shared" si="76"/>
        <v/>
      </c>
      <c r="T122" s="670" t="str">
        <f t="shared" si="77"/>
        <v/>
      </c>
      <c r="U122" s="357" t="str">
        <f t="shared" si="78"/>
        <v/>
      </c>
      <c r="V122" s="358" t="str">
        <f t="shared" si="79"/>
        <v/>
      </c>
      <c r="W122" s="367" t="str">
        <f t="shared" si="80"/>
        <v/>
      </c>
      <c r="X122" s="670" t="str">
        <f t="shared" si="81"/>
        <v/>
      </c>
      <c r="Y122" s="357" t="str">
        <f t="shared" si="82"/>
        <v/>
      </c>
      <c r="Z122" s="358" t="str">
        <f t="shared" si="83"/>
        <v/>
      </c>
      <c r="AA122" s="367" t="str">
        <f t="shared" si="84"/>
        <v/>
      </c>
      <c r="AB122" s="670" t="str">
        <f t="shared" si="85"/>
        <v/>
      </c>
      <c r="AC122" s="357" t="str">
        <f t="shared" si="86"/>
        <v/>
      </c>
      <c r="AD122" s="358" t="str">
        <f t="shared" si="87"/>
        <v/>
      </c>
      <c r="AE122" s="367" t="str">
        <f t="shared" si="88"/>
        <v/>
      </c>
      <c r="AF122" s="670" t="str">
        <f t="shared" si="89"/>
        <v/>
      </c>
      <c r="AG122" s="357" t="str">
        <f t="shared" si="90"/>
        <v/>
      </c>
      <c r="AH122" s="358" t="str">
        <f t="shared" si="91"/>
        <v/>
      </c>
      <c r="AI122" s="367" t="str">
        <f t="shared" si="92"/>
        <v/>
      </c>
      <c r="AJ122" s="670" t="str">
        <f t="shared" si="93"/>
        <v/>
      </c>
      <c r="AK122" s="359" t="str">
        <f t="shared" si="94"/>
        <v/>
      </c>
      <c r="AL122" s="360" t="str">
        <f t="shared" si="95"/>
        <v/>
      </c>
      <c r="AM122" s="367" t="str">
        <f t="shared" si="96"/>
        <v/>
      </c>
      <c r="AN122" s="68"/>
    </row>
    <row r="123" spans="1:40" ht="15.75" x14ac:dyDescent="0.25">
      <c r="A123" s="335"/>
      <c r="B123" s="68"/>
      <c r="C123" s="661" t="s">
        <v>639</v>
      </c>
      <c r="D123" s="345" t="str">
        <f>IF('WK2 - Notional General Income'!C116="","",'WK2 - Notional General Income'!C116)</f>
        <v/>
      </c>
      <c r="E123" s="358" t="str">
        <f>IF('WK2 - Notional General Income'!L116="","",'WK2 - Notional General Income'!L116/'WK2 - Notional General Income'!D116)</f>
        <v/>
      </c>
      <c r="F123" s="358" t="str">
        <f>IF('WK3 - Notional GI 15-16 YIELD'!L116="","",'WK3 - Notional GI 15-16 YIELD'!L116/'WK3 - Notional GI 15-16 YIELD'!D116)</f>
        <v/>
      </c>
      <c r="G123" s="356"/>
      <c r="H123" s="356"/>
      <c r="I123" s="356"/>
      <c r="J123" s="361"/>
      <c r="K123" s="356"/>
      <c r="L123" s="664"/>
      <c r="M123" s="50"/>
      <c r="N123" s="670" t="str">
        <f t="shared" si="71"/>
        <v/>
      </c>
      <c r="O123" s="367" t="str">
        <f t="shared" si="72"/>
        <v/>
      </c>
      <c r="P123" s="670" t="str">
        <f t="shared" si="73"/>
        <v/>
      </c>
      <c r="Q123" s="357" t="str">
        <f t="shared" si="74"/>
        <v/>
      </c>
      <c r="R123" s="358" t="str">
        <f t="shared" si="75"/>
        <v/>
      </c>
      <c r="S123" s="367" t="str">
        <f t="shared" si="76"/>
        <v/>
      </c>
      <c r="T123" s="670" t="str">
        <f t="shared" si="77"/>
        <v/>
      </c>
      <c r="U123" s="357" t="str">
        <f t="shared" si="78"/>
        <v/>
      </c>
      <c r="V123" s="358" t="str">
        <f t="shared" si="79"/>
        <v/>
      </c>
      <c r="W123" s="367" t="str">
        <f t="shared" si="80"/>
        <v/>
      </c>
      <c r="X123" s="670" t="str">
        <f t="shared" si="81"/>
        <v/>
      </c>
      <c r="Y123" s="357" t="str">
        <f t="shared" si="82"/>
        <v/>
      </c>
      <c r="Z123" s="358" t="str">
        <f t="shared" si="83"/>
        <v/>
      </c>
      <c r="AA123" s="367" t="str">
        <f t="shared" si="84"/>
        <v/>
      </c>
      <c r="AB123" s="670" t="str">
        <f t="shared" si="85"/>
        <v/>
      </c>
      <c r="AC123" s="357" t="str">
        <f t="shared" si="86"/>
        <v/>
      </c>
      <c r="AD123" s="358" t="str">
        <f t="shared" si="87"/>
        <v/>
      </c>
      <c r="AE123" s="367" t="str">
        <f t="shared" si="88"/>
        <v/>
      </c>
      <c r="AF123" s="670" t="str">
        <f t="shared" si="89"/>
        <v/>
      </c>
      <c r="AG123" s="357" t="str">
        <f t="shared" si="90"/>
        <v/>
      </c>
      <c r="AH123" s="358" t="str">
        <f t="shared" si="91"/>
        <v/>
      </c>
      <c r="AI123" s="367" t="str">
        <f t="shared" si="92"/>
        <v/>
      </c>
      <c r="AJ123" s="670" t="str">
        <f t="shared" si="93"/>
        <v/>
      </c>
      <c r="AK123" s="359" t="str">
        <f t="shared" si="94"/>
        <v/>
      </c>
      <c r="AL123" s="360" t="str">
        <f t="shared" si="95"/>
        <v/>
      </c>
      <c r="AM123" s="367" t="str">
        <f t="shared" si="96"/>
        <v/>
      </c>
      <c r="AN123" s="68"/>
    </row>
    <row r="124" spans="1:40" s="198" customFormat="1" ht="12.75" x14ac:dyDescent="0.2">
      <c r="A124" s="363"/>
      <c r="B124" s="124"/>
      <c r="C124" s="678"/>
      <c r="D124" s="364" t="s">
        <v>640</v>
      </c>
      <c r="E124" s="358" t="str">
        <f>IF(SUM(E115:E123)=0,"",('WK2 - Notional General Income'!L67+SUM('WK2 - Notional General Income'!L113:L116))/'WK2 - Notional General Income'!D67)</f>
        <v/>
      </c>
      <c r="F124" s="358" t="str">
        <f>IF(SUM(F115:F123)=0,"",('WK3 - Notional GI 15-16 YIELD'!L67+SUM('WK3 - Notional GI 15-16 YIELD'!L113:L116))/'WK3 - Notional GI 15-16 YIELD'!D67)</f>
        <v/>
      </c>
      <c r="G124" s="358">
        <f>IF('WK3 - Notional GI 15-16 YIELD'!$D$67=0,0,G439/'WK3 - Notional GI 15-16 YIELD'!$D$67)</f>
        <v>0</v>
      </c>
      <c r="H124" s="358">
        <f>IF('WK3 - Notional GI 15-16 YIELD'!$D$67=0,0,H439/'WK3 - Notional GI 15-16 YIELD'!$D$67)</f>
        <v>0</v>
      </c>
      <c r="I124" s="358">
        <f>IF('WK3 - Notional GI 15-16 YIELD'!$D$67=0,0,I439/'WK3 - Notional GI 15-16 YIELD'!$D$67)</f>
        <v>0</v>
      </c>
      <c r="J124" s="358">
        <f>IF('WK3 - Notional GI 15-16 YIELD'!$D$67=0,0,J439/'WK3 - Notional GI 15-16 YIELD'!$D$67)</f>
        <v>0</v>
      </c>
      <c r="K124" s="358">
        <f>IF('WK3 - Notional GI 15-16 YIELD'!$D$67=0,0,K439/'WK3 - Notional GI 15-16 YIELD'!$D$67)</f>
        <v>0</v>
      </c>
      <c r="L124" s="679">
        <f>IF('WK3 - Notional GI 15-16 YIELD'!$D$67=0,0,L439/'WK3 - Notional GI 15-16 YIELD'!$D$67)</f>
        <v>0</v>
      </c>
      <c r="M124" s="124"/>
      <c r="N124" s="670" t="str">
        <f t="shared" si="71"/>
        <v/>
      </c>
      <c r="O124" s="367" t="str">
        <f t="shared" si="72"/>
        <v/>
      </c>
      <c r="P124" s="670" t="str">
        <f t="shared" si="73"/>
        <v/>
      </c>
      <c r="Q124" s="357" t="str">
        <f t="shared" si="74"/>
        <v/>
      </c>
      <c r="R124" s="358" t="str">
        <f t="shared" si="75"/>
        <v/>
      </c>
      <c r="S124" s="367" t="str">
        <f t="shared" si="76"/>
        <v/>
      </c>
      <c r="T124" s="670" t="str">
        <f t="shared" si="77"/>
        <v/>
      </c>
      <c r="U124" s="357" t="str">
        <f t="shared" si="78"/>
        <v/>
      </c>
      <c r="V124" s="358" t="str">
        <f t="shared" si="79"/>
        <v/>
      </c>
      <c r="W124" s="367" t="str">
        <f t="shared" si="80"/>
        <v/>
      </c>
      <c r="X124" s="670" t="str">
        <f t="shared" si="81"/>
        <v/>
      </c>
      <c r="Y124" s="357" t="str">
        <f t="shared" si="82"/>
        <v/>
      </c>
      <c r="Z124" s="358" t="str">
        <f t="shared" si="83"/>
        <v/>
      </c>
      <c r="AA124" s="367" t="str">
        <f t="shared" si="84"/>
        <v/>
      </c>
      <c r="AB124" s="670" t="str">
        <f t="shared" si="85"/>
        <v/>
      </c>
      <c r="AC124" s="357" t="str">
        <f t="shared" si="86"/>
        <v/>
      </c>
      <c r="AD124" s="358" t="str">
        <f t="shared" si="87"/>
        <v/>
      </c>
      <c r="AE124" s="367" t="str">
        <f t="shared" si="88"/>
        <v/>
      </c>
      <c r="AF124" s="670" t="str">
        <f t="shared" si="89"/>
        <v/>
      </c>
      <c r="AG124" s="357" t="str">
        <f t="shared" si="90"/>
        <v/>
      </c>
      <c r="AH124" s="358" t="str">
        <f t="shared" si="91"/>
        <v/>
      </c>
      <c r="AI124" s="367" t="str">
        <f t="shared" si="92"/>
        <v/>
      </c>
      <c r="AJ124" s="670" t="str">
        <f t="shared" si="93"/>
        <v/>
      </c>
      <c r="AK124" s="359" t="str">
        <f t="shared" si="94"/>
        <v/>
      </c>
      <c r="AL124" s="360" t="str">
        <f t="shared" si="95"/>
        <v/>
      </c>
      <c r="AM124" s="367" t="str">
        <f t="shared" si="96"/>
        <v/>
      </c>
      <c r="AN124" s="124"/>
    </row>
    <row r="125" spans="1:40" ht="15.75" x14ac:dyDescent="0.25">
      <c r="A125" s="335"/>
      <c r="B125" s="68"/>
      <c r="C125" s="661" t="s">
        <v>533</v>
      </c>
      <c r="D125" s="345" t="str">
        <f>IF('WK2 - Notional General Income'!C68="","",'WK2 - Notional General Income'!C68)</f>
        <v/>
      </c>
      <c r="E125" s="358" t="str">
        <f>IF('WK2 - Notional General Income'!L68="","",'WK2 - Notional General Income'!L68/'WK2 - Notional General Income'!D68)</f>
        <v/>
      </c>
      <c r="F125" s="358" t="str">
        <f>IF('WK3 - Notional GI 15-16 YIELD'!L68="","",'WK3 - Notional GI 15-16 YIELD'!L68/'WK3 - Notional GI 15-16 YIELD'!D68)</f>
        <v/>
      </c>
      <c r="G125" s="356"/>
      <c r="H125" s="356"/>
      <c r="I125" s="356"/>
      <c r="J125" s="361"/>
      <c r="K125" s="356"/>
      <c r="L125" s="664"/>
      <c r="M125" s="50"/>
      <c r="N125" s="670" t="str">
        <f t="shared" si="71"/>
        <v/>
      </c>
      <c r="O125" s="367" t="str">
        <f t="shared" si="72"/>
        <v/>
      </c>
      <c r="P125" s="670" t="str">
        <f t="shared" si="73"/>
        <v/>
      </c>
      <c r="Q125" s="357" t="str">
        <f t="shared" si="74"/>
        <v/>
      </c>
      <c r="R125" s="358" t="str">
        <f t="shared" si="75"/>
        <v/>
      </c>
      <c r="S125" s="367" t="str">
        <f t="shared" si="76"/>
        <v/>
      </c>
      <c r="T125" s="670" t="str">
        <f t="shared" si="77"/>
        <v/>
      </c>
      <c r="U125" s="357" t="str">
        <f t="shared" si="78"/>
        <v/>
      </c>
      <c r="V125" s="358" t="str">
        <f t="shared" si="79"/>
        <v/>
      </c>
      <c r="W125" s="367" t="str">
        <f t="shared" si="80"/>
        <v/>
      </c>
      <c r="X125" s="670" t="str">
        <f t="shared" si="81"/>
        <v/>
      </c>
      <c r="Y125" s="357" t="str">
        <f t="shared" si="82"/>
        <v/>
      </c>
      <c r="Z125" s="358" t="str">
        <f t="shared" si="83"/>
        <v/>
      </c>
      <c r="AA125" s="367" t="str">
        <f t="shared" si="84"/>
        <v/>
      </c>
      <c r="AB125" s="670" t="str">
        <f t="shared" si="85"/>
        <v/>
      </c>
      <c r="AC125" s="357" t="str">
        <f t="shared" si="86"/>
        <v/>
      </c>
      <c r="AD125" s="358" t="str">
        <f t="shared" si="87"/>
        <v/>
      </c>
      <c r="AE125" s="367" t="str">
        <f t="shared" si="88"/>
        <v/>
      </c>
      <c r="AF125" s="670" t="str">
        <f t="shared" si="89"/>
        <v/>
      </c>
      <c r="AG125" s="357" t="str">
        <f t="shared" si="90"/>
        <v/>
      </c>
      <c r="AH125" s="358" t="str">
        <f t="shared" si="91"/>
        <v/>
      </c>
      <c r="AI125" s="367" t="str">
        <f t="shared" si="92"/>
        <v/>
      </c>
      <c r="AJ125" s="670" t="str">
        <f t="shared" si="93"/>
        <v/>
      </c>
      <c r="AK125" s="359" t="str">
        <f t="shared" si="94"/>
        <v/>
      </c>
      <c r="AL125" s="360" t="str">
        <f t="shared" si="95"/>
        <v/>
      </c>
      <c r="AM125" s="367" t="str">
        <f t="shared" si="96"/>
        <v/>
      </c>
      <c r="AN125" s="68"/>
    </row>
    <row r="126" spans="1:40" ht="15.75" x14ac:dyDescent="0.25">
      <c r="A126" s="335"/>
      <c r="B126" s="68"/>
      <c r="C126" s="661" t="s">
        <v>533</v>
      </c>
      <c r="D126" s="345" t="str">
        <f>IF('WK2 - Notional General Income'!C69="","",'WK2 - Notional General Income'!C69)</f>
        <v/>
      </c>
      <c r="E126" s="358" t="str">
        <f>IF('WK2 - Notional General Income'!L69="","",'WK2 - Notional General Income'!L69/'WK2 - Notional General Income'!D69)</f>
        <v/>
      </c>
      <c r="F126" s="358" t="str">
        <f>IF('WK3 - Notional GI 15-16 YIELD'!L69="","",'WK3 - Notional GI 15-16 YIELD'!L69/'WK3 - Notional GI 15-16 YIELD'!D69)</f>
        <v/>
      </c>
      <c r="G126" s="356"/>
      <c r="H126" s="356"/>
      <c r="I126" s="356"/>
      <c r="J126" s="361"/>
      <c r="K126" s="356"/>
      <c r="L126" s="664"/>
      <c r="M126" s="50"/>
      <c r="N126" s="670" t="str">
        <f t="shared" si="71"/>
        <v/>
      </c>
      <c r="O126" s="367" t="str">
        <f t="shared" si="72"/>
        <v/>
      </c>
      <c r="P126" s="670" t="str">
        <f t="shared" si="73"/>
        <v/>
      </c>
      <c r="Q126" s="357" t="str">
        <f t="shared" si="74"/>
        <v/>
      </c>
      <c r="R126" s="358" t="str">
        <f t="shared" si="75"/>
        <v/>
      </c>
      <c r="S126" s="367" t="str">
        <f t="shared" si="76"/>
        <v/>
      </c>
      <c r="T126" s="670" t="str">
        <f t="shared" si="77"/>
        <v/>
      </c>
      <c r="U126" s="357" t="str">
        <f t="shared" si="78"/>
        <v/>
      </c>
      <c r="V126" s="358" t="str">
        <f t="shared" si="79"/>
        <v/>
      </c>
      <c r="W126" s="367" t="str">
        <f t="shared" si="80"/>
        <v/>
      </c>
      <c r="X126" s="670" t="str">
        <f t="shared" si="81"/>
        <v/>
      </c>
      <c r="Y126" s="357" t="str">
        <f t="shared" si="82"/>
        <v/>
      </c>
      <c r="Z126" s="358" t="str">
        <f t="shared" si="83"/>
        <v/>
      </c>
      <c r="AA126" s="367" t="str">
        <f t="shared" si="84"/>
        <v/>
      </c>
      <c r="AB126" s="670" t="str">
        <f t="shared" si="85"/>
        <v/>
      </c>
      <c r="AC126" s="357" t="str">
        <f t="shared" si="86"/>
        <v/>
      </c>
      <c r="AD126" s="358" t="str">
        <f t="shared" si="87"/>
        <v/>
      </c>
      <c r="AE126" s="367" t="str">
        <f t="shared" si="88"/>
        <v/>
      </c>
      <c r="AF126" s="670" t="str">
        <f t="shared" si="89"/>
        <v/>
      </c>
      <c r="AG126" s="357" t="str">
        <f t="shared" si="90"/>
        <v/>
      </c>
      <c r="AH126" s="358" t="str">
        <f t="shared" si="91"/>
        <v/>
      </c>
      <c r="AI126" s="367" t="str">
        <f t="shared" si="92"/>
        <v/>
      </c>
      <c r="AJ126" s="670" t="str">
        <f t="shared" si="93"/>
        <v/>
      </c>
      <c r="AK126" s="359" t="str">
        <f t="shared" si="94"/>
        <v/>
      </c>
      <c r="AL126" s="360" t="str">
        <f t="shared" si="95"/>
        <v/>
      </c>
      <c r="AM126" s="367" t="str">
        <f t="shared" si="96"/>
        <v/>
      </c>
      <c r="AN126" s="68"/>
    </row>
    <row r="127" spans="1:40" ht="15.75" x14ac:dyDescent="0.25">
      <c r="A127" s="335"/>
      <c r="B127" s="68"/>
      <c r="C127" s="661" t="s">
        <v>533</v>
      </c>
      <c r="D127" s="345" t="str">
        <f>IF('WK2 - Notional General Income'!C70="","",'WK2 - Notional General Income'!C70)</f>
        <v/>
      </c>
      <c r="E127" s="358" t="str">
        <f>IF('WK2 - Notional General Income'!L70="","",'WK2 - Notional General Income'!L70/'WK2 - Notional General Income'!D70)</f>
        <v/>
      </c>
      <c r="F127" s="358" t="str">
        <f>IF('WK3 - Notional GI 15-16 YIELD'!L70="","",'WK3 - Notional GI 15-16 YIELD'!L70/'WK3 - Notional GI 15-16 YIELD'!D70)</f>
        <v/>
      </c>
      <c r="G127" s="356"/>
      <c r="H127" s="356"/>
      <c r="I127" s="356"/>
      <c r="J127" s="361"/>
      <c r="K127" s="356"/>
      <c r="L127" s="664"/>
      <c r="M127" s="50"/>
      <c r="N127" s="670" t="str">
        <f t="shared" si="71"/>
        <v/>
      </c>
      <c r="O127" s="367" t="str">
        <f t="shared" si="72"/>
        <v/>
      </c>
      <c r="P127" s="670" t="str">
        <f t="shared" si="73"/>
        <v/>
      </c>
      <c r="Q127" s="357" t="str">
        <f t="shared" si="74"/>
        <v/>
      </c>
      <c r="R127" s="358" t="str">
        <f t="shared" si="75"/>
        <v/>
      </c>
      <c r="S127" s="367" t="str">
        <f t="shared" si="76"/>
        <v/>
      </c>
      <c r="T127" s="670" t="str">
        <f t="shared" si="77"/>
        <v/>
      </c>
      <c r="U127" s="357" t="str">
        <f t="shared" si="78"/>
        <v/>
      </c>
      <c r="V127" s="358" t="str">
        <f t="shared" si="79"/>
        <v/>
      </c>
      <c r="W127" s="367" t="str">
        <f t="shared" si="80"/>
        <v/>
      </c>
      <c r="X127" s="670" t="str">
        <f t="shared" si="81"/>
        <v/>
      </c>
      <c r="Y127" s="357" t="str">
        <f t="shared" si="82"/>
        <v/>
      </c>
      <c r="Z127" s="358" t="str">
        <f t="shared" si="83"/>
        <v/>
      </c>
      <c r="AA127" s="367" t="str">
        <f t="shared" si="84"/>
        <v/>
      </c>
      <c r="AB127" s="670" t="str">
        <f t="shared" si="85"/>
        <v/>
      </c>
      <c r="AC127" s="357" t="str">
        <f t="shared" si="86"/>
        <v/>
      </c>
      <c r="AD127" s="358" t="str">
        <f t="shared" si="87"/>
        <v/>
      </c>
      <c r="AE127" s="367" t="str">
        <f t="shared" si="88"/>
        <v/>
      </c>
      <c r="AF127" s="670" t="str">
        <f t="shared" si="89"/>
        <v/>
      </c>
      <c r="AG127" s="357" t="str">
        <f t="shared" si="90"/>
        <v/>
      </c>
      <c r="AH127" s="358" t="str">
        <f t="shared" si="91"/>
        <v/>
      </c>
      <c r="AI127" s="367" t="str">
        <f t="shared" si="92"/>
        <v/>
      </c>
      <c r="AJ127" s="670" t="str">
        <f t="shared" si="93"/>
        <v/>
      </c>
      <c r="AK127" s="359" t="str">
        <f t="shared" si="94"/>
        <v/>
      </c>
      <c r="AL127" s="360" t="str">
        <f t="shared" si="95"/>
        <v/>
      </c>
      <c r="AM127" s="367" t="str">
        <f t="shared" si="96"/>
        <v/>
      </c>
      <c r="AN127" s="68"/>
    </row>
    <row r="128" spans="1:40" ht="15.75" x14ac:dyDescent="0.25">
      <c r="A128" s="335"/>
      <c r="B128" s="68"/>
      <c r="C128" s="661" t="s">
        <v>533</v>
      </c>
      <c r="D128" s="345" t="str">
        <f>IF('WK2 - Notional General Income'!C71="","",'WK2 - Notional General Income'!C71)</f>
        <v/>
      </c>
      <c r="E128" s="358" t="str">
        <f>IF('WK2 - Notional General Income'!L71="","",'WK2 - Notional General Income'!L71/'WK2 - Notional General Income'!D71)</f>
        <v/>
      </c>
      <c r="F128" s="358" t="str">
        <f>IF('WK3 - Notional GI 15-16 YIELD'!L71="","",'WK3 - Notional GI 15-16 YIELD'!L71/'WK3 - Notional GI 15-16 YIELD'!D71)</f>
        <v/>
      </c>
      <c r="G128" s="356"/>
      <c r="H128" s="356"/>
      <c r="I128" s="356"/>
      <c r="J128" s="361"/>
      <c r="K128" s="356"/>
      <c r="L128" s="664"/>
      <c r="M128" s="50"/>
      <c r="N128" s="670" t="str">
        <f t="shared" si="71"/>
        <v/>
      </c>
      <c r="O128" s="367" t="str">
        <f t="shared" si="72"/>
        <v/>
      </c>
      <c r="P128" s="670" t="str">
        <f t="shared" si="73"/>
        <v/>
      </c>
      <c r="Q128" s="357" t="str">
        <f t="shared" si="74"/>
        <v/>
      </c>
      <c r="R128" s="358" t="str">
        <f t="shared" si="75"/>
        <v/>
      </c>
      <c r="S128" s="367" t="str">
        <f t="shared" si="76"/>
        <v/>
      </c>
      <c r="T128" s="670" t="str">
        <f t="shared" si="77"/>
        <v/>
      </c>
      <c r="U128" s="357" t="str">
        <f t="shared" si="78"/>
        <v/>
      </c>
      <c r="V128" s="358" t="str">
        <f t="shared" si="79"/>
        <v/>
      </c>
      <c r="W128" s="367" t="str">
        <f t="shared" si="80"/>
        <v/>
      </c>
      <c r="X128" s="670" t="str">
        <f t="shared" si="81"/>
        <v/>
      </c>
      <c r="Y128" s="357" t="str">
        <f t="shared" si="82"/>
        <v/>
      </c>
      <c r="Z128" s="358" t="str">
        <f t="shared" si="83"/>
        <v/>
      </c>
      <c r="AA128" s="367" t="str">
        <f t="shared" si="84"/>
        <v/>
      </c>
      <c r="AB128" s="670" t="str">
        <f t="shared" si="85"/>
        <v/>
      </c>
      <c r="AC128" s="357" t="str">
        <f t="shared" si="86"/>
        <v/>
      </c>
      <c r="AD128" s="358" t="str">
        <f t="shared" si="87"/>
        <v/>
      </c>
      <c r="AE128" s="367" t="str">
        <f t="shared" si="88"/>
        <v/>
      </c>
      <c r="AF128" s="670" t="str">
        <f t="shared" si="89"/>
        <v/>
      </c>
      <c r="AG128" s="357" t="str">
        <f t="shared" si="90"/>
        <v/>
      </c>
      <c r="AH128" s="358" t="str">
        <f t="shared" si="91"/>
        <v/>
      </c>
      <c r="AI128" s="367" t="str">
        <f t="shared" si="92"/>
        <v/>
      </c>
      <c r="AJ128" s="670" t="str">
        <f t="shared" si="93"/>
        <v/>
      </c>
      <c r="AK128" s="359" t="str">
        <f t="shared" si="94"/>
        <v/>
      </c>
      <c r="AL128" s="360" t="str">
        <f t="shared" si="95"/>
        <v/>
      </c>
      <c r="AM128" s="367" t="str">
        <f t="shared" si="96"/>
        <v/>
      </c>
      <c r="AN128" s="68"/>
    </row>
    <row r="129" spans="1:40" ht="15.75" x14ac:dyDescent="0.25">
      <c r="A129" s="335"/>
      <c r="B129" s="68"/>
      <c r="C129" s="661" t="s">
        <v>533</v>
      </c>
      <c r="D129" s="345" t="str">
        <f>IF('WK2 - Notional General Income'!C72="","",'WK2 - Notional General Income'!C72)</f>
        <v/>
      </c>
      <c r="E129" s="358" t="str">
        <f>IF('WK2 - Notional General Income'!L72="","",'WK2 - Notional General Income'!L72/'WK2 - Notional General Income'!D72)</f>
        <v/>
      </c>
      <c r="F129" s="358" t="str">
        <f>IF('WK3 - Notional GI 15-16 YIELD'!L72="","",'WK3 - Notional GI 15-16 YIELD'!L72/'WK3 - Notional GI 15-16 YIELD'!D72)</f>
        <v/>
      </c>
      <c r="G129" s="356"/>
      <c r="H129" s="356"/>
      <c r="I129" s="356"/>
      <c r="J129" s="361"/>
      <c r="K129" s="356"/>
      <c r="L129" s="664"/>
      <c r="M129" s="50"/>
      <c r="N129" s="670" t="str">
        <f t="shared" si="71"/>
        <v/>
      </c>
      <c r="O129" s="367" t="str">
        <f t="shared" si="72"/>
        <v/>
      </c>
      <c r="P129" s="670" t="str">
        <f t="shared" si="73"/>
        <v/>
      </c>
      <c r="Q129" s="357" t="str">
        <f t="shared" si="74"/>
        <v/>
      </c>
      <c r="R129" s="358" t="str">
        <f t="shared" si="75"/>
        <v/>
      </c>
      <c r="S129" s="367" t="str">
        <f t="shared" si="76"/>
        <v/>
      </c>
      <c r="T129" s="670" t="str">
        <f t="shared" si="77"/>
        <v/>
      </c>
      <c r="U129" s="357" t="str">
        <f t="shared" si="78"/>
        <v/>
      </c>
      <c r="V129" s="358" t="str">
        <f t="shared" si="79"/>
        <v/>
      </c>
      <c r="W129" s="367" t="str">
        <f t="shared" si="80"/>
        <v/>
      </c>
      <c r="X129" s="670" t="str">
        <f t="shared" si="81"/>
        <v/>
      </c>
      <c r="Y129" s="357" t="str">
        <f t="shared" si="82"/>
        <v/>
      </c>
      <c r="Z129" s="358" t="str">
        <f t="shared" si="83"/>
        <v/>
      </c>
      <c r="AA129" s="367" t="str">
        <f t="shared" si="84"/>
        <v/>
      </c>
      <c r="AB129" s="670" t="str">
        <f t="shared" si="85"/>
        <v/>
      </c>
      <c r="AC129" s="357" t="str">
        <f t="shared" si="86"/>
        <v/>
      </c>
      <c r="AD129" s="358" t="str">
        <f t="shared" si="87"/>
        <v/>
      </c>
      <c r="AE129" s="367" t="str">
        <f t="shared" si="88"/>
        <v/>
      </c>
      <c r="AF129" s="670" t="str">
        <f t="shared" si="89"/>
        <v/>
      </c>
      <c r="AG129" s="357" t="str">
        <f t="shared" si="90"/>
        <v/>
      </c>
      <c r="AH129" s="358" t="str">
        <f t="shared" si="91"/>
        <v/>
      </c>
      <c r="AI129" s="367" t="str">
        <f t="shared" si="92"/>
        <v/>
      </c>
      <c r="AJ129" s="670" t="str">
        <f t="shared" si="93"/>
        <v/>
      </c>
      <c r="AK129" s="359" t="str">
        <f t="shared" si="94"/>
        <v/>
      </c>
      <c r="AL129" s="360" t="str">
        <f t="shared" si="95"/>
        <v/>
      </c>
      <c r="AM129" s="367" t="str">
        <f t="shared" si="96"/>
        <v/>
      </c>
      <c r="AN129" s="68"/>
    </row>
    <row r="130" spans="1:40" ht="15.75" x14ac:dyDescent="0.25">
      <c r="A130" s="335"/>
      <c r="B130" s="68"/>
      <c r="C130" s="661" t="s">
        <v>639</v>
      </c>
      <c r="D130" s="345" t="str">
        <f>IF('WK2 - Notional General Income'!C117="","",'WK2 - Notional General Income'!C117)</f>
        <v/>
      </c>
      <c r="E130" s="358" t="str">
        <f>IF('WK2 - Notional General Income'!L117="","",'WK2 - Notional General Income'!L117/'WK2 - Notional General Income'!D117)</f>
        <v/>
      </c>
      <c r="F130" s="358" t="str">
        <f>IF('WK3 - Notional GI 15-16 YIELD'!L117="","",'WK3 - Notional GI 15-16 YIELD'!L117/'WK3 - Notional GI 15-16 YIELD'!D117)</f>
        <v/>
      </c>
      <c r="G130" s="356"/>
      <c r="H130" s="356"/>
      <c r="I130" s="356"/>
      <c r="J130" s="361"/>
      <c r="K130" s="356"/>
      <c r="L130" s="664"/>
      <c r="M130" s="50"/>
      <c r="N130" s="670" t="str">
        <f t="shared" si="71"/>
        <v/>
      </c>
      <c r="O130" s="367" t="str">
        <f t="shared" si="72"/>
        <v/>
      </c>
      <c r="P130" s="670" t="str">
        <f t="shared" si="73"/>
        <v/>
      </c>
      <c r="Q130" s="357" t="str">
        <f t="shared" si="74"/>
        <v/>
      </c>
      <c r="R130" s="358" t="str">
        <f t="shared" si="75"/>
        <v/>
      </c>
      <c r="S130" s="367" t="str">
        <f t="shared" si="76"/>
        <v/>
      </c>
      <c r="T130" s="670" t="str">
        <f t="shared" si="77"/>
        <v/>
      </c>
      <c r="U130" s="357" t="str">
        <f t="shared" si="78"/>
        <v/>
      </c>
      <c r="V130" s="358" t="str">
        <f t="shared" si="79"/>
        <v/>
      </c>
      <c r="W130" s="367" t="str">
        <f t="shared" si="80"/>
        <v/>
      </c>
      <c r="X130" s="670" t="str">
        <f t="shared" si="81"/>
        <v/>
      </c>
      <c r="Y130" s="357" t="str">
        <f t="shared" si="82"/>
        <v/>
      </c>
      <c r="Z130" s="358" t="str">
        <f t="shared" si="83"/>
        <v/>
      </c>
      <c r="AA130" s="367" t="str">
        <f t="shared" si="84"/>
        <v/>
      </c>
      <c r="AB130" s="670" t="str">
        <f t="shared" si="85"/>
        <v/>
      </c>
      <c r="AC130" s="357" t="str">
        <f t="shared" si="86"/>
        <v/>
      </c>
      <c r="AD130" s="358" t="str">
        <f t="shared" si="87"/>
        <v/>
      </c>
      <c r="AE130" s="367" t="str">
        <f t="shared" si="88"/>
        <v/>
      </c>
      <c r="AF130" s="670" t="str">
        <f t="shared" si="89"/>
        <v/>
      </c>
      <c r="AG130" s="357" t="str">
        <f t="shared" si="90"/>
        <v/>
      </c>
      <c r="AH130" s="358" t="str">
        <f t="shared" si="91"/>
        <v/>
      </c>
      <c r="AI130" s="367" t="str">
        <f t="shared" si="92"/>
        <v/>
      </c>
      <c r="AJ130" s="670" t="str">
        <f t="shared" si="93"/>
        <v/>
      </c>
      <c r="AK130" s="359" t="str">
        <f t="shared" si="94"/>
        <v/>
      </c>
      <c r="AL130" s="360" t="str">
        <f t="shared" si="95"/>
        <v/>
      </c>
      <c r="AM130" s="367" t="str">
        <f t="shared" si="96"/>
        <v/>
      </c>
      <c r="AN130" s="68"/>
    </row>
    <row r="131" spans="1:40" ht="15.75" x14ac:dyDescent="0.25">
      <c r="A131" s="335"/>
      <c r="B131" s="68"/>
      <c r="C131" s="661" t="s">
        <v>639</v>
      </c>
      <c r="D131" s="345" t="str">
        <f>IF('WK2 - Notional General Income'!C118="","",'WK2 - Notional General Income'!C118)</f>
        <v/>
      </c>
      <c r="E131" s="358" t="str">
        <f>IF('WK2 - Notional General Income'!L118="","",'WK2 - Notional General Income'!L118/'WK2 - Notional General Income'!D118)</f>
        <v/>
      </c>
      <c r="F131" s="358" t="str">
        <f>IF('WK3 - Notional GI 15-16 YIELD'!L118="","",'WK3 - Notional GI 15-16 YIELD'!L118/'WK3 - Notional GI 15-16 YIELD'!D118)</f>
        <v/>
      </c>
      <c r="G131" s="356"/>
      <c r="H131" s="356"/>
      <c r="I131" s="356"/>
      <c r="J131" s="361"/>
      <c r="K131" s="356"/>
      <c r="L131" s="664"/>
      <c r="M131" s="50"/>
      <c r="N131" s="670" t="str">
        <f t="shared" si="71"/>
        <v/>
      </c>
      <c r="O131" s="367" t="str">
        <f t="shared" si="72"/>
        <v/>
      </c>
      <c r="P131" s="670" t="str">
        <f t="shared" si="73"/>
        <v/>
      </c>
      <c r="Q131" s="357" t="str">
        <f t="shared" si="74"/>
        <v/>
      </c>
      <c r="R131" s="358" t="str">
        <f t="shared" si="75"/>
        <v/>
      </c>
      <c r="S131" s="367" t="str">
        <f t="shared" si="76"/>
        <v/>
      </c>
      <c r="T131" s="670" t="str">
        <f t="shared" si="77"/>
        <v/>
      </c>
      <c r="U131" s="357" t="str">
        <f t="shared" si="78"/>
        <v/>
      </c>
      <c r="V131" s="358" t="str">
        <f t="shared" si="79"/>
        <v/>
      </c>
      <c r="W131" s="367" t="str">
        <f t="shared" si="80"/>
        <v/>
      </c>
      <c r="X131" s="670" t="str">
        <f t="shared" si="81"/>
        <v/>
      </c>
      <c r="Y131" s="357" t="str">
        <f t="shared" si="82"/>
        <v/>
      </c>
      <c r="Z131" s="358" t="str">
        <f t="shared" si="83"/>
        <v/>
      </c>
      <c r="AA131" s="367" t="str">
        <f t="shared" si="84"/>
        <v/>
      </c>
      <c r="AB131" s="670" t="str">
        <f t="shared" si="85"/>
        <v/>
      </c>
      <c r="AC131" s="357" t="str">
        <f t="shared" si="86"/>
        <v/>
      </c>
      <c r="AD131" s="358" t="str">
        <f t="shared" si="87"/>
        <v/>
      </c>
      <c r="AE131" s="367" t="str">
        <f t="shared" si="88"/>
        <v/>
      </c>
      <c r="AF131" s="670" t="str">
        <f t="shared" si="89"/>
        <v/>
      </c>
      <c r="AG131" s="357" t="str">
        <f t="shared" si="90"/>
        <v/>
      </c>
      <c r="AH131" s="358" t="str">
        <f t="shared" si="91"/>
        <v/>
      </c>
      <c r="AI131" s="367" t="str">
        <f t="shared" si="92"/>
        <v/>
      </c>
      <c r="AJ131" s="670" t="str">
        <f t="shared" si="93"/>
        <v/>
      </c>
      <c r="AK131" s="359" t="str">
        <f t="shared" si="94"/>
        <v/>
      </c>
      <c r="AL131" s="360" t="str">
        <f t="shared" si="95"/>
        <v/>
      </c>
      <c r="AM131" s="367" t="str">
        <f t="shared" si="96"/>
        <v/>
      </c>
      <c r="AN131" s="68"/>
    </row>
    <row r="132" spans="1:40" ht="15.75" x14ac:dyDescent="0.25">
      <c r="A132" s="335"/>
      <c r="B132" s="68"/>
      <c r="C132" s="661" t="s">
        <v>639</v>
      </c>
      <c r="D132" s="345" t="str">
        <f>IF('WK2 - Notional General Income'!C119="","",'WK2 - Notional General Income'!C119)</f>
        <v/>
      </c>
      <c r="E132" s="358" t="str">
        <f>IF('WK2 - Notional General Income'!L119="","",'WK2 - Notional General Income'!L119/'WK2 - Notional General Income'!D119)</f>
        <v/>
      </c>
      <c r="F132" s="358" t="str">
        <f>IF('WK3 - Notional GI 15-16 YIELD'!L119="","",'WK3 - Notional GI 15-16 YIELD'!L119/'WK3 - Notional GI 15-16 YIELD'!D119)</f>
        <v/>
      </c>
      <c r="G132" s="356"/>
      <c r="H132" s="356"/>
      <c r="I132" s="356"/>
      <c r="J132" s="361"/>
      <c r="K132" s="356"/>
      <c r="L132" s="664"/>
      <c r="M132" s="50"/>
      <c r="N132" s="670" t="str">
        <f t="shared" si="71"/>
        <v/>
      </c>
      <c r="O132" s="367" t="str">
        <f t="shared" si="72"/>
        <v/>
      </c>
      <c r="P132" s="670" t="str">
        <f t="shared" si="73"/>
        <v/>
      </c>
      <c r="Q132" s="357" t="str">
        <f t="shared" si="74"/>
        <v/>
      </c>
      <c r="R132" s="358" t="str">
        <f t="shared" si="75"/>
        <v/>
      </c>
      <c r="S132" s="367" t="str">
        <f t="shared" si="76"/>
        <v/>
      </c>
      <c r="T132" s="670" t="str">
        <f t="shared" si="77"/>
        <v/>
      </c>
      <c r="U132" s="357" t="str">
        <f t="shared" si="78"/>
        <v/>
      </c>
      <c r="V132" s="358" t="str">
        <f t="shared" si="79"/>
        <v/>
      </c>
      <c r="W132" s="367" t="str">
        <f t="shared" si="80"/>
        <v/>
      </c>
      <c r="X132" s="670" t="str">
        <f t="shared" si="81"/>
        <v/>
      </c>
      <c r="Y132" s="357" t="str">
        <f t="shared" si="82"/>
        <v/>
      </c>
      <c r="Z132" s="358" t="str">
        <f t="shared" si="83"/>
        <v/>
      </c>
      <c r="AA132" s="367" t="str">
        <f t="shared" si="84"/>
        <v/>
      </c>
      <c r="AB132" s="670" t="str">
        <f t="shared" si="85"/>
        <v/>
      </c>
      <c r="AC132" s="357" t="str">
        <f t="shared" si="86"/>
        <v/>
      </c>
      <c r="AD132" s="358" t="str">
        <f t="shared" si="87"/>
        <v/>
      </c>
      <c r="AE132" s="367" t="str">
        <f t="shared" si="88"/>
        <v/>
      </c>
      <c r="AF132" s="670" t="str">
        <f t="shared" si="89"/>
        <v/>
      </c>
      <c r="AG132" s="357" t="str">
        <f t="shared" si="90"/>
        <v/>
      </c>
      <c r="AH132" s="358" t="str">
        <f t="shared" si="91"/>
        <v/>
      </c>
      <c r="AI132" s="367" t="str">
        <f t="shared" si="92"/>
        <v/>
      </c>
      <c r="AJ132" s="670" t="str">
        <f t="shared" si="93"/>
        <v/>
      </c>
      <c r="AK132" s="359" t="str">
        <f t="shared" si="94"/>
        <v/>
      </c>
      <c r="AL132" s="360" t="str">
        <f t="shared" si="95"/>
        <v/>
      </c>
      <c r="AM132" s="367" t="str">
        <f t="shared" si="96"/>
        <v/>
      </c>
      <c r="AN132" s="68"/>
    </row>
    <row r="133" spans="1:40" ht="15.75" x14ac:dyDescent="0.25">
      <c r="A133" s="335"/>
      <c r="B133" s="68"/>
      <c r="C133" s="661" t="s">
        <v>639</v>
      </c>
      <c r="D133" s="345" t="str">
        <f>IF('WK2 - Notional General Income'!C120="","",'WK2 - Notional General Income'!C120)</f>
        <v/>
      </c>
      <c r="E133" s="358" t="str">
        <f>IF('WK2 - Notional General Income'!L120="","",'WK2 - Notional General Income'!L120/'WK2 - Notional General Income'!D120)</f>
        <v/>
      </c>
      <c r="F133" s="358" t="str">
        <f>IF('WK3 - Notional GI 15-16 YIELD'!L120="","",'WK3 - Notional GI 15-16 YIELD'!L120/'WK3 - Notional GI 15-16 YIELD'!D120)</f>
        <v/>
      </c>
      <c r="G133" s="356"/>
      <c r="H133" s="356"/>
      <c r="I133" s="356"/>
      <c r="J133" s="361"/>
      <c r="K133" s="356"/>
      <c r="L133" s="664"/>
      <c r="M133" s="50"/>
      <c r="N133" s="670" t="str">
        <f t="shared" si="71"/>
        <v/>
      </c>
      <c r="O133" s="367" t="str">
        <f t="shared" si="72"/>
        <v/>
      </c>
      <c r="P133" s="670" t="str">
        <f t="shared" si="73"/>
        <v/>
      </c>
      <c r="Q133" s="357" t="str">
        <f t="shared" si="74"/>
        <v/>
      </c>
      <c r="R133" s="358" t="str">
        <f t="shared" si="75"/>
        <v/>
      </c>
      <c r="S133" s="367" t="str">
        <f t="shared" si="76"/>
        <v/>
      </c>
      <c r="T133" s="670" t="str">
        <f t="shared" si="77"/>
        <v/>
      </c>
      <c r="U133" s="357" t="str">
        <f t="shared" si="78"/>
        <v/>
      </c>
      <c r="V133" s="358" t="str">
        <f t="shared" si="79"/>
        <v/>
      </c>
      <c r="W133" s="367" t="str">
        <f t="shared" si="80"/>
        <v/>
      </c>
      <c r="X133" s="670" t="str">
        <f t="shared" si="81"/>
        <v/>
      </c>
      <c r="Y133" s="357" t="str">
        <f t="shared" si="82"/>
        <v/>
      </c>
      <c r="Z133" s="358" t="str">
        <f t="shared" si="83"/>
        <v/>
      </c>
      <c r="AA133" s="367" t="str">
        <f t="shared" si="84"/>
        <v/>
      </c>
      <c r="AB133" s="670" t="str">
        <f t="shared" si="85"/>
        <v/>
      </c>
      <c r="AC133" s="357" t="str">
        <f t="shared" si="86"/>
        <v/>
      </c>
      <c r="AD133" s="358" t="str">
        <f t="shared" si="87"/>
        <v/>
      </c>
      <c r="AE133" s="367" t="str">
        <f t="shared" si="88"/>
        <v/>
      </c>
      <c r="AF133" s="670" t="str">
        <f t="shared" si="89"/>
        <v/>
      </c>
      <c r="AG133" s="357" t="str">
        <f t="shared" si="90"/>
        <v/>
      </c>
      <c r="AH133" s="358" t="str">
        <f t="shared" si="91"/>
        <v/>
      </c>
      <c r="AI133" s="367" t="str">
        <f t="shared" si="92"/>
        <v/>
      </c>
      <c r="AJ133" s="670" t="str">
        <f t="shared" si="93"/>
        <v/>
      </c>
      <c r="AK133" s="359" t="str">
        <f t="shared" si="94"/>
        <v/>
      </c>
      <c r="AL133" s="360" t="str">
        <f t="shared" si="95"/>
        <v/>
      </c>
      <c r="AM133" s="367" t="str">
        <f t="shared" si="96"/>
        <v/>
      </c>
      <c r="AN133" s="68"/>
    </row>
    <row r="134" spans="1:40" s="198" customFormat="1" ht="12.75" x14ac:dyDescent="0.2">
      <c r="A134" s="363"/>
      <c r="B134" s="124"/>
      <c r="C134" s="678"/>
      <c r="D134" s="364" t="s">
        <v>640</v>
      </c>
      <c r="E134" s="358" t="str">
        <f>IF(SUM(E125:E133)=0,"",('WK2 - Notional General Income'!L73+SUM('WK2 - Notional General Income'!L117:L120))/'WK2 - Notional General Income'!D73)</f>
        <v/>
      </c>
      <c r="F134" s="358" t="str">
        <f>IF(SUM(F125:F133)=0,"",('WK3 - Notional GI 15-16 YIELD'!L73+SUM('WK3 - Notional GI 15-16 YIELD'!L117:L120))/'WK3 - Notional GI 15-16 YIELD'!D73)</f>
        <v/>
      </c>
      <c r="G134" s="358">
        <f>IF('WK3 - Notional GI 15-16 YIELD'!$D$73=0,0,G449/'WK3 - Notional GI 15-16 YIELD'!$D$73)</f>
        <v>0</v>
      </c>
      <c r="H134" s="358">
        <f>IF('WK3 - Notional GI 15-16 YIELD'!$D$73=0,0,H449/'WK3 - Notional GI 15-16 YIELD'!$D$73)</f>
        <v>0</v>
      </c>
      <c r="I134" s="358">
        <f>IF('WK3 - Notional GI 15-16 YIELD'!$D$73=0,0,I449/'WK3 - Notional GI 15-16 YIELD'!$D$73)</f>
        <v>0</v>
      </c>
      <c r="J134" s="358">
        <f>IF('WK3 - Notional GI 15-16 YIELD'!$D$73=0,0,J449/'WK3 - Notional GI 15-16 YIELD'!$D$73)</f>
        <v>0</v>
      </c>
      <c r="K134" s="358">
        <f>IF('WK3 - Notional GI 15-16 YIELD'!$D$73=0,0,K449/'WK3 - Notional GI 15-16 YIELD'!$D$73)</f>
        <v>0</v>
      </c>
      <c r="L134" s="679">
        <f>IF('WK3 - Notional GI 15-16 YIELD'!$D$73=0,0,L449/'WK3 - Notional GI 15-16 YIELD'!$D$73)</f>
        <v>0</v>
      </c>
      <c r="M134" s="124"/>
      <c r="N134" s="670" t="str">
        <f t="shared" si="71"/>
        <v/>
      </c>
      <c r="O134" s="367" t="str">
        <f t="shared" si="72"/>
        <v/>
      </c>
      <c r="P134" s="670" t="str">
        <f t="shared" si="73"/>
        <v/>
      </c>
      <c r="Q134" s="357" t="str">
        <f t="shared" si="74"/>
        <v/>
      </c>
      <c r="R134" s="358" t="str">
        <f t="shared" si="75"/>
        <v/>
      </c>
      <c r="S134" s="367" t="str">
        <f t="shared" si="76"/>
        <v/>
      </c>
      <c r="T134" s="670" t="str">
        <f t="shared" si="77"/>
        <v/>
      </c>
      <c r="U134" s="357" t="str">
        <f t="shared" si="78"/>
        <v/>
      </c>
      <c r="V134" s="358" t="str">
        <f t="shared" si="79"/>
        <v/>
      </c>
      <c r="W134" s="367" t="str">
        <f t="shared" si="80"/>
        <v/>
      </c>
      <c r="X134" s="670" t="str">
        <f t="shared" si="81"/>
        <v/>
      </c>
      <c r="Y134" s="357" t="str">
        <f t="shared" si="82"/>
        <v/>
      </c>
      <c r="Z134" s="358" t="str">
        <f t="shared" si="83"/>
        <v/>
      </c>
      <c r="AA134" s="367" t="str">
        <f t="shared" si="84"/>
        <v/>
      </c>
      <c r="AB134" s="670" t="str">
        <f t="shared" si="85"/>
        <v/>
      </c>
      <c r="AC134" s="357" t="str">
        <f t="shared" si="86"/>
        <v/>
      </c>
      <c r="AD134" s="358" t="str">
        <f t="shared" si="87"/>
        <v/>
      </c>
      <c r="AE134" s="367" t="str">
        <f t="shared" si="88"/>
        <v/>
      </c>
      <c r="AF134" s="670" t="str">
        <f t="shared" si="89"/>
        <v/>
      </c>
      <c r="AG134" s="357" t="str">
        <f t="shared" si="90"/>
        <v/>
      </c>
      <c r="AH134" s="358" t="str">
        <f t="shared" si="91"/>
        <v/>
      </c>
      <c r="AI134" s="367" t="str">
        <f t="shared" si="92"/>
        <v/>
      </c>
      <c r="AJ134" s="670" t="str">
        <f t="shared" si="93"/>
        <v/>
      </c>
      <c r="AK134" s="359" t="str">
        <f t="shared" si="94"/>
        <v/>
      </c>
      <c r="AL134" s="360" t="str">
        <f t="shared" si="95"/>
        <v/>
      </c>
      <c r="AM134" s="367" t="str">
        <f t="shared" si="96"/>
        <v/>
      </c>
      <c r="AN134" s="124"/>
    </row>
    <row r="135" spans="1:40" ht="15.75" thickBot="1" x14ac:dyDescent="0.3">
      <c r="A135" s="335"/>
      <c r="B135" s="68"/>
      <c r="C135" s="665"/>
      <c r="D135" s="368"/>
      <c r="E135" s="368"/>
      <c r="F135" s="368"/>
      <c r="G135" s="368"/>
      <c r="H135" s="368"/>
      <c r="I135" s="368"/>
      <c r="J135" s="368"/>
      <c r="K135" s="368"/>
      <c r="L135" s="680"/>
      <c r="M135" s="68"/>
      <c r="N135" s="671" t="str">
        <f t="shared" si="71"/>
        <v/>
      </c>
      <c r="O135" s="676" t="str">
        <f t="shared" si="72"/>
        <v/>
      </c>
      <c r="P135" s="671" t="str">
        <f t="shared" si="73"/>
        <v/>
      </c>
      <c r="Q135" s="672" t="str">
        <f>IF(P135="","",P135/F135)</f>
        <v/>
      </c>
      <c r="R135" s="673" t="str">
        <f>IF(P135="","",P135+N135)</f>
        <v/>
      </c>
      <c r="S135" s="676" t="str">
        <f>IF(R135="","",R135/E135)</f>
        <v/>
      </c>
      <c r="T135" s="671" t="str">
        <f>IF(H135=0,"",IF(G135=0,"",H135-G135))</f>
        <v/>
      </c>
      <c r="U135" s="672" t="str">
        <f>IF(T135="","",T135/G135)</f>
        <v/>
      </c>
      <c r="V135" s="673" t="str">
        <f>IF(T135="","",T135+R135)</f>
        <v/>
      </c>
      <c r="W135" s="676" t="str">
        <f>IF(V135="","",V135/E135)</f>
        <v/>
      </c>
      <c r="X135" s="671" t="str">
        <f>IF(I135=0,"",IF(H135=0,"",I135-H135))</f>
        <v/>
      </c>
      <c r="Y135" s="672" t="str">
        <f>IF(X135="","",X135/H135)</f>
        <v/>
      </c>
      <c r="Z135" s="673" t="str">
        <f>IF(X135="","",X135+V135)</f>
        <v/>
      </c>
      <c r="AA135" s="676" t="str">
        <f>IF(Z135="","",Z135/E135)</f>
        <v/>
      </c>
      <c r="AB135" s="671" t="str">
        <f>IF(J135=0,"",IF(I135=0,"",J135-I135))</f>
        <v/>
      </c>
      <c r="AC135" s="672" t="str">
        <f>IF(AB135="","",AB135/I135)</f>
        <v/>
      </c>
      <c r="AD135" s="673" t="str">
        <f>IF(AB135="","",AB135+Z135)</f>
        <v/>
      </c>
      <c r="AE135" s="676" t="str">
        <f>IF(AD135="","",AD135/E135)</f>
        <v/>
      </c>
      <c r="AF135" s="671" t="str">
        <f>IF(K135=0,"",IF(J135=0,"",K135-J135))</f>
        <v/>
      </c>
      <c r="AG135" s="672" t="str">
        <f>IF(AF135="","",AF135/J135)</f>
        <v/>
      </c>
      <c r="AH135" s="673" t="str">
        <f>IF(AF135="","",AF135+AD135)</f>
        <v/>
      </c>
      <c r="AI135" s="676" t="str">
        <f>IF(AH135="","",AH135/E135)</f>
        <v/>
      </c>
      <c r="AJ135" s="671" t="str">
        <f>IF(L135=0,"",IF(K135=0,"",L135-K135))</f>
        <v/>
      </c>
      <c r="AK135" s="674" t="str">
        <f>IF(AJ135="","",AJ135/K135)</f>
        <v/>
      </c>
      <c r="AL135" s="675" t="str">
        <f>IF(AJ135="","",AJ135+AH135)</f>
        <v/>
      </c>
      <c r="AM135" s="676" t="str">
        <f>IF(AL135="","",AL135/E135)</f>
        <v/>
      </c>
      <c r="AN135" s="68"/>
    </row>
    <row r="136" spans="1:40" x14ac:dyDescent="0.25">
      <c r="A136" s="365"/>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row>
    <row r="137" spans="1:40" ht="15.75" x14ac:dyDescent="0.25">
      <c r="A137" s="335"/>
      <c r="B137" s="68"/>
      <c r="C137" s="49" t="s">
        <v>641</v>
      </c>
      <c r="D137" s="68"/>
      <c r="E137" s="68"/>
      <c r="F137" s="68"/>
      <c r="G137" s="68"/>
      <c r="H137" s="68"/>
      <c r="I137" s="68"/>
      <c r="J137" s="68"/>
      <c r="K137" s="68"/>
      <c r="L137" s="68"/>
      <c r="M137" s="68"/>
      <c r="N137" s="49"/>
      <c r="O137" s="68"/>
      <c r="P137" s="68"/>
      <c r="Q137" s="68"/>
      <c r="R137" s="68"/>
      <c r="S137" s="68"/>
      <c r="T137" s="68"/>
      <c r="U137" s="68"/>
      <c r="V137" s="68"/>
      <c r="W137" s="68"/>
      <c r="X137" s="68"/>
      <c r="Y137" s="68"/>
      <c r="Z137" s="68"/>
      <c r="AA137" s="68"/>
      <c r="AB137" s="68"/>
      <c r="AC137" s="68"/>
      <c r="AD137" s="68"/>
      <c r="AE137" s="68"/>
      <c r="AF137" s="68"/>
      <c r="AG137" s="68"/>
      <c r="AH137" s="68"/>
      <c r="AI137" s="68"/>
      <c r="AJ137" s="68"/>
      <c r="AK137" s="68"/>
      <c r="AL137" s="68"/>
      <c r="AM137" s="68"/>
      <c r="AN137" s="68"/>
    </row>
    <row r="138" spans="1:40" ht="9" customHeight="1" thickBot="1" x14ac:dyDescent="0.3">
      <c r="A138" s="335"/>
      <c r="B138" s="68"/>
      <c r="C138" s="49"/>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row>
    <row r="139" spans="1:40" ht="16.5" thickBot="1" x14ac:dyDescent="0.3">
      <c r="A139" s="335"/>
      <c r="B139" s="68"/>
      <c r="C139" s="68"/>
      <c r="D139" s="68"/>
      <c r="E139" s="68"/>
      <c r="F139" s="802" t="s">
        <v>642</v>
      </c>
      <c r="G139" s="803"/>
      <c r="H139" s="803"/>
      <c r="I139" s="803"/>
      <c r="J139" s="803"/>
      <c r="K139" s="803"/>
      <c r="L139" s="804"/>
      <c r="M139" s="68"/>
      <c r="N139" s="805" t="s">
        <v>602</v>
      </c>
      <c r="O139" s="806"/>
      <c r="P139" s="806"/>
      <c r="Q139" s="806"/>
      <c r="R139" s="806"/>
      <c r="S139" s="806"/>
      <c r="T139" s="806"/>
      <c r="U139" s="806"/>
      <c r="V139" s="806"/>
      <c r="W139" s="806"/>
      <c r="X139" s="806"/>
      <c r="Y139" s="806"/>
      <c r="Z139" s="806"/>
      <c r="AA139" s="806"/>
      <c r="AB139" s="806"/>
      <c r="AC139" s="806"/>
      <c r="AD139" s="806"/>
      <c r="AE139" s="806"/>
      <c r="AF139" s="806"/>
      <c r="AG139" s="806"/>
      <c r="AH139" s="806"/>
      <c r="AI139" s="806"/>
      <c r="AJ139" s="806"/>
      <c r="AK139" s="806"/>
      <c r="AL139" s="806"/>
      <c r="AM139" s="807"/>
      <c r="AN139" s="68"/>
    </row>
    <row r="140" spans="1:40" ht="39" customHeight="1" x14ac:dyDescent="0.25">
      <c r="A140" s="335"/>
      <c r="B140" s="68"/>
      <c r="C140" s="657" t="s">
        <v>603</v>
      </c>
      <c r="D140" s="658" t="s">
        <v>604</v>
      </c>
      <c r="E140" s="659" t="s">
        <v>624</v>
      </c>
      <c r="F140" s="659" t="s">
        <v>625</v>
      </c>
      <c r="G140" s="659" t="s">
        <v>626</v>
      </c>
      <c r="H140" s="659" t="s">
        <v>627</v>
      </c>
      <c r="I140" s="659" t="s">
        <v>628</v>
      </c>
      <c r="J140" s="659" t="s">
        <v>629</v>
      </c>
      <c r="K140" s="659" t="s">
        <v>630</v>
      </c>
      <c r="L140" s="660" t="s">
        <v>631</v>
      </c>
      <c r="M140" s="68"/>
      <c r="N140" s="797" t="s">
        <v>632</v>
      </c>
      <c r="O140" s="799"/>
      <c r="P140" s="797" t="s">
        <v>633</v>
      </c>
      <c r="Q140" s="798"/>
      <c r="R140" s="798"/>
      <c r="S140" s="799"/>
      <c r="T140" s="797" t="s">
        <v>634</v>
      </c>
      <c r="U140" s="798"/>
      <c r="V140" s="798"/>
      <c r="W140" s="799"/>
      <c r="X140" s="797" t="s">
        <v>635</v>
      </c>
      <c r="Y140" s="798"/>
      <c r="Z140" s="798"/>
      <c r="AA140" s="799"/>
      <c r="AB140" s="797" t="s">
        <v>636</v>
      </c>
      <c r="AC140" s="798"/>
      <c r="AD140" s="798"/>
      <c r="AE140" s="799"/>
      <c r="AF140" s="797" t="s">
        <v>637</v>
      </c>
      <c r="AG140" s="798"/>
      <c r="AH140" s="798"/>
      <c r="AI140" s="799"/>
      <c r="AJ140" s="797" t="s">
        <v>638</v>
      </c>
      <c r="AK140" s="798"/>
      <c r="AL140" s="798"/>
      <c r="AM140" s="799"/>
      <c r="AN140" s="68"/>
    </row>
    <row r="141" spans="1:40" x14ac:dyDescent="0.25">
      <c r="A141" s="335"/>
      <c r="B141" s="68"/>
      <c r="C141" s="661"/>
      <c r="D141" s="345"/>
      <c r="E141" s="346" t="str">
        <f t="shared" ref="E141:L141" si="97">E37</f>
        <v>2014/15</v>
      </c>
      <c r="F141" s="346" t="str">
        <f t="shared" si="97"/>
        <v>2015/16</v>
      </c>
      <c r="G141" s="346" t="str">
        <f t="shared" si="97"/>
        <v>2016/17</v>
      </c>
      <c r="H141" s="346" t="str">
        <f t="shared" si="97"/>
        <v>2017/18</v>
      </c>
      <c r="I141" s="346" t="str">
        <f t="shared" si="97"/>
        <v>2018/19</v>
      </c>
      <c r="J141" s="346" t="str">
        <f t="shared" si="97"/>
        <v>2019/20</v>
      </c>
      <c r="K141" s="346" t="str">
        <f t="shared" si="97"/>
        <v>2020/21</v>
      </c>
      <c r="L141" s="662" t="str">
        <f t="shared" si="97"/>
        <v>2021/22</v>
      </c>
      <c r="M141" s="68"/>
      <c r="N141" s="402" t="s">
        <v>620</v>
      </c>
      <c r="O141" s="366" t="s">
        <v>621</v>
      </c>
      <c r="P141" s="402" t="s">
        <v>620</v>
      </c>
      <c r="Q141" s="351" t="s">
        <v>621</v>
      </c>
      <c r="R141" s="352" t="s">
        <v>622</v>
      </c>
      <c r="S141" s="366" t="s">
        <v>621</v>
      </c>
      <c r="T141" s="402" t="s">
        <v>620</v>
      </c>
      <c r="U141" s="352" t="s">
        <v>621</v>
      </c>
      <c r="V141" s="354" t="s">
        <v>622</v>
      </c>
      <c r="W141" s="366" t="s">
        <v>621</v>
      </c>
      <c r="X141" s="402" t="s">
        <v>620</v>
      </c>
      <c r="Y141" s="351" t="s">
        <v>621</v>
      </c>
      <c r="Z141" s="352" t="s">
        <v>622</v>
      </c>
      <c r="AA141" s="366" t="s">
        <v>621</v>
      </c>
      <c r="AB141" s="402" t="s">
        <v>620</v>
      </c>
      <c r="AC141" s="351" t="s">
        <v>621</v>
      </c>
      <c r="AD141" s="352" t="s">
        <v>622</v>
      </c>
      <c r="AE141" s="366" t="s">
        <v>621</v>
      </c>
      <c r="AF141" s="402" t="s">
        <v>620</v>
      </c>
      <c r="AG141" s="352" t="s">
        <v>621</v>
      </c>
      <c r="AH141" s="354" t="s">
        <v>622</v>
      </c>
      <c r="AI141" s="366" t="s">
        <v>621</v>
      </c>
      <c r="AJ141" s="402" t="s">
        <v>620</v>
      </c>
      <c r="AK141" s="351" t="s">
        <v>621</v>
      </c>
      <c r="AL141" s="352" t="s">
        <v>622</v>
      </c>
      <c r="AM141" s="366" t="s">
        <v>621</v>
      </c>
      <c r="AN141" s="68"/>
    </row>
    <row r="142" spans="1:40" x14ac:dyDescent="0.25">
      <c r="A142" s="335"/>
      <c r="B142" s="68"/>
      <c r="C142" s="661" t="s">
        <v>530</v>
      </c>
      <c r="D142" s="345" t="str">
        <f t="shared" ref="D142:E157" si="98">D38</f>
        <v>Residential</v>
      </c>
      <c r="E142" s="358">
        <f t="shared" si="98"/>
        <v>700.56291921888567</v>
      </c>
      <c r="F142" s="356">
        <f>ROUND(E142*(1+rate_peg_15_16),2)</f>
        <v>717.38</v>
      </c>
      <c r="G142" s="356">
        <f>ROUND(F142*(1+rate_peg_yr2),2)</f>
        <v>738.9</v>
      </c>
      <c r="H142" s="356">
        <f>ROUND(G142*(1+rate_peg_yr3),2)</f>
        <v>761.07</v>
      </c>
      <c r="I142" s="356">
        <f>ROUND(H142*(1+rate_peg_yr4),2)</f>
        <v>783.9</v>
      </c>
      <c r="J142" s="356">
        <f>ROUND(I142*(1+rate_peg_yr5),2)</f>
        <v>807.42</v>
      </c>
      <c r="K142" s="356">
        <f>ROUND(J142*(1+rate_peg_yr6),2)</f>
        <v>831.64</v>
      </c>
      <c r="L142" s="664">
        <f>ROUND(K142*(1+rate_peg_yr7),2)</f>
        <v>856.59</v>
      </c>
      <c r="M142" s="68"/>
      <c r="N142" s="670">
        <f t="shared" ref="N142:N239" si="99">IF(F142=0,"",IF(E142=0,"",F142-E142))</f>
        <v>16.817080781114328</v>
      </c>
      <c r="O142" s="367">
        <f t="shared" ref="O142:O239" si="100">IF(N142="","",N142/E142)</f>
        <v>2.4005096929573512E-2</v>
      </c>
      <c r="P142" s="670">
        <f>IF(G142=0,"",IF(F142=0,"",G142-F142))</f>
        <v>21.519999999999982</v>
      </c>
      <c r="Q142" s="357">
        <f t="shared" ref="Q142:Q239" si="101">IF(P142="","",P142/F142)</f>
        <v>2.9998048454096829E-2</v>
      </c>
      <c r="R142" s="358">
        <f>IF(P142="","",P142+N142)</f>
        <v>38.33708078111431</v>
      </c>
      <c r="S142" s="367">
        <f t="shared" ref="S142:S239" si="102">IF(R142="","",R142/E142)</f>
        <v>5.4723251444508972E-2</v>
      </c>
      <c r="T142" s="670">
        <f t="shared" ref="T142:T205" si="103">IF(H142=0,"",IF(G142=0,"",H142-G142))</f>
        <v>22.170000000000073</v>
      </c>
      <c r="U142" s="359">
        <f t="shared" ref="U142:U238" si="104">IF(T142="","",T142/G142)</f>
        <v>3.0004060089322066E-2</v>
      </c>
      <c r="V142" s="360">
        <f t="shared" ref="V142:V238" si="105">IF(T142="","",T142+R142)</f>
        <v>60.507080781114382</v>
      </c>
      <c r="W142" s="367">
        <f t="shared" ref="W142:W238" si="106">IF(V142="","",V142/E142)</f>
        <v>8.6369231258455165E-2</v>
      </c>
      <c r="X142" s="670">
        <f t="shared" ref="X142:X205" si="107">IF(I142=0,"",IF(H142=0,"",I142-H142))</f>
        <v>22.829999999999927</v>
      </c>
      <c r="Y142" s="357">
        <f t="shared" ref="Y142:Y238" si="108">IF(X142="","",X142/H142)</f>
        <v>2.999724072687128E-2</v>
      </c>
      <c r="Z142" s="358">
        <f t="shared" ref="Z142:Z238" si="109">IF(X142="","",X142+V142)</f>
        <v>83.33708078111431</v>
      </c>
      <c r="AA142" s="367">
        <f t="shared" ref="AA142:AA238" si="110">IF(Z142="","",Z142/E142)</f>
        <v>0.11895731060678115</v>
      </c>
      <c r="AB142" s="670">
        <f t="shared" ref="AB142:AB205" si="111">IF(J142=0,"",IF(I142=0,"",J142-I142))</f>
        <v>23.519999999999982</v>
      </c>
      <c r="AC142" s="357">
        <f t="shared" ref="AC142:AC238" si="112">IF(AB142="","",AB142/I142)</f>
        <v>3.0003827018752368E-2</v>
      </c>
      <c r="AD142" s="358">
        <f t="shared" ref="AD142:AD238" si="113">IF(AB142="","",AB142+Z142)</f>
        <v>106.85708078111429</v>
      </c>
      <c r="AE142" s="367">
        <f t="shared" ref="AE142:AE238" si="114">IF(AD142="","",AD142/E142)</f>
        <v>0.15253031219559537</v>
      </c>
      <c r="AF142" s="670">
        <f t="shared" ref="AF142:AF205" si="115">IF(K142=0,"",IF(J142=0,"",K142-J142))</f>
        <v>24.220000000000027</v>
      </c>
      <c r="AG142" s="359">
        <f t="shared" ref="AG142:AG238" si="116">IF(AF142="","",AF142/J142)</f>
        <v>2.9996779866736059E-2</v>
      </c>
      <c r="AH142" s="360">
        <f t="shared" ref="AH142:AH238" si="117">IF(AF142="","",AF142+AD142)</f>
        <v>131.07708078111432</v>
      </c>
      <c r="AI142" s="367">
        <f t="shared" ref="AI142:AI238" si="118">IF(AH142="","",AH142/E142)</f>
        <v>0.18710251026026722</v>
      </c>
      <c r="AJ142" s="670">
        <f t="shared" ref="AJ142:AJ205" si="119">IF(L142=0,"",IF(K142=0,"",L142-K142))</f>
        <v>24.950000000000045</v>
      </c>
      <c r="AK142" s="357">
        <f t="shared" ref="AK142:AK238" si="120">IF(AJ142="","",AJ142/K142)</f>
        <v>3.0000961954691988E-2</v>
      </c>
      <c r="AL142" s="358">
        <f t="shared" ref="AL142:AL238" si="121">IF(AJ142="","",AJ142+AH142)</f>
        <v>156.02708078111436</v>
      </c>
      <c r="AM142" s="367">
        <f t="shared" ref="AM142:AM238" si="122">IF(AL142="","",AL142/E142)</f>
        <v>0.22271672750690485</v>
      </c>
      <c r="AN142" s="68"/>
    </row>
    <row r="143" spans="1:40" x14ac:dyDescent="0.25">
      <c r="A143" s="335"/>
      <c r="B143" s="68"/>
      <c r="C143" s="661" t="s">
        <v>530</v>
      </c>
      <c r="D143" s="345" t="str">
        <f t="shared" si="98"/>
        <v/>
      </c>
      <c r="E143" s="358" t="str">
        <f t="shared" si="98"/>
        <v/>
      </c>
      <c r="F143" s="269"/>
      <c r="G143" s="269"/>
      <c r="H143" s="269"/>
      <c r="I143" s="269"/>
      <c r="J143" s="269"/>
      <c r="K143" s="269"/>
      <c r="L143" s="677"/>
      <c r="M143" s="68"/>
      <c r="N143" s="670" t="str">
        <f t="shared" si="99"/>
        <v/>
      </c>
      <c r="O143" s="367" t="str">
        <f t="shared" si="100"/>
        <v/>
      </c>
      <c r="P143" s="670" t="str">
        <f t="shared" ref="P143:P206" si="123">IF(G143=0,"",IF(F143=0,"",G143-F143))</f>
        <v/>
      </c>
      <c r="Q143" s="357" t="str">
        <f t="shared" si="101"/>
        <v/>
      </c>
      <c r="R143" s="358" t="str">
        <f t="shared" ref="R143:R206" si="124">IF(P143="","",P143+N143)</f>
        <v/>
      </c>
      <c r="S143" s="367" t="str">
        <f t="shared" si="102"/>
        <v/>
      </c>
      <c r="T143" s="670" t="str">
        <f t="shared" si="103"/>
        <v/>
      </c>
      <c r="U143" s="359" t="str">
        <f t="shared" si="104"/>
        <v/>
      </c>
      <c r="V143" s="360" t="str">
        <f t="shared" si="105"/>
        <v/>
      </c>
      <c r="W143" s="367" t="str">
        <f t="shared" si="106"/>
        <v/>
      </c>
      <c r="X143" s="670" t="str">
        <f t="shared" si="107"/>
        <v/>
      </c>
      <c r="Y143" s="357" t="str">
        <f t="shared" si="108"/>
        <v/>
      </c>
      <c r="Z143" s="358" t="str">
        <f t="shared" si="109"/>
        <v/>
      </c>
      <c r="AA143" s="367" t="str">
        <f t="shared" si="110"/>
        <v/>
      </c>
      <c r="AB143" s="670" t="str">
        <f t="shared" si="111"/>
        <v/>
      </c>
      <c r="AC143" s="357" t="str">
        <f t="shared" si="112"/>
        <v/>
      </c>
      <c r="AD143" s="358" t="str">
        <f t="shared" si="113"/>
        <v/>
      </c>
      <c r="AE143" s="367" t="str">
        <f t="shared" si="114"/>
        <v/>
      </c>
      <c r="AF143" s="670" t="str">
        <f t="shared" si="115"/>
        <v/>
      </c>
      <c r="AG143" s="359" t="str">
        <f t="shared" si="116"/>
        <v/>
      </c>
      <c r="AH143" s="360" t="str">
        <f t="shared" si="117"/>
        <v/>
      </c>
      <c r="AI143" s="367" t="str">
        <f t="shared" si="118"/>
        <v/>
      </c>
      <c r="AJ143" s="670" t="str">
        <f t="shared" si="119"/>
        <v/>
      </c>
      <c r="AK143" s="357" t="str">
        <f t="shared" si="120"/>
        <v/>
      </c>
      <c r="AL143" s="358" t="str">
        <f t="shared" si="121"/>
        <v/>
      </c>
      <c r="AM143" s="367" t="str">
        <f t="shared" si="122"/>
        <v/>
      </c>
      <c r="AN143" s="68"/>
    </row>
    <row r="144" spans="1:40" x14ac:dyDescent="0.25">
      <c r="A144" s="335"/>
      <c r="B144" s="68"/>
      <c r="C144" s="661" t="s">
        <v>530</v>
      </c>
      <c r="D144" s="345" t="str">
        <f t="shared" si="98"/>
        <v/>
      </c>
      <c r="E144" s="358" t="str">
        <f t="shared" si="98"/>
        <v/>
      </c>
      <c r="F144" s="269"/>
      <c r="G144" s="269"/>
      <c r="H144" s="269"/>
      <c r="I144" s="269"/>
      <c r="J144" s="269"/>
      <c r="K144" s="269"/>
      <c r="L144" s="677"/>
      <c r="M144" s="68"/>
      <c r="N144" s="670" t="str">
        <f t="shared" si="99"/>
        <v/>
      </c>
      <c r="O144" s="367" t="str">
        <f t="shared" si="100"/>
        <v/>
      </c>
      <c r="P144" s="670" t="str">
        <f t="shared" si="123"/>
        <v/>
      </c>
      <c r="Q144" s="357" t="str">
        <f t="shared" si="101"/>
        <v/>
      </c>
      <c r="R144" s="358" t="str">
        <f t="shared" si="124"/>
        <v/>
      </c>
      <c r="S144" s="367" t="str">
        <f t="shared" si="102"/>
        <v/>
      </c>
      <c r="T144" s="670" t="str">
        <f t="shared" si="103"/>
        <v/>
      </c>
      <c r="U144" s="359" t="str">
        <f t="shared" si="104"/>
        <v/>
      </c>
      <c r="V144" s="360" t="str">
        <f t="shared" si="105"/>
        <v/>
      </c>
      <c r="W144" s="367" t="str">
        <f t="shared" si="106"/>
        <v/>
      </c>
      <c r="X144" s="670" t="str">
        <f t="shared" si="107"/>
        <v/>
      </c>
      <c r="Y144" s="357" t="str">
        <f t="shared" si="108"/>
        <v/>
      </c>
      <c r="Z144" s="358" t="str">
        <f t="shared" si="109"/>
        <v/>
      </c>
      <c r="AA144" s="367" t="str">
        <f t="shared" si="110"/>
        <v/>
      </c>
      <c r="AB144" s="670" t="str">
        <f t="shared" si="111"/>
        <v/>
      </c>
      <c r="AC144" s="357" t="str">
        <f t="shared" si="112"/>
        <v/>
      </c>
      <c r="AD144" s="358" t="str">
        <f t="shared" si="113"/>
        <v/>
      </c>
      <c r="AE144" s="367" t="str">
        <f t="shared" si="114"/>
        <v/>
      </c>
      <c r="AF144" s="670" t="str">
        <f t="shared" si="115"/>
        <v/>
      </c>
      <c r="AG144" s="359" t="str">
        <f t="shared" si="116"/>
        <v/>
      </c>
      <c r="AH144" s="360" t="str">
        <f t="shared" si="117"/>
        <v/>
      </c>
      <c r="AI144" s="367" t="str">
        <f t="shared" si="118"/>
        <v/>
      </c>
      <c r="AJ144" s="670" t="str">
        <f t="shared" si="119"/>
        <v/>
      </c>
      <c r="AK144" s="357" t="str">
        <f t="shared" si="120"/>
        <v/>
      </c>
      <c r="AL144" s="358" t="str">
        <f t="shared" si="121"/>
        <v/>
      </c>
      <c r="AM144" s="367" t="str">
        <f t="shared" si="122"/>
        <v/>
      </c>
      <c r="AN144" s="68"/>
    </row>
    <row r="145" spans="1:40" x14ac:dyDescent="0.25">
      <c r="A145" s="335"/>
      <c r="B145" s="68"/>
      <c r="C145" s="661" t="s">
        <v>530</v>
      </c>
      <c r="D145" s="345" t="str">
        <f t="shared" si="98"/>
        <v/>
      </c>
      <c r="E145" s="358" t="str">
        <f t="shared" si="98"/>
        <v/>
      </c>
      <c r="F145" s="269"/>
      <c r="G145" s="269"/>
      <c r="H145" s="269"/>
      <c r="I145" s="269"/>
      <c r="J145" s="269"/>
      <c r="K145" s="269"/>
      <c r="L145" s="677"/>
      <c r="M145" s="68"/>
      <c r="N145" s="670" t="str">
        <f t="shared" si="99"/>
        <v/>
      </c>
      <c r="O145" s="367" t="str">
        <f t="shared" si="100"/>
        <v/>
      </c>
      <c r="P145" s="670" t="str">
        <f t="shared" si="123"/>
        <v/>
      </c>
      <c r="Q145" s="357" t="str">
        <f t="shared" si="101"/>
        <v/>
      </c>
      <c r="R145" s="358" t="str">
        <f t="shared" si="124"/>
        <v/>
      </c>
      <c r="S145" s="367" t="str">
        <f t="shared" si="102"/>
        <v/>
      </c>
      <c r="T145" s="670" t="str">
        <f t="shared" si="103"/>
        <v/>
      </c>
      <c r="U145" s="359" t="str">
        <f t="shared" si="104"/>
        <v/>
      </c>
      <c r="V145" s="360" t="str">
        <f t="shared" si="105"/>
        <v/>
      </c>
      <c r="W145" s="367" t="str">
        <f t="shared" si="106"/>
        <v/>
      </c>
      <c r="X145" s="670" t="str">
        <f t="shared" si="107"/>
        <v/>
      </c>
      <c r="Y145" s="357" t="str">
        <f t="shared" si="108"/>
        <v/>
      </c>
      <c r="Z145" s="358" t="str">
        <f t="shared" si="109"/>
        <v/>
      </c>
      <c r="AA145" s="367" t="str">
        <f t="shared" si="110"/>
        <v/>
      </c>
      <c r="AB145" s="670" t="str">
        <f t="shared" si="111"/>
        <v/>
      </c>
      <c r="AC145" s="357" t="str">
        <f t="shared" si="112"/>
        <v/>
      </c>
      <c r="AD145" s="358" t="str">
        <f t="shared" si="113"/>
        <v/>
      </c>
      <c r="AE145" s="367" t="str">
        <f t="shared" si="114"/>
        <v/>
      </c>
      <c r="AF145" s="670" t="str">
        <f t="shared" si="115"/>
        <v/>
      </c>
      <c r="AG145" s="359" t="str">
        <f t="shared" si="116"/>
        <v/>
      </c>
      <c r="AH145" s="360" t="str">
        <f t="shared" si="117"/>
        <v/>
      </c>
      <c r="AI145" s="367" t="str">
        <f t="shared" si="118"/>
        <v/>
      </c>
      <c r="AJ145" s="670" t="str">
        <f t="shared" si="119"/>
        <v/>
      </c>
      <c r="AK145" s="357" t="str">
        <f t="shared" si="120"/>
        <v/>
      </c>
      <c r="AL145" s="358" t="str">
        <f t="shared" si="121"/>
        <v/>
      </c>
      <c r="AM145" s="367" t="str">
        <f t="shared" si="122"/>
        <v/>
      </c>
      <c r="AN145" s="68"/>
    </row>
    <row r="146" spans="1:40" x14ac:dyDescent="0.25">
      <c r="A146" s="335"/>
      <c r="B146" s="68"/>
      <c r="C146" s="661" t="s">
        <v>530</v>
      </c>
      <c r="D146" s="345" t="str">
        <f t="shared" si="98"/>
        <v/>
      </c>
      <c r="E146" s="358" t="str">
        <f t="shared" si="98"/>
        <v/>
      </c>
      <c r="F146" s="269"/>
      <c r="G146" s="269"/>
      <c r="H146" s="269"/>
      <c r="I146" s="269"/>
      <c r="J146" s="269"/>
      <c r="K146" s="269"/>
      <c r="L146" s="677"/>
      <c r="M146" s="68"/>
      <c r="N146" s="670" t="str">
        <f t="shared" si="99"/>
        <v/>
      </c>
      <c r="O146" s="367" t="str">
        <f t="shared" si="100"/>
        <v/>
      </c>
      <c r="P146" s="670" t="str">
        <f t="shared" si="123"/>
        <v/>
      </c>
      <c r="Q146" s="357" t="str">
        <f t="shared" si="101"/>
        <v/>
      </c>
      <c r="R146" s="358" t="str">
        <f t="shared" si="124"/>
        <v/>
      </c>
      <c r="S146" s="367" t="str">
        <f t="shared" si="102"/>
        <v/>
      </c>
      <c r="T146" s="670" t="str">
        <f t="shared" si="103"/>
        <v/>
      </c>
      <c r="U146" s="359" t="str">
        <f t="shared" si="104"/>
        <v/>
      </c>
      <c r="V146" s="360" t="str">
        <f t="shared" si="105"/>
        <v/>
      </c>
      <c r="W146" s="367" t="str">
        <f t="shared" si="106"/>
        <v/>
      </c>
      <c r="X146" s="670" t="str">
        <f t="shared" si="107"/>
        <v/>
      </c>
      <c r="Y146" s="357" t="str">
        <f t="shared" si="108"/>
        <v/>
      </c>
      <c r="Z146" s="358" t="str">
        <f t="shared" si="109"/>
        <v/>
      </c>
      <c r="AA146" s="367" t="str">
        <f t="shared" si="110"/>
        <v/>
      </c>
      <c r="AB146" s="670" t="str">
        <f t="shared" si="111"/>
        <v/>
      </c>
      <c r="AC146" s="357" t="str">
        <f t="shared" si="112"/>
        <v/>
      </c>
      <c r="AD146" s="358" t="str">
        <f t="shared" si="113"/>
        <v/>
      </c>
      <c r="AE146" s="367" t="str">
        <f t="shared" si="114"/>
        <v/>
      </c>
      <c r="AF146" s="670" t="str">
        <f t="shared" si="115"/>
        <v/>
      </c>
      <c r="AG146" s="359" t="str">
        <f t="shared" si="116"/>
        <v/>
      </c>
      <c r="AH146" s="360" t="str">
        <f t="shared" si="117"/>
        <v/>
      </c>
      <c r="AI146" s="367" t="str">
        <f t="shared" si="118"/>
        <v/>
      </c>
      <c r="AJ146" s="670" t="str">
        <f t="shared" si="119"/>
        <v/>
      </c>
      <c r="AK146" s="357" t="str">
        <f t="shared" si="120"/>
        <v/>
      </c>
      <c r="AL146" s="358" t="str">
        <f t="shared" si="121"/>
        <v/>
      </c>
      <c r="AM146" s="367" t="str">
        <f t="shared" si="122"/>
        <v/>
      </c>
      <c r="AN146" s="68"/>
    </row>
    <row r="147" spans="1:40" x14ac:dyDescent="0.25">
      <c r="A147" s="335"/>
      <c r="B147" s="68"/>
      <c r="C147" s="661" t="s">
        <v>530</v>
      </c>
      <c r="D147" s="345" t="str">
        <f t="shared" si="98"/>
        <v/>
      </c>
      <c r="E147" s="358" t="str">
        <f t="shared" si="98"/>
        <v/>
      </c>
      <c r="F147" s="269"/>
      <c r="G147" s="269"/>
      <c r="H147" s="269"/>
      <c r="I147" s="269"/>
      <c r="J147" s="269"/>
      <c r="K147" s="269"/>
      <c r="L147" s="677"/>
      <c r="M147" s="68"/>
      <c r="N147" s="670" t="str">
        <f t="shared" si="99"/>
        <v/>
      </c>
      <c r="O147" s="367" t="str">
        <f t="shared" si="100"/>
        <v/>
      </c>
      <c r="P147" s="670" t="str">
        <f t="shared" si="123"/>
        <v/>
      </c>
      <c r="Q147" s="357" t="str">
        <f t="shared" si="101"/>
        <v/>
      </c>
      <c r="R147" s="358" t="str">
        <f t="shared" si="124"/>
        <v/>
      </c>
      <c r="S147" s="367" t="str">
        <f t="shared" si="102"/>
        <v/>
      </c>
      <c r="T147" s="670" t="str">
        <f t="shared" si="103"/>
        <v/>
      </c>
      <c r="U147" s="359" t="str">
        <f t="shared" si="104"/>
        <v/>
      </c>
      <c r="V147" s="360" t="str">
        <f t="shared" si="105"/>
        <v/>
      </c>
      <c r="W147" s="367" t="str">
        <f t="shared" si="106"/>
        <v/>
      </c>
      <c r="X147" s="670" t="str">
        <f t="shared" si="107"/>
        <v/>
      </c>
      <c r="Y147" s="357" t="str">
        <f t="shared" si="108"/>
        <v/>
      </c>
      <c r="Z147" s="358" t="str">
        <f t="shared" si="109"/>
        <v/>
      </c>
      <c r="AA147" s="367" t="str">
        <f t="shared" si="110"/>
        <v/>
      </c>
      <c r="AB147" s="670" t="str">
        <f t="shared" si="111"/>
        <v/>
      </c>
      <c r="AC147" s="357" t="str">
        <f t="shared" si="112"/>
        <v/>
      </c>
      <c r="AD147" s="358" t="str">
        <f t="shared" si="113"/>
        <v/>
      </c>
      <c r="AE147" s="367" t="str">
        <f t="shared" si="114"/>
        <v/>
      </c>
      <c r="AF147" s="670" t="str">
        <f t="shared" si="115"/>
        <v/>
      </c>
      <c r="AG147" s="359" t="str">
        <f t="shared" si="116"/>
        <v/>
      </c>
      <c r="AH147" s="360" t="str">
        <f t="shared" si="117"/>
        <v/>
      </c>
      <c r="AI147" s="367" t="str">
        <f t="shared" si="118"/>
        <v/>
      </c>
      <c r="AJ147" s="670" t="str">
        <f t="shared" si="119"/>
        <v/>
      </c>
      <c r="AK147" s="357" t="str">
        <f t="shared" si="120"/>
        <v/>
      </c>
      <c r="AL147" s="358" t="str">
        <f t="shared" si="121"/>
        <v/>
      </c>
      <c r="AM147" s="367" t="str">
        <f t="shared" si="122"/>
        <v/>
      </c>
      <c r="AN147" s="68"/>
    </row>
    <row r="148" spans="1:40" x14ac:dyDescent="0.25">
      <c r="A148" s="335"/>
      <c r="B148" s="68"/>
      <c r="C148" s="661" t="s">
        <v>530</v>
      </c>
      <c r="D148" s="345" t="str">
        <f t="shared" si="98"/>
        <v/>
      </c>
      <c r="E148" s="358" t="str">
        <f t="shared" si="98"/>
        <v/>
      </c>
      <c r="F148" s="269"/>
      <c r="G148" s="269"/>
      <c r="H148" s="269"/>
      <c r="I148" s="269"/>
      <c r="J148" s="269"/>
      <c r="K148" s="269"/>
      <c r="L148" s="677"/>
      <c r="M148" s="68"/>
      <c r="N148" s="670" t="str">
        <f t="shared" si="99"/>
        <v/>
      </c>
      <c r="O148" s="367" t="str">
        <f t="shared" si="100"/>
        <v/>
      </c>
      <c r="P148" s="670" t="str">
        <f t="shared" si="123"/>
        <v/>
      </c>
      <c r="Q148" s="357" t="str">
        <f t="shared" si="101"/>
        <v/>
      </c>
      <c r="R148" s="358" t="str">
        <f t="shared" si="124"/>
        <v/>
      </c>
      <c r="S148" s="367" t="str">
        <f t="shared" si="102"/>
        <v/>
      </c>
      <c r="T148" s="670" t="str">
        <f t="shared" si="103"/>
        <v/>
      </c>
      <c r="U148" s="359" t="str">
        <f t="shared" si="104"/>
        <v/>
      </c>
      <c r="V148" s="360" t="str">
        <f t="shared" si="105"/>
        <v/>
      </c>
      <c r="W148" s="367" t="str">
        <f t="shared" si="106"/>
        <v/>
      </c>
      <c r="X148" s="670" t="str">
        <f t="shared" si="107"/>
        <v/>
      </c>
      <c r="Y148" s="357" t="str">
        <f t="shared" si="108"/>
        <v/>
      </c>
      <c r="Z148" s="358" t="str">
        <f t="shared" si="109"/>
        <v/>
      </c>
      <c r="AA148" s="367" t="str">
        <f t="shared" si="110"/>
        <v/>
      </c>
      <c r="AB148" s="670" t="str">
        <f t="shared" si="111"/>
        <v/>
      </c>
      <c r="AC148" s="357" t="str">
        <f t="shared" si="112"/>
        <v/>
      </c>
      <c r="AD148" s="358" t="str">
        <f t="shared" si="113"/>
        <v/>
      </c>
      <c r="AE148" s="367" t="str">
        <f t="shared" si="114"/>
        <v/>
      </c>
      <c r="AF148" s="670" t="str">
        <f t="shared" si="115"/>
        <v/>
      </c>
      <c r="AG148" s="359" t="str">
        <f t="shared" si="116"/>
        <v/>
      </c>
      <c r="AH148" s="360" t="str">
        <f t="shared" si="117"/>
        <v/>
      </c>
      <c r="AI148" s="367" t="str">
        <f t="shared" si="118"/>
        <v/>
      </c>
      <c r="AJ148" s="670" t="str">
        <f t="shared" si="119"/>
        <v/>
      </c>
      <c r="AK148" s="357" t="str">
        <f t="shared" si="120"/>
        <v/>
      </c>
      <c r="AL148" s="358" t="str">
        <f t="shared" si="121"/>
        <v/>
      </c>
      <c r="AM148" s="367" t="str">
        <f t="shared" si="122"/>
        <v/>
      </c>
      <c r="AN148" s="68"/>
    </row>
    <row r="149" spans="1:40" x14ac:dyDescent="0.25">
      <c r="A149" s="335"/>
      <c r="B149" s="68"/>
      <c r="C149" s="661" t="s">
        <v>530</v>
      </c>
      <c r="D149" s="345" t="str">
        <f t="shared" si="98"/>
        <v/>
      </c>
      <c r="E149" s="358" t="str">
        <f t="shared" si="98"/>
        <v/>
      </c>
      <c r="F149" s="269"/>
      <c r="G149" s="269"/>
      <c r="H149" s="269"/>
      <c r="I149" s="269"/>
      <c r="J149" s="269"/>
      <c r="K149" s="269"/>
      <c r="L149" s="677"/>
      <c r="M149" s="68"/>
      <c r="N149" s="670" t="str">
        <f t="shared" si="99"/>
        <v/>
      </c>
      <c r="O149" s="367" t="str">
        <f t="shared" si="100"/>
        <v/>
      </c>
      <c r="P149" s="670" t="str">
        <f t="shared" si="123"/>
        <v/>
      </c>
      <c r="Q149" s="357" t="str">
        <f t="shared" si="101"/>
        <v/>
      </c>
      <c r="R149" s="358" t="str">
        <f t="shared" si="124"/>
        <v/>
      </c>
      <c r="S149" s="367" t="str">
        <f t="shared" si="102"/>
        <v/>
      </c>
      <c r="T149" s="670" t="str">
        <f t="shared" si="103"/>
        <v/>
      </c>
      <c r="U149" s="359" t="str">
        <f t="shared" si="104"/>
        <v/>
      </c>
      <c r="V149" s="360" t="str">
        <f t="shared" si="105"/>
        <v/>
      </c>
      <c r="W149" s="367" t="str">
        <f t="shared" si="106"/>
        <v/>
      </c>
      <c r="X149" s="670" t="str">
        <f t="shared" si="107"/>
        <v/>
      </c>
      <c r="Y149" s="357" t="str">
        <f t="shared" si="108"/>
        <v/>
      </c>
      <c r="Z149" s="358" t="str">
        <f t="shared" si="109"/>
        <v/>
      </c>
      <c r="AA149" s="367" t="str">
        <f t="shared" si="110"/>
        <v/>
      </c>
      <c r="AB149" s="670" t="str">
        <f t="shared" si="111"/>
        <v/>
      </c>
      <c r="AC149" s="357" t="str">
        <f t="shared" si="112"/>
        <v/>
      </c>
      <c r="AD149" s="358" t="str">
        <f t="shared" si="113"/>
        <v/>
      </c>
      <c r="AE149" s="367" t="str">
        <f t="shared" si="114"/>
        <v/>
      </c>
      <c r="AF149" s="670" t="str">
        <f t="shared" si="115"/>
        <v/>
      </c>
      <c r="AG149" s="359" t="str">
        <f t="shared" si="116"/>
        <v/>
      </c>
      <c r="AH149" s="360" t="str">
        <f t="shared" si="117"/>
        <v/>
      </c>
      <c r="AI149" s="367" t="str">
        <f t="shared" si="118"/>
        <v/>
      </c>
      <c r="AJ149" s="670" t="str">
        <f t="shared" si="119"/>
        <v/>
      </c>
      <c r="AK149" s="357" t="str">
        <f t="shared" si="120"/>
        <v/>
      </c>
      <c r="AL149" s="358" t="str">
        <f t="shared" si="121"/>
        <v/>
      </c>
      <c r="AM149" s="367" t="str">
        <f t="shared" si="122"/>
        <v/>
      </c>
      <c r="AN149" s="68"/>
    </row>
    <row r="150" spans="1:40" x14ac:dyDescent="0.25">
      <c r="A150" s="335"/>
      <c r="B150" s="68"/>
      <c r="C150" s="661" t="s">
        <v>530</v>
      </c>
      <c r="D150" s="345" t="str">
        <f t="shared" si="98"/>
        <v/>
      </c>
      <c r="E150" s="358" t="str">
        <f t="shared" si="98"/>
        <v/>
      </c>
      <c r="F150" s="269"/>
      <c r="G150" s="269"/>
      <c r="H150" s="269"/>
      <c r="I150" s="269"/>
      <c r="J150" s="269"/>
      <c r="K150" s="269"/>
      <c r="L150" s="677"/>
      <c r="M150" s="68"/>
      <c r="N150" s="670" t="str">
        <f t="shared" si="99"/>
        <v/>
      </c>
      <c r="O150" s="367" t="str">
        <f t="shared" si="100"/>
        <v/>
      </c>
      <c r="P150" s="670" t="str">
        <f t="shared" si="123"/>
        <v/>
      </c>
      <c r="Q150" s="357" t="str">
        <f t="shared" si="101"/>
        <v/>
      </c>
      <c r="R150" s="358" t="str">
        <f t="shared" si="124"/>
        <v/>
      </c>
      <c r="S150" s="367" t="str">
        <f t="shared" si="102"/>
        <v/>
      </c>
      <c r="T150" s="670" t="str">
        <f t="shared" si="103"/>
        <v/>
      </c>
      <c r="U150" s="359" t="str">
        <f t="shared" si="104"/>
        <v/>
      </c>
      <c r="V150" s="360" t="str">
        <f t="shared" si="105"/>
        <v/>
      </c>
      <c r="W150" s="367" t="str">
        <f t="shared" si="106"/>
        <v/>
      </c>
      <c r="X150" s="670" t="str">
        <f t="shared" si="107"/>
        <v/>
      </c>
      <c r="Y150" s="357" t="str">
        <f t="shared" si="108"/>
        <v/>
      </c>
      <c r="Z150" s="358" t="str">
        <f t="shared" si="109"/>
        <v/>
      </c>
      <c r="AA150" s="367" t="str">
        <f t="shared" si="110"/>
        <v/>
      </c>
      <c r="AB150" s="670" t="str">
        <f t="shared" si="111"/>
        <v/>
      </c>
      <c r="AC150" s="357" t="str">
        <f t="shared" si="112"/>
        <v/>
      </c>
      <c r="AD150" s="358" t="str">
        <f t="shared" si="113"/>
        <v/>
      </c>
      <c r="AE150" s="367" t="str">
        <f t="shared" si="114"/>
        <v/>
      </c>
      <c r="AF150" s="670" t="str">
        <f t="shared" si="115"/>
        <v/>
      </c>
      <c r="AG150" s="359" t="str">
        <f t="shared" si="116"/>
        <v/>
      </c>
      <c r="AH150" s="360" t="str">
        <f t="shared" si="117"/>
        <v/>
      </c>
      <c r="AI150" s="367" t="str">
        <f t="shared" si="118"/>
        <v/>
      </c>
      <c r="AJ150" s="670" t="str">
        <f t="shared" si="119"/>
        <v/>
      </c>
      <c r="AK150" s="357" t="str">
        <f t="shared" si="120"/>
        <v/>
      </c>
      <c r="AL150" s="358" t="str">
        <f t="shared" si="121"/>
        <v/>
      </c>
      <c r="AM150" s="367" t="str">
        <f t="shared" si="122"/>
        <v/>
      </c>
      <c r="AN150" s="68"/>
    </row>
    <row r="151" spans="1:40" x14ac:dyDescent="0.25">
      <c r="A151" s="335"/>
      <c r="B151" s="68"/>
      <c r="C151" s="661" t="s">
        <v>530</v>
      </c>
      <c r="D151" s="345" t="str">
        <f t="shared" si="98"/>
        <v/>
      </c>
      <c r="E151" s="358" t="str">
        <f t="shared" si="98"/>
        <v/>
      </c>
      <c r="F151" s="269"/>
      <c r="G151" s="269"/>
      <c r="H151" s="269"/>
      <c r="I151" s="269"/>
      <c r="J151" s="269"/>
      <c r="K151" s="269"/>
      <c r="L151" s="677"/>
      <c r="M151" s="68"/>
      <c r="N151" s="670" t="str">
        <f t="shared" si="99"/>
        <v/>
      </c>
      <c r="O151" s="367" t="str">
        <f t="shared" si="100"/>
        <v/>
      </c>
      <c r="P151" s="670" t="str">
        <f t="shared" si="123"/>
        <v/>
      </c>
      <c r="Q151" s="357" t="str">
        <f t="shared" si="101"/>
        <v/>
      </c>
      <c r="R151" s="358" t="str">
        <f t="shared" si="124"/>
        <v/>
      </c>
      <c r="S151" s="367" t="str">
        <f t="shared" si="102"/>
        <v/>
      </c>
      <c r="T151" s="670" t="str">
        <f t="shared" si="103"/>
        <v/>
      </c>
      <c r="U151" s="359" t="str">
        <f t="shared" si="104"/>
        <v/>
      </c>
      <c r="V151" s="360" t="str">
        <f t="shared" si="105"/>
        <v/>
      </c>
      <c r="W151" s="367" t="str">
        <f t="shared" si="106"/>
        <v/>
      </c>
      <c r="X151" s="670" t="str">
        <f t="shared" si="107"/>
        <v/>
      </c>
      <c r="Y151" s="357" t="str">
        <f t="shared" si="108"/>
        <v/>
      </c>
      <c r="Z151" s="358" t="str">
        <f t="shared" si="109"/>
        <v/>
      </c>
      <c r="AA151" s="367" t="str">
        <f t="shared" si="110"/>
        <v/>
      </c>
      <c r="AB151" s="670" t="str">
        <f t="shared" si="111"/>
        <v/>
      </c>
      <c r="AC151" s="357" t="str">
        <f t="shared" si="112"/>
        <v/>
      </c>
      <c r="AD151" s="358" t="str">
        <f t="shared" si="113"/>
        <v/>
      </c>
      <c r="AE151" s="367" t="str">
        <f t="shared" si="114"/>
        <v/>
      </c>
      <c r="AF151" s="670" t="str">
        <f t="shared" si="115"/>
        <v/>
      </c>
      <c r="AG151" s="359" t="str">
        <f t="shared" si="116"/>
        <v/>
      </c>
      <c r="AH151" s="360" t="str">
        <f t="shared" si="117"/>
        <v/>
      </c>
      <c r="AI151" s="367" t="str">
        <f t="shared" si="118"/>
        <v/>
      </c>
      <c r="AJ151" s="670" t="str">
        <f t="shared" si="119"/>
        <v/>
      </c>
      <c r="AK151" s="357" t="str">
        <f t="shared" si="120"/>
        <v/>
      </c>
      <c r="AL151" s="358" t="str">
        <f t="shared" si="121"/>
        <v/>
      </c>
      <c r="AM151" s="367" t="str">
        <f t="shared" si="122"/>
        <v/>
      </c>
      <c r="AN151" s="68"/>
    </row>
    <row r="152" spans="1:40" x14ac:dyDescent="0.25">
      <c r="A152" s="335"/>
      <c r="B152" s="68"/>
      <c r="C152" s="661" t="s">
        <v>530</v>
      </c>
      <c r="D152" s="345" t="str">
        <f t="shared" si="98"/>
        <v/>
      </c>
      <c r="E152" s="358" t="str">
        <f t="shared" si="98"/>
        <v/>
      </c>
      <c r="F152" s="269"/>
      <c r="G152" s="269"/>
      <c r="H152" s="269"/>
      <c r="I152" s="269"/>
      <c r="J152" s="269"/>
      <c r="K152" s="269"/>
      <c r="L152" s="677"/>
      <c r="M152" s="68"/>
      <c r="N152" s="670" t="str">
        <f t="shared" si="99"/>
        <v/>
      </c>
      <c r="O152" s="367" t="str">
        <f t="shared" si="100"/>
        <v/>
      </c>
      <c r="P152" s="670" t="str">
        <f t="shared" si="123"/>
        <v/>
      </c>
      <c r="Q152" s="357" t="str">
        <f t="shared" si="101"/>
        <v/>
      </c>
      <c r="R152" s="358" t="str">
        <f t="shared" si="124"/>
        <v/>
      </c>
      <c r="S152" s="367" t="str">
        <f t="shared" si="102"/>
        <v/>
      </c>
      <c r="T152" s="670" t="str">
        <f t="shared" si="103"/>
        <v/>
      </c>
      <c r="U152" s="359" t="str">
        <f t="shared" si="104"/>
        <v/>
      </c>
      <c r="V152" s="360" t="str">
        <f t="shared" si="105"/>
        <v/>
      </c>
      <c r="W152" s="367" t="str">
        <f t="shared" si="106"/>
        <v/>
      </c>
      <c r="X152" s="670" t="str">
        <f t="shared" si="107"/>
        <v/>
      </c>
      <c r="Y152" s="357" t="str">
        <f t="shared" si="108"/>
        <v/>
      </c>
      <c r="Z152" s="358" t="str">
        <f t="shared" si="109"/>
        <v/>
      </c>
      <c r="AA152" s="367" t="str">
        <f t="shared" si="110"/>
        <v/>
      </c>
      <c r="AB152" s="670" t="str">
        <f t="shared" si="111"/>
        <v/>
      </c>
      <c r="AC152" s="357" t="str">
        <f t="shared" si="112"/>
        <v/>
      </c>
      <c r="AD152" s="358" t="str">
        <f t="shared" si="113"/>
        <v/>
      </c>
      <c r="AE152" s="367" t="str">
        <f t="shared" si="114"/>
        <v/>
      </c>
      <c r="AF152" s="670" t="str">
        <f t="shared" si="115"/>
        <v/>
      </c>
      <c r="AG152" s="359" t="str">
        <f t="shared" si="116"/>
        <v/>
      </c>
      <c r="AH152" s="360" t="str">
        <f t="shared" si="117"/>
        <v/>
      </c>
      <c r="AI152" s="367" t="str">
        <f t="shared" si="118"/>
        <v/>
      </c>
      <c r="AJ152" s="670" t="str">
        <f t="shared" si="119"/>
        <v/>
      </c>
      <c r="AK152" s="357" t="str">
        <f t="shared" si="120"/>
        <v/>
      </c>
      <c r="AL152" s="358" t="str">
        <f t="shared" si="121"/>
        <v/>
      </c>
      <c r="AM152" s="367" t="str">
        <f t="shared" si="122"/>
        <v/>
      </c>
      <c r="AN152" s="68"/>
    </row>
    <row r="153" spans="1:40" x14ac:dyDescent="0.25">
      <c r="A153" s="335"/>
      <c r="B153" s="68"/>
      <c r="C153" s="661" t="s">
        <v>530</v>
      </c>
      <c r="D153" s="345" t="str">
        <f t="shared" si="98"/>
        <v/>
      </c>
      <c r="E153" s="358" t="str">
        <f t="shared" si="98"/>
        <v/>
      </c>
      <c r="F153" s="269"/>
      <c r="G153" s="269"/>
      <c r="H153" s="269"/>
      <c r="I153" s="269"/>
      <c r="J153" s="269"/>
      <c r="K153" s="269"/>
      <c r="L153" s="677"/>
      <c r="M153" s="68"/>
      <c r="N153" s="670" t="str">
        <f t="shared" si="99"/>
        <v/>
      </c>
      <c r="O153" s="367" t="str">
        <f t="shared" si="100"/>
        <v/>
      </c>
      <c r="P153" s="670" t="str">
        <f t="shared" si="123"/>
        <v/>
      </c>
      <c r="Q153" s="357" t="str">
        <f t="shared" si="101"/>
        <v/>
      </c>
      <c r="R153" s="358" t="str">
        <f t="shared" si="124"/>
        <v/>
      </c>
      <c r="S153" s="367" t="str">
        <f t="shared" si="102"/>
        <v/>
      </c>
      <c r="T153" s="670" t="str">
        <f t="shared" si="103"/>
        <v/>
      </c>
      <c r="U153" s="359" t="str">
        <f t="shared" si="104"/>
        <v/>
      </c>
      <c r="V153" s="360" t="str">
        <f t="shared" si="105"/>
        <v/>
      </c>
      <c r="W153" s="367" t="str">
        <f t="shared" si="106"/>
        <v/>
      </c>
      <c r="X153" s="670" t="str">
        <f t="shared" si="107"/>
        <v/>
      </c>
      <c r="Y153" s="357" t="str">
        <f t="shared" si="108"/>
        <v/>
      </c>
      <c r="Z153" s="358" t="str">
        <f t="shared" si="109"/>
        <v/>
      </c>
      <c r="AA153" s="367" t="str">
        <f t="shared" si="110"/>
        <v/>
      </c>
      <c r="AB153" s="670" t="str">
        <f t="shared" si="111"/>
        <v/>
      </c>
      <c r="AC153" s="357" t="str">
        <f t="shared" si="112"/>
        <v/>
      </c>
      <c r="AD153" s="358" t="str">
        <f t="shared" si="113"/>
        <v/>
      </c>
      <c r="AE153" s="367" t="str">
        <f t="shared" si="114"/>
        <v/>
      </c>
      <c r="AF153" s="670" t="str">
        <f t="shared" si="115"/>
        <v/>
      </c>
      <c r="AG153" s="359" t="str">
        <f t="shared" si="116"/>
        <v/>
      </c>
      <c r="AH153" s="360" t="str">
        <f t="shared" si="117"/>
        <v/>
      </c>
      <c r="AI153" s="367" t="str">
        <f t="shared" si="118"/>
        <v/>
      </c>
      <c r="AJ153" s="670" t="str">
        <f t="shared" si="119"/>
        <v/>
      </c>
      <c r="AK153" s="357" t="str">
        <f t="shared" si="120"/>
        <v/>
      </c>
      <c r="AL153" s="358" t="str">
        <f t="shared" si="121"/>
        <v/>
      </c>
      <c r="AM153" s="367" t="str">
        <f t="shared" si="122"/>
        <v/>
      </c>
      <c r="AN153" s="68"/>
    </row>
    <row r="154" spans="1:40" x14ac:dyDescent="0.25">
      <c r="A154" s="335"/>
      <c r="B154" s="68"/>
      <c r="C154" s="661" t="s">
        <v>530</v>
      </c>
      <c r="D154" s="345" t="str">
        <f t="shared" si="98"/>
        <v/>
      </c>
      <c r="E154" s="358" t="str">
        <f t="shared" si="98"/>
        <v/>
      </c>
      <c r="F154" s="269"/>
      <c r="G154" s="269"/>
      <c r="H154" s="269"/>
      <c r="I154" s="269"/>
      <c r="J154" s="269"/>
      <c r="K154" s="269"/>
      <c r="L154" s="677"/>
      <c r="M154" s="68"/>
      <c r="N154" s="670" t="str">
        <f t="shared" si="99"/>
        <v/>
      </c>
      <c r="O154" s="367" t="str">
        <f t="shared" si="100"/>
        <v/>
      </c>
      <c r="P154" s="670" t="str">
        <f t="shared" si="123"/>
        <v/>
      </c>
      <c r="Q154" s="357" t="str">
        <f t="shared" si="101"/>
        <v/>
      </c>
      <c r="R154" s="358" t="str">
        <f t="shared" si="124"/>
        <v/>
      </c>
      <c r="S154" s="367" t="str">
        <f t="shared" si="102"/>
        <v/>
      </c>
      <c r="T154" s="670" t="str">
        <f t="shared" si="103"/>
        <v/>
      </c>
      <c r="U154" s="359" t="str">
        <f t="shared" si="104"/>
        <v/>
      </c>
      <c r="V154" s="360" t="str">
        <f t="shared" si="105"/>
        <v/>
      </c>
      <c r="W154" s="367" t="str">
        <f t="shared" si="106"/>
        <v/>
      </c>
      <c r="X154" s="670" t="str">
        <f t="shared" si="107"/>
        <v/>
      </c>
      <c r="Y154" s="357" t="str">
        <f t="shared" si="108"/>
        <v/>
      </c>
      <c r="Z154" s="358" t="str">
        <f t="shared" si="109"/>
        <v/>
      </c>
      <c r="AA154" s="367" t="str">
        <f t="shared" si="110"/>
        <v/>
      </c>
      <c r="AB154" s="670" t="str">
        <f t="shared" si="111"/>
        <v/>
      </c>
      <c r="AC154" s="357" t="str">
        <f t="shared" si="112"/>
        <v/>
      </c>
      <c r="AD154" s="358" t="str">
        <f t="shared" si="113"/>
        <v/>
      </c>
      <c r="AE154" s="367" t="str">
        <f t="shared" si="114"/>
        <v/>
      </c>
      <c r="AF154" s="670" t="str">
        <f t="shared" si="115"/>
        <v/>
      </c>
      <c r="AG154" s="359" t="str">
        <f t="shared" si="116"/>
        <v/>
      </c>
      <c r="AH154" s="360" t="str">
        <f t="shared" si="117"/>
        <v/>
      </c>
      <c r="AI154" s="367" t="str">
        <f t="shared" si="118"/>
        <v/>
      </c>
      <c r="AJ154" s="670" t="str">
        <f t="shared" si="119"/>
        <v/>
      </c>
      <c r="AK154" s="357" t="str">
        <f t="shared" si="120"/>
        <v/>
      </c>
      <c r="AL154" s="358" t="str">
        <f t="shared" si="121"/>
        <v/>
      </c>
      <c r="AM154" s="367" t="str">
        <f t="shared" si="122"/>
        <v/>
      </c>
      <c r="AN154" s="68"/>
    </row>
    <row r="155" spans="1:40" x14ac:dyDescent="0.25">
      <c r="A155" s="335"/>
      <c r="B155" s="68"/>
      <c r="C155" s="661" t="s">
        <v>530</v>
      </c>
      <c r="D155" s="345" t="str">
        <f t="shared" si="98"/>
        <v/>
      </c>
      <c r="E155" s="358" t="str">
        <f t="shared" si="98"/>
        <v/>
      </c>
      <c r="F155" s="269"/>
      <c r="G155" s="269"/>
      <c r="H155" s="269"/>
      <c r="I155" s="269"/>
      <c r="J155" s="269"/>
      <c r="K155" s="269"/>
      <c r="L155" s="677"/>
      <c r="M155" s="68"/>
      <c r="N155" s="670" t="str">
        <f t="shared" si="99"/>
        <v/>
      </c>
      <c r="O155" s="367" t="str">
        <f t="shared" si="100"/>
        <v/>
      </c>
      <c r="P155" s="670" t="str">
        <f t="shared" si="123"/>
        <v/>
      </c>
      <c r="Q155" s="357" t="str">
        <f t="shared" si="101"/>
        <v/>
      </c>
      <c r="R155" s="358" t="str">
        <f t="shared" si="124"/>
        <v/>
      </c>
      <c r="S155" s="367" t="str">
        <f t="shared" si="102"/>
        <v/>
      </c>
      <c r="T155" s="670" t="str">
        <f t="shared" si="103"/>
        <v/>
      </c>
      <c r="U155" s="359" t="str">
        <f t="shared" si="104"/>
        <v/>
      </c>
      <c r="V155" s="360" t="str">
        <f t="shared" si="105"/>
        <v/>
      </c>
      <c r="W155" s="367" t="str">
        <f t="shared" si="106"/>
        <v/>
      </c>
      <c r="X155" s="670" t="str">
        <f t="shared" si="107"/>
        <v/>
      </c>
      <c r="Y155" s="357" t="str">
        <f t="shared" si="108"/>
        <v/>
      </c>
      <c r="Z155" s="358" t="str">
        <f t="shared" si="109"/>
        <v/>
      </c>
      <c r="AA155" s="367" t="str">
        <f t="shared" si="110"/>
        <v/>
      </c>
      <c r="AB155" s="670" t="str">
        <f t="shared" si="111"/>
        <v/>
      </c>
      <c r="AC155" s="357" t="str">
        <f t="shared" si="112"/>
        <v/>
      </c>
      <c r="AD155" s="358" t="str">
        <f t="shared" si="113"/>
        <v/>
      </c>
      <c r="AE155" s="367" t="str">
        <f t="shared" si="114"/>
        <v/>
      </c>
      <c r="AF155" s="670" t="str">
        <f t="shared" si="115"/>
        <v/>
      </c>
      <c r="AG155" s="359" t="str">
        <f t="shared" si="116"/>
        <v/>
      </c>
      <c r="AH155" s="360" t="str">
        <f t="shared" si="117"/>
        <v/>
      </c>
      <c r="AI155" s="367" t="str">
        <f t="shared" si="118"/>
        <v/>
      </c>
      <c r="AJ155" s="670" t="str">
        <f t="shared" si="119"/>
        <v/>
      </c>
      <c r="AK155" s="357" t="str">
        <f t="shared" si="120"/>
        <v/>
      </c>
      <c r="AL155" s="358" t="str">
        <f t="shared" si="121"/>
        <v/>
      </c>
      <c r="AM155" s="367" t="str">
        <f t="shared" si="122"/>
        <v/>
      </c>
      <c r="AN155" s="68"/>
    </row>
    <row r="156" spans="1:40" x14ac:dyDescent="0.25">
      <c r="A156" s="335"/>
      <c r="B156" s="68"/>
      <c r="C156" s="661" t="s">
        <v>530</v>
      </c>
      <c r="D156" s="345" t="str">
        <f t="shared" si="98"/>
        <v/>
      </c>
      <c r="E156" s="358" t="str">
        <f t="shared" si="98"/>
        <v/>
      </c>
      <c r="F156" s="269"/>
      <c r="G156" s="269"/>
      <c r="H156" s="269"/>
      <c r="I156" s="269"/>
      <c r="J156" s="269"/>
      <c r="K156" s="269"/>
      <c r="L156" s="677"/>
      <c r="M156" s="68"/>
      <c r="N156" s="670" t="str">
        <f t="shared" si="99"/>
        <v/>
      </c>
      <c r="O156" s="367" t="str">
        <f t="shared" si="100"/>
        <v/>
      </c>
      <c r="P156" s="670" t="str">
        <f t="shared" si="123"/>
        <v/>
      </c>
      <c r="Q156" s="357" t="str">
        <f t="shared" si="101"/>
        <v/>
      </c>
      <c r="R156" s="358" t="str">
        <f t="shared" si="124"/>
        <v/>
      </c>
      <c r="S156" s="367" t="str">
        <f t="shared" si="102"/>
        <v/>
      </c>
      <c r="T156" s="670" t="str">
        <f t="shared" si="103"/>
        <v/>
      </c>
      <c r="U156" s="359" t="str">
        <f t="shared" si="104"/>
        <v/>
      </c>
      <c r="V156" s="360" t="str">
        <f t="shared" si="105"/>
        <v/>
      </c>
      <c r="W156" s="367" t="str">
        <f t="shared" si="106"/>
        <v/>
      </c>
      <c r="X156" s="670" t="str">
        <f t="shared" si="107"/>
        <v/>
      </c>
      <c r="Y156" s="357" t="str">
        <f t="shared" si="108"/>
        <v/>
      </c>
      <c r="Z156" s="358" t="str">
        <f t="shared" si="109"/>
        <v/>
      </c>
      <c r="AA156" s="367" t="str">
        <f t="shared" si="110"/>
        <v/>
      </c>
      <c r="AB156" s="670" t="str">
        <f t="shared" si="111"/>
        <v/>
      </c>
      <c r="AC156" s="357" t="str">
        <f t="shared" si="112"/>
        <v/>
      </c>
      <c r="AD156" s="358" t="str">
        <f t="shared" si="113"/>
        <v/>
      </c>
      <c r="AE156" s="367" t="str">
        <f t="shared" si="114"/>
        <v/>
      </c>
      <c r="AF156" s="670" t="str">
        <f t="shared" si="115"/>
        <v/>
      </c>
      <c r="AG156" s="359" t="str">
        <f t="shared" si="116"/>
        <v/>
      </c>
      <c r="AH156" s="360" t="str">
        <f t="shared" si="117"/>
        <v/>
      </c>
      <c r="AI156" s="367" t="str">
        <f t="shared" si="118"/>
        <v/>
      </c>
      <c r="AJ156" s="670" t="str">
        <f t="shared" si="119"/>
        <v/>
      </c>
      <c r="AK156" s="357" t="str">
        <f t="shared" si="120"/>
        <v/>
      </c>
      <c r="AL156" s="358" t="str">
        <f t="shared" si="121"/>
        <v/>
      </c>
      <c r="AM156" s="367" t="str">
        <f t="shared" si="122"/>
        <v/>
      </c>
      <c r="AN156" s="68"/>
    </row>
    <row r="157" spans="1:40" x14ac:dyDescent="0.25">
      <c r="A157" s="335"/>
      <c r="B157" s="68"/>
      <c r="C157" s="661" t="s">
        <v>530</v>
      </c>
      <c r="D157" s="345" t="str">
        <f t="shared" si="98"/>
        <v/>
      </c>
      <c r="E157" s="358" t="str">
        <f t="shared" si="98"/>
        <v/>
      </c>
      <c r="F157" s="269"/>
      <c r="G157" s="269"/>
      <c r="H157" s="269"/>
      <c r="I157" s="269"/>
      <c r="J157" s="269"/>
      <c r="K157" s="269"/>
      <c r="L157" s="677"/>
      <c r="M157" s="68"/>
      <c r="N157" s="670" t="str">
        <f t="shared" si="99"/>
        <v/>
      </c>
      <c r="O157" s="367" t="str">
        <f t="shared" si="100"/>
        <v/>
      </c>
      <c r="P157" s="670" t="str">
        <f t="shared" si="123"/>
        <v/>
      </c>
      <c r="Q157" s="357" t="str">
        <f t="shared" si="101"/>
        <v/>
      </c>
      <c r="R157" s="358" t="str">
        <f t="shared" si="124"/>
        <v/>
      </c>
      <c r="S157" s="367" t="str">
        <f t="shared" si="102"/>
        <v/>
      </c>
      <c r="T157" s="670" t="str">
        <f t="shared" si="103"/>
        <v/>
      </c>
      <c r="U157" s="359" t="str">
        <f t="shared" si="104"/>
        <v/>
      </c>
      <c r="V157" s="360" t="str">
        <f t="shared" si="105"/>
        <v/>
      </c>
      <c r="W157" s="367" t="str">
        <f t="shared" si="106"/>
        <v/>
      </c>
      <c r="X157" s="670" t="str">
        <f t="shared" si="107"/>
        <v/>
      </c>
      <c r="Y157" s="357" t="str">
        <f t="shared" si="108"/>
        <v/>
      </c>
      <c r="Z157" s="358" t="str">
        <f t="shared" si="109"/>
        <v/>
      </c>
      <c r="AA157" s="367" t="str">
        <f t="shared" si="110"/>
        <v/>
      </c>
      <c r="AB157" s="670" t="str">
        <f t="shared" si="111"/>
        <v/>
      </c>
      <c r="AC157" s="357" t="str">
        <f t="shared" si="112"/>
        <v/>
      </c>
      <c r="AD157" s="358" t="str">
        <f t="shared" si="113"/>
        <v/>
      </c>
      <c r="AE157" s="367" t="str">
        <f t="shared" si="114"/>
        <v/>
      </c>
      <c r="AF157" s="670" t="str">
        <f t="shared" si="115"/>
        <v/>
      </c>
      <c r="AG157" s="359" t="str">
        <f t="shared" si="116"/>
        <v/>
      </c>
      <c r="AH157" s="360" t="str">
        <f t="shared" si="117"/>
        <v/>
      </c>
      <c r="AI157" s="367" t="str">
        <f t="shared" si="118"/>
        <v/>
      </c>
      <c r="AJ157" s="670" t="str">
        <f t="shared" si="119"/>
        <v/>
      </c>
      <c r="AK157" s="357" t="str">
        <f t="shared" si="120"/>
        <v/>
      </c>
      <c r="AL157" s="358" t="str">
        <f t="shared" si="121"/>
        <v/>
      </c>
      <c r="AM157" s="367" t="str">
        <f t="shared" si="122"/>
        <v/>
      </c>
      <c r="AN157" s="68"/>
    </row>
    <row r="158" spans="1:40" x14ac:dyDescent="0.25">
      <c r="A158" s="335"/>
      <c r="B158" s="68"/>
      <c r="C158" s="661" t="s">
        <v>530</v>
      </c>
      <c r="D158" s="345" t="str">
        <f t="shared" ref="D158:E171" si="125">D54</f>
        <v/>
      </c>
      <c r="E158" s="358" t="str">
        <f t="shared" si="125"/>
        <v/>
      </c>
      <c r="F158" s="269"/>
      <c r="G158" s="269"/>
      <c r="H158" s="269"/>
      <c r="I158" s="269"/>
      <c r="J158" s="269"/>
      <c r="K158" s="269"/>
      <c r="L158" s="677"/>
      <c r="M158" s="68"/>
      <c r="N158" s="670" t="str">
        <f t="shared" si="99"/>
        <v/>
      </c>
      <c r="O158" s="367" t="str">
        <f t="shared" si="100"/>
        <v/>
      </c>
      <c r="P158" s="670" t="str">
        <f t="shared" si="123"/>
        <v/>
      </c>
      <c r="Q158" s="357" t="str">
        <f t="shared" si="101"/>
        <v/>
      </c>
      <c r="R158" s="358" t="str">
        <f t="shared" si="124"/>
        <v/>
      </c>
      <c r="S158" s="367" t="str">
        <f t="shared" si="102"/>
        <v/>
      </c>
      <c r="T158" s="670" t="str">
        <f t="shared" si="103"/>
        <v/>
      </c>
      <c r="U158" s="359" t="str">
        <f t="shared" si="104"/>
        <v/>
      </c>
      <c r="V158" s="360" t="str">
        <f t="shared" si="105"/>
        <v/>
      </c>
      <c r="W158" s="367" t="str">
        <f t="shared" si="106"/>
        <v/>
      </c>
      <c r="X158" s="670" t="str">
        <f t="shared" si="107"/>
        <v/>
      </c>
      <c r="Y158" s="357" t="str">
        <f t="shared" si="108"/>
        <v/>
      </c>
      <c r="Z158" s="358" t="str">
        <f t="shared" si="109"/>
        <v/>
      </c>
      <c r="AA158" s="367" t="str">
        <f t="shared" si="110"/>
        <v/>
      </c>
      <c r="AB158" s="670" t="str">
        <f t="shared" si="111"/>
        <v/>
      </c>
      <c r="AC158" s="357" t="str">
        <f t="shared" si="112"/>
        <v/>
      </c>
      <c r="AD158" s="358" t="str">
        <f t="shared" si="113"/>
        <v/>
      </c>
      <c r="AE158" s="367" t="str">
        <f t="shared" si="114"/>
        <v/>
      </c>
      <c r="AF158" s="670" t="str">
        <f t="shared" si="115"/>
        <v/>
      </c>
      <c r="AG158" s="359" t="str">
        <f t="shared" si="116"/>
        <v/>
      </c>
      <c r="AH158" s="360" t="str">
        <f t="shared" si="117"/>
        <v/>
      </c>
      <c r="AI158" s="367" t="str">
        <f t="shared" si="118"/>
        <v/>
      </c>
      <c r="AJ158" s="670" t="str">
        <f t="shared" si="119"/>
        <v/>
      </c>
      <c r="AK158" s="357" t="str">
        <f t="shared" si="120"/>
        <v/>
      </c>
      <c r="AL158" s="358" t="str">
        <f t="shared" si="121"/>
        <v/>
      </c>
      <c r="AM158" s="367" t="str">
        <f t="shared" si="122"/>
        <v/>
      </c>
      <c r="AN158" s="68"/>
    </row>
    <row r="159" spans="1:40" x14ac:dyDescent="0.25">
      <c r="A159" s="335"/>
      <c r="B159" s="68"/>
      <c r="C159" s="661" t="s">
        <v>530</v>
      </c>
      <c r="D159" s="345" t="str">
        <f t="shared" si="125"/>
        <v/>
      </c>
      <c r="E159" s="358" t="str">
        <f t="shared" si="125"/>
        <v/>
      </c>
      <c r="F159" s="269"/>
      <c r="G159" s="269"/>
      <c r="H159" s="269"/>
      <c r="I159" s="269"/>
      <c r="J159" s="269"/>
      <c r="K159" s="269"/>
      <c r="L159" s="677"/>
      <c r="M159" s="68"/>
      <c r="N159" s="670" t="str">
        <f t="shared" si="99"/>
        <v/>
      </c>
      <c r="O159" s="367" t="str">
        <f t="shared" si="100"/>
        <v/>
      </c>
      <c r="P159" s="670" t="str">
        <f t="shared" si="123"/>
        <v/>
      </c>
      <c r="Q159" s="357" t="str">
        <f t="shared" si="101"/>
        <v/>
      </c>
      <c r="R159" s="358" t="str">
        <f t="shared" si="124"/>
        <v/>
      </c>
      <c r="S159" s="367" t="str">
        <f t="shared" si="102"/>
        <v/>
      </c>
      <c r="T159" s="670" t="str">
        <f t="shared" si="103"/>
        <v/>
      </c>
      <c r="U159" s="359" t="str">
        <f t="shared" si="104"/>
        <v/>
      </c>
      <c r="V159" s="360" t="str">
        <f t="shared" si="105"/>
        <v/>
      </c>
      <c r="W159" s="367" t="str">
        <f t="shared" si="106"/>
        <v/>
      </c>
      <c r="X159" s="670" t="str">
        <f t="shared" si="107"/>
        <v/>
      </c>
      <c r="Y159" s="357" t="str">
        <f t="shared" si="108"/>
        <v/>
      </c>
      <c r="Z159" s="358" t="str">
        <f t="shared" si="109"/>
        <v/>
      </c>
      <c r="AA159" s="367" t="str">
        <f t="shared" si="110"/>
        <v/>
      </c>
      <c r="AB159" s="670" t="str">
        <f t="shared" si="111"/>
        <v/>
      </c>
      <c r="AC159" s="357" t="str">
        <f t="shared" si="112"/>
        <v/>
      </c>
      <c r="AD159" s="358" t="str">
        <f t="shared" si="113"/>
        <v/>
      </c>
      <c r="AE159" s="367" t="str">
        <f t="shared" si="114"/>
        <v/>
      </c>
      <c r="AF159" s="670" t="str">
        <f t="shared" si="115"/>
        <v/>
      </c>
      <c r="AG159" s="359" t="str">
        <f t="shared" si="116"/>
        <v/>
      </c>
      <c r="AH159" s="360" t="str">
        <f t="shared" si="117"/>
        <v/>
      </c>
      <c r="AI159" s="367" t="str">
        <f t="shared" si="118"/>
        <v/>
      </c>
      <c r="AJ159" s="670" t="str">
        <f t="shared" si="119"/>
        <v/>
      </c>
      <c r="AK159" s="357" t="str">
        <f t="shared" si="120"/>
        <v/>
      </c>
      <c r="AL159" s="358" t="str">
        <f t="shared" si="121"/>
        <v/>
      </c>
      <c r="AM159" s="367" t="str">
        <f t="shared" si="122"/>
        <v/>
      </c>
      <c r="AN159" s="68"/>
    </row>
    <row r="160" spans="1:40" x14ac:dyDescent="0.25">
      <c r="A160" s="335"/>
      <c r="B160" s="68"/>
      <c r="C160" s="661" t="s">
        <v>530</v>
      </c>
      <c r="D160" s="345" t="str">
        <f t="shared" si="125"/>
        <v/>
      </c>
      <c r="E160" s="358" t="str">
        <f t="shared" si="125"/>
        <v/>
      </c>
      <c r="F160" s="269"/>
      <c r="G160" s="269"/>
      <c r="H160" s="269"/>
      <c r="I160" s="269"/>
      <c r="J160" s="269"/>
      <c r="K160" s="269"/>
      <c r="L160" s="677"/>
      <c r="M160" s="68"/>
      <c r="N160" s="670" t="str">
        <f t="shared" si="99"/>
        <v/>
      </c>
      <c r="O160" s="367" t="str">
        <f t="shared" si="100"/>
        <v/>
      </c>
      <c r="P160" s="670" t="str">
        <f t="shared" si="123"/>
        <v/>
      </c>
      <c r="Q160" s="357" t="str">
        <f t="shared" si="101"/>
        <v/>
      </c>
      <c r="R160" s="358" t="str">
        <f t="shared" si="124"/>
        <v/>
      </c>
      <c r="S160" s="367" t="str">
        <f t="shared" si="102"/>
        <v/>
      </c>
      <c r="T160" s="670" t="str">
        <f t="shared" si="103"/>
        <v/>
      </c>
      <c r="U160" s="359" t="str">
        <f t="shared" si="104"/>
        <v/>
      </c>
      <c r="V160" s="360" t="str">
        <f t="shared" si="105"/>
        <v/>
      </c>
      <c r="W160" s="367" t="str">
        <f t="shared" si="106"/>
        <v/>
      </c>
      <c r="X160" s="670" t="str">
        <f t="shared" si="107"/>
        <v/>
      </c>
      <c r="Y160" s="357" t="str">
        <f t="shared" si="108"/>
        <v/>
      </c>
      <c r="Z160" s="358" t="str">
        <f t="shared" si="109"/>
        <v/>
      </c>
      <c r="AA160" s="367" t="str">
        <f t="shared" si="110"/>
        <v/>
      </c>
      <c r="AB160" s="670" t="str">
        <f t="shared" si="111"/>
        <v/>
      </c>
      <c r="AC160" s="357" t="str">
        <f t="shared" si="112"/>
        <v/>
      </c>
      <c r="AD160" s="358" t="str">
        <f t="shared" si="113"/>
        <v/>
      </c>
      <c r="AE160" s="367" t="str">
        <f t="shared" si="114"/>
        <v/>
      </c>
      <c r="AF160" s="670" t="str">
        <f t="shared" si="115"/>
        <v/>
      </c>
      <c r="AG160" s="359" t="str">
        <f t="shared" si="116"/>
        <v/>
      </c>
      <c r="AH160" s="360" t="str">
        <f t="shared" si="117"/>
        <v/>
      </c>
      <c r="AI160" s="367" t="str">
        <f t="shared" si="118"/>
        <v/>
      </c>
      <c r="AJ160" s="670" t="str">
        <f t="shared" si="119"/>
        <v/>
      </c>
      <c r="AK160" s="357" t="str">
        <f t="shared" si="120"/>
        <v/>
      </c>
      <c r="AL160" s="358" t="str">
        <f t="shared" si="121"/>
        <v/>
      </c>
      <c r="AM160" s="367" t="str">
        <f t="shared" si="122"/>
        <v/>
      </c>
      <c r="AN160" s="68"/>
    </row>
    <row r="161" spans="1:40" x14ac:dyDescent="0.25">
      <c r="A161" s="335"/>
      <c r="B161" s="68"/>
      <c r="C161" s="661" t="s">
        <v>530</v>
      </c>
      <c r="D161" s="345" t="str">
        <f t="shared" si="125"/>
        <v/>
      </c>
      <c r="E161" s="358" t="str">
        <f t="shared" si="125"/>
        <v/>
      </c>
      <c r="F161" s="269"/>
      <c r="G161" s="269"/>
      <c r="H161" s="269"/>
      <c r="I161" s="269"/>
      <c r="J161" s="269"/>
      <c r="K161" s="269"/>
      <c r="L161" s="677"/>
      <c r="M161" s="68"/>
      <c r="N161" s="670" t="str">
        <f t="shared" si="99"/>
        <v/>
      </c>
      <c r="O161" s="367" t="str">
        <f t="shared" si="100"/>
        <v/>
      </c>
      <c r="P161" s="670" t="str">
        <f t="shared" si="123"/>
        <v/>
      </c>
      <c r="Q161" s="357" t="str">
        <f t="shared" si="101"/>
        <v/>
      </c>
      <c r="R161" s="358" t="str">
        <f t="shared" si="124"/>
        <v/>
      </c>
      <c r="S161" s="367" t="str">
        <f t="shared" si="102"/>
        <v/>
      </c>
      <c r="T161" s="670" t="str">
        <f t="shared" si="103"/>
        <v/>
      </c>
      <c r="U161" s="359" t="str">
        <f t="shared" si="104"/>
        <v/>
      </c>
      <c r="V161" s="360" t="str">
        <f t="shared" si="105"/>
        <v/>
      </c>
      <c r="W161" s="367" t="str">
        <f t="shared" si="106"/>
        <v/>
      </c>
      <c r="X161" s="670" t="str">
        <f t="shared" si="107"/>
        <v/>
      </c>
      <c r="Y161" s="357" t="str">
        <f t="shared" si="108"/>
        <v/>
      </c>
      <c r="Z161" s="358" t="str">
        <f t="shared" si="109"/>
        <v/>
      </c>
      <c r="AA161" s="367" t="str">
        <f t="shared" si="110"/>
        <v/>
      </c>
      <c r="AB161" s="670" t="str">
        <f t="shared" si="111"/>
        <v/>
      </c>
      <c r="AC161" s="357" t="str">
        <f t="shared" si="112"/>
        <v/>
      </c>
      <c r="AD161" s="358" t="str">
        <f t="shared" si="113"/>
        <v/>
      </c>
      <c r="AE161" s="367" t="str">
        <f t="shared" si="114"/>
        <v/>
      </c>
      <c r="AF161" s="670" t="str">
        <f t="shared" si="115"/>
        <v/>
      </c>
      <c r="AG161" s="359" t="str">
        <f t="shared" si="116"/>
        <v/>
      </c>
      <c r="AH161" s="360" t="str">
        <f t="shared" si="117"/>
        <v/>
      </c>
      <c r="AI161" s="367" t="str">
        <f t="shared" si="118"/>
        <v/>
      </c>
      <c r="AJ161" s="670" t="str">
        <f t="shared" si="119"/>
        <v/>
      </c>
      <c r="AK161" s="357" t="str">
        <f t="shared" si="120"/>
        <v/>
      </c>
      <c r="AL161" s="358" t="str">
        <f t="shared" si="121"/>
        <v/>
      </c>
      <c r="AM161" s="367" t="str">
        <f t="shared" si="122"/>
        <v/>
      </c>
      <c r="AN161" s="68"/>
    </row>
    <row r="162" spans="1:40" x14ac:dyDescent="0.25">
      <c r="A162" s="335"/>
      <c r="B162" s="68"/>
      <c r="C162" s="661" t="s">
        <v>639</v>
      </c>
      <c r="D162" s="345" t="str">
        <f t="shared" si="125"/>
        <v>Environmental Management Rate</v>
      </c>
      <c r="E162" s="358">
        <f t="shared" si="125"/>
        <v>150.65755602193093</v>
      </c>
      <c r="F162" s="356">
        <f>ROUND(E162*(1+rate_peg_15_16),2)</f>
        <v>154.27000000000001</v>
      </c>
      <c r="G162" s="356">
        <f>ROUND(F162*(1+rate_peg_yr2),2)</f>
        <v>158.9</v>
      </c>
      <c r="H162" s="356">
        <f>ROUND(G162*(1+rate_peg_yr3),2)</f>
        <v>163.66999999999999</v>
      </c>
      <c r="I162" s="356">
        <f>ROUND(H162*(1+rate_peg_yr4),2)</f>
        <v>168.58</v>
      </c>
      <c r="J162" s="356">
        <f>ROUND(I162*(1+rate_peg_yr5),2)</f>
        <v>173.64</v>
      </c>
      <c r="K162" s="356">
        <f>ROUND(J162*(1+rate_peg_yr6),2)</f>
        <v>178.85</v>
      </c>
      <c r="L162" s="664">
        <f>ROUND(K162*(1+rate_peg_yr7),2)</f>
        <v>184.22</v>
      </c>
      <c r="M162" s="68"/>
      <c r="N162" s="670">
        <f t="shared" si="99"/>
        <v>3.6124439780690807</v>
      </c>
      <c r="O162" s="367">
        <f t="shared" si="100"/>
        <v>2.3977847998166279E-2</v>
      </c>
      <c r="P162" s="670">
        <f t="shared" si="123"/>
        <v>4.6299999999999955</v>
      </c>
      <c r="Q162" s="357">
        <f t="shared" si="101"/>
        <v>3.0012316069229241E-2</v>
      </c>
      <c r="R162" s="358">
        <f t="shared" si="124"/>
        <v>8.2424439780690761</v>
      </c>
      <c r="S162" s="367">
        <f t="shared" si="102"/>
        <v>5.4709794820176426E-2</v>
      </c>
      <c r="T162" s="670">
        <f t="shared" si="103"/>
        <v>4.7699999999999818</v>
      </c>
      <c r="U162" s="359">
        <f t="shared" si="104"/>
        <v>3.0018879798615367E-2</v>
      </c>
      <c r="V162" s="360">
        <f t="shared" si="105"/>
        <v>13.012443978069058</v>
      </c>
      <c r="W162" s="367">
        <f t="shared" si="106"/>
        <v>8.637100137330557E-2</v>
      </c>
      <c r="X162" s="670">
        <f t="shared" si="107"/>
        <v>4.910000000000025</v>
      </c>
      <c r="Y162" s="357">
        <f t="shared" si="108"/>
        <v>2.9999389014480512E-2</v>
      </c>
      <c r="Z162" s="358">
        <f t="shared" si="109"/>
        <v>17.922443978069083</v>
      </c>
      <c r="AA162" s="367">
        <f t="shared" si="110"/>
        <v>0.11896146765755411</v>
      </c>
      <c r="AB162" s="670">
        <f t="shared" si="111"/>
        <v>5.0599999999999739</v>
      </c>
      <c r="AC162" s="357">
        <f t="shared" si="112"/>
        <v>3.0015422944595881E-2</v>
      </c>
      <c r="AD162" s="358">
        <f t="shared" si="113"/>
        <v>22.982443978069057</v>
      </c>
      <c r="AE162" s="367">
        <f t="shared" si="114"/>
        <v>0.15254756936800135</v>
      </c>
      <c r="AF162" s="670">
        <f t="shared" si="115"/>
        <v>5.210000000000008</v>
      </c>
      <c r="AG162" s="359">
        <f t="shared" si="116"/>
        <v>3.0004607233356417E-2</v>
      </c>
      <c r="AH162" s="360">
        <f t="shared" si="117"/>
        <v>28.192443978069065</v>
      </c>
      <c r="AI162" s="367">
        <f t="shared" si="118"/>
        <v>0.18712930650464785</v>
      </c>
      <c r="AJ162" s="670">
        <f t="shared" si="119"/>
        <v>5.3700000000000045</v>
      </c>
      <c r="AK162" s="357">
        <f t="shared" si="120"/>
        <v>3.0025160749231224E-2</v>
      </c>
      <c r="AL162" s="358">
        <f t="shared" si="121"/>
        <v>33.562443978069069</v>
      </c>
      <c r="AM162" s="367">
        <f t="shared" si="122"/>
        <v>0.22277305476257328</v>
      </c>
      <c r="AN162" s="68"/>
    </row>
    <row r="163" spans="1:40" x14ac:dyDescent="0.25">
      <c r="A163" s="335"/>
      <c r="B163" s="68"/>
      <c r="C163" s="661" t="s">
        <v>639</v>
      </c>
      <c r="D163" s="345" t="str">
        <f t="shared" si="125"/>
        <v>Infrastructure Renewal Special Rate</v>
      </c>
      <c r="E163" s="358">
        <f t="shared" si="125"/>
        <v>0</v>
      </c>
      <c r="F163" s="269"/>
      <c r="G163" s="269"/>
      <c r="H163" s="269"/>
      <c r="I163" s="269"/>
      <c r="J163" s="269"/>
      <c r="K163" s="269"/>
      <c r="L163" s="677"/>
      <c r="M163" s="68"/>
      <c r="N163" s="670" t="str">
        <f t="shared" si="99"/>
        <v/>
      </c>
      <c r="O163" s="367" t="str">
        <f t="shared" si="100"/>
        <v/>
      </c>
      <c r="P163" s="670" t="str">
        <f t="shared" si="123"/>
        <v/>
      </c>
      <c r="Q163" s="357" t="str">
        <f t="shared" si="101"/>
        <v/>
      </c>
      <c r="R163" s="358" t="str">
        <f t="shared" si="124"/>
        <v/>
      </c>
      <c r="S163" s="367" t="str">
        <f t="shared" si="102"/>
        <v/>
      </c>
      <c r="T163" s="670" t="str">
        <f t="shared" si="103"/>
        <v/>
      </c>
      <c r="U163" s="359" t="str">
        <f t="shared" si="104"/>
        <v/>
      </c>
      <c r="V163" s="360" t="str">
        <f t="shared" si="105"/>
        <v/>
      </c>
      <c r="W163" s="367" t="str">
        <f t="shared" si="106"/>
        <v/>
      </c>
      <c r="X163" s="670" t="str">
        <f t="shared" si="107"/>
        <v/>
      </c>
      <c r="Y163" s="357" t="str">
        <f t="shared" si="108"/>
        <v/>
      </c>
      <c r="Z163" s="358" t="str">
        <f t="shared" si="109"/>
        <v/>
      </c>
      <c r="AA163" s="367" t="str">
        <f t="shared" si="110"/>
        <v/>
      </c>
      <c r="AB163" s="670" t="str">
        <f t="shared" si="111"/>
        <v/>
      </c>
      <c r="AC163" s="357" t="str">
        <f t="shared" si="112"/>
        <v/>
      </c>
      <c r="AD163" s="358" t="str">
        <f t="shared" si="113"/>
        <v/>
      </c>
      <c r="AE163" s="367" t="str">
        <f t="shared" si="114"/>
        <v/>
      </c>
      <c r="AF163" s="670" t="str">
        <f t="shared" si="115"/>
        <v/>
      </c>
      <c r="AG163" s="359" t="str">
        <f t="shared" si="116"/>
        <v/>
      </c>
      <c r="AH163" s="360" t="str">
        <f t="shared" si="117"/>
        <v/>
      </c>
      <c r="AI163" s="367" t="str">
        <f t="shared" si="118"/>
        <v/>
      </c>
      <c r="AJ163" s="670" t="str">
        <f t="shared" si="119"/>
        <v/>
      </c>
      <c r="AK163" s="357" t="str">
        <f t="shared" si="120"/>
        <v/>
      </c>
      <c r="AL163" s="358" t="str">
        <f t="shared" si="121"/>
        <v/>
      </c>
      <c r="AM163" s="367" t="str">
        <f t="shared" si="122"/>
        <v/>
      </c>
      <c r="AN163" s="68"/>
    </row>
    <row r="164" spans="1:40" x14ac:dyDescent="0.25">
      <c r="A164" s="335"/>
      <c r="B164" s="68"/>
      <c r="C164" s="661" t="s">
        <v>639</v>
      </c>
      <c r="D164" s="345" t="str">
        <f t="shared" si="125"/>
        <v/>
      </c>
      <c r="E164" s="358" t="str">
        <f t="shared" si="125"/>
        <v/>
      </c>
      <c r="F164" s="269"/>
      <c r="G164" s="269"/>
      <c r="H164" s="269"/>
      <c r="I164" s="269"/>
      <c r="J164" s="269"/>
      <c r="K164" s="269"/>
      <c r="L164" s="677"/>
      <c r="M164" s="68"/>
      <c r="N164" s="670" t="str">
        <f t="shared" si="99"/>
        <v/>
      </c>
      <c r="O164" s="367" t="str">
        <f t="shared" si="100"/>
        <v/>
      </c>
      <c r="P164" s="670" t="str">
        <f t="shared" si="123"/>
        <v/>
      </c>
      <c r="Q164" s="357" t="str">
        <f t="shared" si="101"/>
        <v/>
      </c>
      <c r="R164" s="358" t="str">
        <f t="shared" si="124"/>
        <v/>
      </c>
      <c r="S164" s="367" t="str">
        <f t="shared" si="102"/>
        <v/>
      </c>
      <c r="T164" s="670" t="str">
        <f t="shared" si="103"/>
        <v/>
      </c>
      <c r="U164" s="359" t="str">
        <f t="shared" si="104"/>
        <v/>
      </c>
      <c r="V164" s="360" t="str">
        <f t="shared" si="105"/>
        <v/>
      </c>
      <c r="W164" s="367" t="str">
        <f t="shared" si="106"/>
        <v/>
      </c>
      <c r="X164" s="670" t="str">
        <f t="shared" si="107"/>
        <v/>
      </c>
      <c r="Y164" s="357" t="str">
        <f t="shared" si="108"/>
        <v/>
      </c>
      <c r="Z164" s="358" t="str">
        <f t="shared" si="109"/>
        <v/>
      </c>
      <c r="AA164" s="367" t="str">
        <f t="shared" si="110"/>
        <v/>
      </c>
      <c r="AB164" s="670" t="str">
        <f t="shared" si="111"/>
        <v/>
      </c>
      <c r="AC164" s="357" t="str">
        <f t="shared" si="112"/>
        <v/>
      </c>
      <c r="AD164" s="358" t="str">
        <f t="shared" si="113"/>
        <v/>
      </c>
      <c r="AE164" s="367" t="str">
        <f t="shared" si="114"/>
        <v/>
      </c>
      <c r="AF164" s="670" t="str">
        <f t="shared" si="115"/>
        <v/>
      </c>
      <c r="AG164" s="359" t="str">
        <f t="shared" si="116"/>
        <v/>
      </c>
      <c r="AH164" s="360" t="str">
        <f t="shared" si="117"/>
        <v/>
      </c>
      <c r="AI164" s="367" t="str">
        <f t="shared" si="118"/>
        <v/>
      </c>
      <c r="AJ164" s="670" t="str">
        <f t="shared" si="119"/>
        <v/>
      </c>
      <c r="AK164" s="357" t="str">
        <f t="shared" si="120"/>
        <v/>
      </c>
      <c r="AL164" s="358" t="str">
        <f t="shared" si="121"/>
        <v/>
      </c>
      <c r="AM164" s="367" t="str">
        <f t="shared" si="122"/>
        <v/>
      </c>
      <c r="AN164" s="68"/>
    </row>
    <row r="165" spans="1:40" x14ac:dyDescent="0.25">
      <c r="A165" s="335"/>
      <c r="B165" s="68"/>
      <c r="C165" s="661" t="s">
        <v>639</v>
      </c>
      <c r="D165" s="345" t="str">
        <f t="shared" si="125"/>
        <v/>
      </c>
      <c r="E165" s="358" t="str">
        <f t="shared" si="125"/>
        <v/>
      </c>
      <c r="F165" s="269"/>
      <c r="G165" s="269"/>
      <c r="H165" s="269"/>
      <c r="I165" s="269"/>
      <c r="J165" s="269"/>
      <c r="K165" s="269"/>
      <c r="L165" s="677"/>
      <c r="M165" s="68"/>
      <c r="N165" s="670" t="str">
        <f t="shared" si="99"/>
        <v/>
      </c>
      <c r="O165" s="367" t="str">
        <f t="shared" si="100"/>
        <v/>
      </c>
      <c r="P165" s="670" t="str">
        <f t="shared" si="123"/>
        <v/>
      </c>
      <c r="Q165" s="357" t="str">
        <f t="shared" si="101"/>
        <v/>
      </c>
      <c r="R165" s="358" t="str">
        <f t="shared" si="124"/>
        <v/>
      </c>
      <c r="S165" s="367" t="str">
        <f t="shared" si="102"/>
        <v/>
      </c>
      <c r="T165" s="670" t="str">
        <f t="shared" si="103"/>
        <v/>
      </c>
      <c r="U165" s="359" t="str">
        <f t="shared" si="104"/>
        <v/>
      </c>
      <c r="V165" s="360" t="str">
        <f t="shared" si="105"/>
        <v/>
      </c>
      <c r="W165" s="367" t="str">
        <f t="shared" si="106"/>
        <v/>
      </c>
      <c r="X165" s="670" t="str">
        <f t="shared" si="107"/>
        <v/>
      </c>
      <c r="Y165" s="357" t="str">
        <f t="shared" si="108"/>
        <v/>
      </c>
      <c r="Z165" s="358" t="str">
        <f t="shared" si="109"/>
        <v/>
      </c>
      <c r="AA165" s="367" t="str">
        <f t="shared" si="110"/>
        <v/>
      </c>
      <c r="AB165" s="670" t="str">
        <f t="shared" si="111"/>
        <v/>
      </c>
      <c r="AC165" s="357" t="str">
        <f t="shared" si="112"/>
        <v/>
      </c>
      <c r="AD165" s="358" t="str">
        <f t="shared" si="113"/>
        <v/>
      </c>
      <c r="AE165" s="367" t="str">
        <f t="shared" si="114"/>
        <v/>
      </c>
      <c r="AF165" s="670" t="str">
        <f t="shared" si="115"/>
        <v/>
      </c>
      <c r="AG165" s="359" t="str">
        <f t="shared" si="116"/>
        <v/>
      </c>
      <c r="AH165" s="360" t="str">
        <f t="shared" si="117"/>
        <v/>
      </c>
      <c r="AI165" s="367" t="str">
        <f t="shared" si="118"/>
        <v/>
      </c>
      <c r="AJ165" s="670" t="str">
        <f t="shared" si="119"/>
        <v/>
      </c>
      <c r="AK165" s="357" t="str">
        <f t="shared" si="120"/>
        <v/>
      </c>
      <c r="AL165" s="358" t="str">
        <f t="shared" si="121"/>
        <v/>
      </c>
      <c r="AM165" s="367" t="str">
        <f t="shared" si="122"/>
        <v/>
      </c>
      <c r="AN165" s="68"/>
    </row>
    <row r="166" spans="1:40" x14ac:dyDescent="0.25">
      <c r="A166" s="335"/>
      <c r="B166" s="68"/>
      <c r="C166" s="661" t="s">
        <v>639</v>
      </c>
      <c r="D166" s="345" t="str">
        <f t="shared" si="125"/>
        <v/>
      </c>
      <c r="E166" s="358" t="str">
        <f t="shared" si="125"/>
        <v/>
      </c>
      <c r="F166" s="269"/>
      <c r="G166" s="269"/>
      <c r="H166" s="269"/>
      <c r="I166" s="269"/>
      <c r="J166" s="269"/>
      <c r="K166" s="269"/>
      <c r="L166" s="677"/>
      <c r="M166" s="68"/>
      <c r="N166" s="670" t="str">
        <f t="shared" si="99"/>
        <v/>
      </c>
      <c r="O166" s="367" t="str">
        <f t="shared" si="100"/>
        <v/>
      </c>
      <c r="P166" s="670" t="str">
        <f t="shared" si="123"/>
        <v/>
      </c>
      <c r="Q166" s="357" t="str">
        <f t="shared" si="101"/>
        <v/>
      </c>
      <c r="R166" s="358" t="str">
        <f t="shared" si="124"/>
        <v/>
      </c>
      <c r="S166" s="367" t="str">
        <f t="shared" si="102"/>
        <v/>
      </c>
      <c r="T166" s="670" t="str">
        <f t="shared" si="103"/>
        <v/>
      </c>
      <c r="U166" s="359" t="str">
        <f t="shared" si="104"/>
        <v/>
      </c>
      <c r="V166" s="360" t="str">
        <f t="shared" si="105"/>
        <v/>
      </c>
      <c r="W166" s="367" t="str">
        <f t="shared" si="106"/>
        <v/>
      </c>
      <c r="X166" s="670" t="str">
        <f t="shared" si="107"/>
        <v/>
      </c>
      <c r="Y166" s="357" t="str">
        <f t="shared" si="108"/>
        <v/>
      </c>
      <c r="Z166" s="358" t="str">
        <f t="shared" si="109"/>
        <v/>
      </c>
      <c r="AA166" s="367" t="str">
        <f t="shared" si="110"/>
        <v/>
      </c>
      <c r="AB166" s="670" t="str">
        <f t="shared" si="111"/>
        <v/>
      </c>
      <c r="AC166" s="357" t="str">
        <f t="shared" si="112"/>
        <v/>
      </c>
      <c r="AD166" s="358" t="str">
        <f t="shared" si="113"/>
        <v/>
      </c>
      <c r="AE166" s="367" t="str">
        <f t="shared" si="114"/>
        <v/>
      </c>
      <c r="AF166" s="670" t="str">
        <f t="shared" si="115"/>
        <v/>
      </c>
      <c r="AG166" s="359" t="str">
        <f t="shared" si="116"/>
        <v/>
      </c>
      <c r="AH166" s="360" t="str">
        <f t="shared" si="117"/>
        <v/>
      </c>
      <c r="AI166" s="367" t="str">
        <f t="shared" si="118"/>
        <v/>
      </c>
      <c r="AJ166" s="670" t="str">
        <f t="shared" si="119"/>
        <v/>
      </c>
      <c r="AK166" s="357" t="str">
        <f t="shared" si="120"/>
        <v/>
      </c>
      <c r="AL166" s="358" t="str">
        <f t="shared" si="121"/>
        <v/>
      </c>
      <c r="AM166" s="367" t="str">
        <f t="shared" si="122"/>
        <v/>
      </c>
      <c r="AN166" s="68"/>
    </row>
    <row r="167" spans="1:40" x14ac:dyDescent="0.25">
      <c r="A167" s="335"/>
      <c r="B167" s="68"/>
      <c r="C167" s="661" t="s">
        <v>639</v>
      </c>
      <c r="D167" s="345" t="str">
        <f t="shared" si="125"/>
        <v/>
      </c>
      <c r="E167" s="358" t="str">
        <f t="shared" si="125"/>
        <v/>
      </c>
      <c r="F167" s="269"/>
      <c r="G167" s="269"/>
      <c r="H167" s="269"/>
      <c r="I167" s="269"/>
      <c r="J167" s="269"/>
      <c r="K167" s="269"/>
      <c r="L167" s="677"/>
      <c r="M167" s="68"/>
      <c r="N167" s="670" t="str">
        <f t="shared" si="99"/>
        <v/>
      </c>
      <c r="O167" s="367" t="str">
        <f t="shared" si="100"/>
        <v/>
      </c>
      <c r="P167" s="670" t="str">
        <f t="shared" si="123"/>
        <v/>
      </c>
      <c r="Q167" s="357" t="str">
        <f t="shared" si="101"/>
        <v/>
      </c>
      <c r="R167" s="358" t="str">
        <f t="shared" si="124"/>
        <v/>
      </c>
      <c r="S167" s="367" t="str">
        <f t="shared" si="102"/>
        <v/>
      </c>
      <c r="T167" s="670" t="str">
        <f t="shared" si="103"/>
        <v/>
      </c>
      <c r="U167" s="359" t="str">
        <f t="shared" si="104"/>
        <v/>
      </c>
      <c r="V167" s="360" t="str">
        <f t="shared" si="105"/>
        <v/>
      </c>
      <c r="W167" s="367" t="str">
        <f t="shared" si="106"/>
        <v/>
      </c>
      <c r="X167" s="670" t="str">
        <f t="shared" si="107"/>
        <v/>
      </c>
      <c r="Y167" s="357" t="str">
        <f t="shared" si="108"/>
        <v/>
      </c>
      <c r="Z167" s="358" t="str">
        <f t="shared" si="109"/>
        <v/>
      </c>
      <c r="AA167" s="367" t="str">
        <f t="shared" si="110"/>
        <v/>
      </c>
      <c r="AB167" s="670" t="str">
        <f t="shared" si="111"/>
        <v/>
      </c>
      <c r="AC167" s="357" t="str">
        <f t="shared" si="112"/>
        <v/>
      </c>
      <c r="AD167" s="358" t="str">
        <f t="shared" si="113"/>
        <v/>
      </c>
      <c r="AE167" s="367" t="str">
        <f t="shared" si="114"/>
        <v/>
      </c>
      <c r="AF167" s="670" t="str">
        <f t="shared" si="115"/>
        <v/>
      </c>
      <c r="AG167" s="359" t="str">
        <f t="shared" si="116"/>
        <v/>
      </c>
      <c r="AH167" s="360" t="str">
        <f t="shared" si="117"/>
        <v/>
      </c>
      <c r="AI167" s="367" t="str">
        <f t="shared" si="118"/>
        <v/>
      </c>
      <c r="AJ167" s="670" t="str">
        <f t="shared" si="119"/>
        <v/>
      </c>
      <c r="AK167" s="357" t="str">
        <f t="shared" si="120"/>
        <v/>
      </c>
      <c r="AL167" s="358" t="str">
        <f t="shared" si="121"/>
        <v/>
      </c>
      <c r="AM167" s="367" t="str">
        <f t="shared" si="122"/>
        <v/>
      </c>
      <c r="AN167" s="68"/>
    </row>
    <row r="168" spans="1:40" x14ac:dyDescent="0.25">
      <c r="A168" s="335"/>
      <c r="B168" s="68"/>
      <c r="C168" s="661" t="s">
        <v>639</v>
      </c>
      <c r="D168" s="345" t="str">
        <f t="shared" si="125"/>
        <v/>
      </c>
      <c r="E168" s="358" t="str">
        <f t="shared" si="125"/>
        <v/>
      </c>
      <c r="F168" s="269"/>
      <c r="G168" s="269"/>
      <c r="H168" s="269"/>
      <c r="I168" s="269"/>
      <c r="J168" s="269"/>
      <c r="K168" s="269"/>
      <c r="L168" s="677"/>
      <c r="M168" s="68"/>
      <c r="N168" s="670" t="str">
        <f t="shared" si="99"/>
        <v/>
      </c>
      <c r="O168" s="367" t="str">
        <f t="shared" si="100"/>
        <v/>
      </c>
      <c r="P168" s="670" t="str">
        <f t="shared" si="123"/>
        <v/>
      </c>
      <c r="Q168" s="357" t="str">
        <f t="shared" si="101"/>
        <v/>
      </c>
      <c r="R168" s="358" t="str">
        <f t="shared" si="124"/>
        <v/>
      </c>
      <c r="S168" s="367" t="str">
        <f t="shared" si="102"/>
        <v/>
      </c>
      <c r="T168" s="670" t="str">
        <f t="shared" si="103"/>
        <v/>
      </c>
      <c r="U168" s="359" t="str">
        <f t="shared" si="104"/>
        <v/>
      </c>
      <c r="V168" s="360" t="str">
        <f t="shared" si="105"/>
        <v/>
      </c>
      <c r="W168" s="367" t="str">
        <f t="shared" si="106"/>
        <v/>
      </c>
      <c r="X168" s="670" t="str">
        <f t="shared" si="107"/>
        <v/>
      </c>
      <c r="Y168" s="357" t="str">
        <f t="shared" si="108"/>
        <v/>
      </c>
      <c r="Z168" s="358" t="str">
        <f t="shared" si="109"/>
        <v/>
      </c>
      <c r="AA168" s="367" t="str">
        <f t="shared" si="110"/>
        <v/>
      </c>
      <c r="AB168" s="670" t="str">
        <f t="shared" si="111"/>
        <v/>
      </c>
      <c r="AC168" s="357" t="str">
        <f t="shared" si="112"/>
        <v/>
      </c>
      <c r="AD168" s="358" t="str">
        <f t="shared" si="113"/>
        <v/>
      </c>
      <c r="AE168" s="367" t="str">
        <f t="shared" si="114"/>
        <v/>
      </c>
      <c r="AF168" s="670" t="str">
        <f t="shared" si="115"/>
        <v/>
      </c>
      <c r="AG168" s="359" t="str">
        <f t="shared" si="116"/>
        <v/>
      </c>
      <c r="AH168" s="360" t="str">
        <f t="shared" si="117"/>
        <v/>
      </c>
      <c r="AI168" s="367" t="str">
        <f t="shared" si="118"/>
        <v/>
      </c>
      <c r="AJ168" s="670" t="str">
        <f t="shared" si="119"/>
        <v/>
      </c>
      <c r="AK168" s="357" t="str">
        <f t="shared" si="120"/>
        <v/>
      </c>
      <c r="AL168" s="358" t="str">
        <f t="shared" si="121"/>
        <v/>
      </c>
      <c r="AM168" s="367" t="str">
        <f t="shared" si="122"/>
        <v/>
      </c>
      <c r="AN168" s="68"/>
    </row>
    <row r="169" spans="1:40" x14ac:dyDescent="0.25">
      <c r="A169" s="335"/>
      <c r="B169" s="68"/>
      <c r="C169" s="661" t="s">
        <v>639</v>
      </c>
      <c r="D169" s="345" t="str">
        <f t="shared" si="125"/>
        <v/>
      </c>
      <c r="E169" s="358" t="str">
        <f t="shared" si="125"/>
        <v/>
      </c>
      <c r="F169" s="269"/>
      <c r="G169" s="269"/>
      <c r="H169" s="269"/>
      <c r="I169" s="269"/>
      <c r="J169" s="269"/>
      <c r="K169" s="269"/>
      <c r="L169" s="677"/>
      <c r="M169" s="68"/>
      <c r="N169" s="670" t="str">
        <f t="shared" si="99"/>
        <v/>
      </c>
      <c r="O169" s="367" t="str">
        <f t="shared" si="100"/>
        <v/>
      </c>
      <c r="P169" s="670" t="str">
        <f t="shared" si="123"/>
        <v/>
      </c>
      <c r="Q169" s="357" t="str">
        <f t="shared" si="101"/>
        <v/>
      </c>
      <c r="R169" s="358" t="str">
        <f t="shared" si="124"/>
        <v/>
      </c>
      <c r="S169" s="367" t="str">
        <f t="shared" si="102"/>
        <v/>
      </c>
      <c r="T169" s="670" t="str">
        <f t="shared" si="103"/>
        <v/>
      </c>
      <c r="U169" s="359" t="str">
        <f t="shared" si="104"/>
        <v/>
      </c>
      <c r="V169" s="360" t="str">
        <f t="shared" si="105"/>
        <v/>
      </c>
      <c r="W169" s="367" t="str">
        <f t="shared" si="106"/>
        <v/>
      </c>
      <c r="X169" s="670" t="str">
        <f t="shared" si="107"/>
        <v/>
      </c>
      <c r="Y169" s="357" t="str">
        <f t="shared" si="108"/>
        <v/>
      </c>
      <c r="Z169" s="358" t="str">
        <f t="shared" si="109"/>
        <v/>
      </c>
      <c r="AA169" s="367" t="str">
        <f t="shared" si="110"/>
        <v/>
      </c>
      <c r="AB169" s="670" t="str">
        <f t="shared" si="111"/>
        <v/>
      </c>
      <c r="AC169" s="357" t="str">
        <f t="shared" si="112"/>
        <v/>
      </c>
      <c r="AD169" s="358" t="str">
        <f t="shared" si="113"/>
        <v/>
      </c>
      <c r="AE169" s="367" t="str">
        <f t="shared" si="114"/>
        <v/>
      </c>
      <c r="AF169" s="670" t="str">
        <f t="shared" si="115"/>
        <v/>
      </c>
      <c r="AG169" s="359" t="str">
        <f t="shared" si="116"/>
        <v/>
      </c>
      <c r="AH169" s="360" t="str">
        <f t="shared" si="117"/>
        <v/>
      </c>
      <c r="AI169" s="367" t="str">
        <f t="shared" si="118"/>
        <v/>
      </c>
      <c r="AJ169" s="670" t="str">
        <f t="shared" si="119"/>
        <v/>
      </c>
      <c r="AK169" s="357" t="str">
        <f t="shared" si="120"/>
        <v/>
      </c>
      <c r="AL169" s="358" t="str">
        <f t="shared" si="121"/>
        <v/>
      </c>
      <c r="AM169" s="367" t="str">
        <f t="shared" si="122"/>
        <v/>
      </c>
      <c r="AN169" s="68"/>
    </row>
    <row r="170" spans="1:40" x14ac:dyDescent="0.25">
      <c r="A170" s="335"/>
      <c r="B170" s="68"/>
      <c r="C170" s="661" t="s">
        <v>639</v>
      </c>
      <c r="D170" s="345" t="str">
        <f t="shared" si="125"/>
        <v/>
      </c>
      <c r="E170" s="358" t="str">
        <f t="shared" si="125"/>
        <v/>
      </c>
      <c r="F170" s="269"/>
      <c r="G170" s="269"/>
      <c r="H170" s="269"/>
      <c r="I170" s="269"/>
      <c r="J170" s="269"/>
      <c r="K170" s="269"/>
      <c r="L170" s="677"/>
      <c r="M170" s="68"/>
      <c r="N170" s="670" t="str">
        <f t="shared" si="99"/>
        <v/>
      </c>
      <c r="O170" s="367" t="str">
        <f t="shared" si="100"/>
        <v/>
      </c>
      <c r="P170" s="670" t="str">
        <f t="shared" si="123"/>
        <v/>
      </c>
      <c r="Q170" s="357" t="str">
        <f t="shared" si="101"/>
        <v/>
      </c>
      <c r="R170" s="358" t="str">
        <f t="shared" si="124"/>
        <v/>
      </c>
      <c r="S170" s="367" t="str">
        <f t="shared" si="102"/>
        <v/>
      </c>
      <c r="T170" s="670" t="str">
        <f t="shared" si="103"/>
        <v/>
      </c>
      <c r="U170" s="359" t="str">
        <f t="shared" si="104"/>
        <v/>
      </c>
      <c r="V170" s="360" t="str">
        <f t="shared" si="105"/>
        <v/>
      </c>
      <c r="W170" s="367" t="str">
        <f t="shared" si="106"/>
        <v/>
      </c>
      <c r="X170" s="670" t="str">
        <f t="shared" si="107"/>
        <v/>
      </c>
      <c r="Y170" s="357" t="str">
        <f t="shared" si="108"/>
        <v/>
      </c>
      <c r="Z170" s="358" t="str">
        <f t="shared" si="109"/>
        <v/>
      </c>
      <c r="AA170" s="367" t="str">
        <f t="shared" si="110"/>
        <v/>
      </c>
      <c r="AB170" s="670" t="str">
        <f t="shared" si="111"/>
        <v/>
      </c>
      <c r="AC170" s="357" t="str">
        <f t="shared" si="112"/>
        <v/>
      </c>
      <c r="AD170" s="358" t="str">
        <f t="shared" si="113"/>
        <v/>
      </c>
      <c r="AE170" s="367" t="str">
        <f t="shared" si="114"/>
        <v/>
      </c>
      <c r="AF170" s="670" t="str">
        <f t="shared" si="115"/>
        <v/>
      </c>
      <c r="AG170" s="359" t="str">
        <f t="shared" si="116"/>
        <v/>
      </c>
      <c r="AH170" s="360" t="str">
        <f t="shared" si="117"/>
        <v/>
      </c>
      <c r="AI170" s="367" t="str">
        <f t="shared" si="118"/>
        <v/>
      </c>
      <c r="AJ170" s="670" t="str">
        <f t="shared" si="119"/>
        <v/>
      </c>
      <c r="AK170" s="357" t="str">
        <f t="shared" si="120"/>
        <v/>
      </c>
      <c r="AL170" s="358" t="str">
        <f t="shared" si="121"/>
        <v/>
      </c>
      <c r="AM170" s="367" t="str">
        <f t="shared" si="122"/>
        <v/>
      </c>
      <c r="AN170" s="68"/>
    </row>
    <row r="171" spans="1:40" x14ac:dyDescent="0.25">
      <c r="A171" s="335"/>
      <c r="B171" s="68"/>
      <c r="C171" s="661" t="s">
        <v>639</v>
      </c>
      <c r="D171" s="345" t="str">
        <f t="shared" si="125"/>
        <v/>
      </c>
      <c r="E171" s="358" t="str">
        <f t="shared" si="125"/>
        <v/>
      </c>
      <c r="F171" s="269"/>
      <c r="G171" s="269"/>
      <c r="H171" s="269"/>
      <c r="I171" s="269"/>
      <c r="J171" s="269"/>
      <c r="K171" s="269"/>
      <c r="L171" s="677"/>
      <c r="M171" s="68"/>
      <c r="N171" s="670" t="str">
        <f t="shared" si="99"/>
        <v/>
      </c>
      <c r="O171" s="367" t="str">
        <f t="shared" si="100"/>
        <v/>
      </c>
      <c r="P171" s="670" t="str">
        <f t="shared" si="123"/>
        <v/>
      </c>
      <c r="Q171" s="357" t="str">
        <f t="shared" si="101"/>
        <v/>
      </c>
      <c r="R171" s="358" t="str">
        <f t="shared" si="124"/>
        <v/>
      </c>
      <c r="S171" s="367" t="str">
        <f t="shared" si="102"/>
        <v/>
      </c>
      <c r="T171" s="670" t="str">
        <f t="shared" si="103"/>
        <v/>
      </c>
      <c r="U171" s="359" t="str">
        <f t="shared" si="104"/>
        <v/>
      </c>
      <c r="V171" s="360" t="str">
        <f t="shared" si="105"/>
        <v/>
      </c>
      <c r="W171" s="367" t="str">
        <f t="shared" si="106"/>
        <v/>
      </c>
      <c r="X171" s="670" t="str">
        <f t="shared" si="107"/>
        <v/>
      </c>
      <c r="Y171" s="357" t="str">
        <f t="shared" si="108"/>
        <v/>
      </c>
      <c r="Z171" s="358" t="str">
        <f t="shared" si="109"/>
        <v/>
      </c>
      <c r="AA171" s="367" t="str">
        <f t="shared" si="110"/>
        <v/>
      </c>
      <c r="AB171" s="670" t="str">
        <f t="shared" si="111"/>
        <v/>
      </c>
      <c r="AC171" s="357" t="str">
        <f t="shared" si="112"/>
        <v/>
      </c>
      <c r="AD171" s="358" t="str">
        <f t="shared" si="113"/>
        <v/>
      </c>
      <c r="AE171" s="367" t="str">
        <f t="shared" si="114"/>
        <v/>
      </c>
      <c r="AF171" s="670" t="str">
        <f t="shared" si="115"/>
        <v/>
      </c>
      <c r="AG171" s="359" t="str">
        <f t="shared" si="116"/>
        <v/>
      </c>
      <c r="AH171" s="360" t="str">
        <f t="shared" si="117"/>
        <v/>
      </c>
      <c r="AI171" s="367" t="str">
        <f t="shared" si="118"/>
        <v/>
      </c>
      <c r="AJ171" s="670" t="str">
        <f t="shared" si="119"/>
        <v/>
      </c>
      <c r="AK171" s="357" t="str">
        <f t="shared" si="120"/>
        <v/>
      </c>
      <c r="AL171" s="358" t="str">
        <f t="shared" si="121"/>
        <v/>
      </c>
      <c r="AM171" s="367" t="str">
        <f t="shared" si="122"/>
        <v/>
      </c>
      <c r="AN171" s="68"/>
    </row>
    <row r="172" spans="1:40" s="198" customFormat="1" ht="12.75" x14ac:dyDescent="0.2">
      <c r="A172" s="363"/>
      <c r="B172" s="124"/>
      <c r="C172" s="678"/>
      <c r="D172" s="364" t="s">
        <v>640</v>
      </c>
      <c r="E172" s="358">
        <f>E68</f>
        <v>851.22047524081654</v>
      </c>
      <c r="F172" s="358">
        <f>F485/'WK3 - Notional GI 15-16 YIELD'!$D$35</f>
        <v>871.65000000000009</v>
      </c>
      <c r="G172" s="358">
        <f>G485/'WK3 - Notional GI 15-16 YIELD'!$D$35</f>
        <v>897.80000000000007</v>
      </c>
      <c r="H172" s="358">
        <f>H485/'WK3 - Notional GI 15-16 YIELD'!$D$35</f>
        <v>924.74000000000012</v>
      </c>
      <c r="I172" s="358">
        <f>I485/'WK3 - Notional GI 15-16 YIELD'!$D$35</f>
        <v>952.48</v>
      </c>
      <c r="J172" s="358">
        <f>J485/'WK3 - Notional GI 15-16 YIELD'!$D$35</f>
        <v>981.06000000000006</v>
      </c>
      <c r="K172" s="358">
        <f>K485/'WK3 - Notional GI 15-16 YIELD'!$D$35</f>
        <v>1010.4899999999999</v>
      </c>
      <c r="L172" s="679">
        <f>L485/'WK3 - Notional GI 15-16 YIELD'!$D$35</f>
        <v>1040.8100000000002</v>
      </c>
      <c r="M172" s="124"/>
      <c r="N172" s="670">
        <f t="shared" si="99"/>
        <v>20.42952475918355</v>
      </c>
      <c r="O172" s="367">
        <f t="shared" si="100"/>
        <v>2.4000274139791913E-2</v>
      </c>
      <c r="P172" s="670">
        <f t="shared" si="123"/>
        <v>26.149999999999977</v>
      </c>
      <c r="Q172" s="357">
        <f t="shared" si="101"/>
        <v>3.0000573624734669E-2</v>
      </c>
      <c r="R172" s="358">
        <f t="shared" si="124"/>
        <v>46.579524759183528</v>
      </c>
      <c r="S172" s="367">
        <f t="shared" si="102"/>
        <v>5.4720869755871225E-2</v>
      </c>
      <c r="T172" s="670">
        <f t="shared" si="103"/>
        <v>26.940000000000055</v>
      </c>
      <c r="U172" s="359">
        <f t="shared" si="104"/>
        <v>3.0006683002896026E-2</v>
      </c>
      <c r="V172" s="360">
        <f t="shared" si="105"/>
        <v>73.519524759183582</v>
      </c>
      <c r="W172" s="367">
        <f t="shared" si="106"/>
        <v>8.6369544551174432E-2</v>
      </c>
      <c r="X172" s="670">
        <f t="shared" si="107"/>
        <v>27.739999999999895</v>
      </c>
      <c r="Y172" s="357">
        <f t="shared" si="108"/>
        <v>2.9997620952916377E-2</v>
      </c>
      <c r="Z172" s="358">
        <f t="shared" si="109"/>
        <v>101.25952475918348</v>
      </c>
      <c r="AA172" s="367">
        <f t="shared" si="110"/>
        <v>0.11895804636341298</v>
      </c>
      <c r="AB172" s="670">
        <f t="shared" si="111"/>
        <v>28.580000000000041</v>
      </c>
      <c r="AC172" s="357">
        <f t="shared" si="112"/>
        <v>3.0005879388543634E-2</v>
      </c>
      <c r="AD172" s="358">
        <f t="shared" si="113"/>
        <v>129.83952475918352</v>
      </c>
      <c r="AE172" s="367">
        <f t="shared" si="114"/>
        <v>0.15253336654343397</v>
      </c>
      <c r="AF172" s="670">
        <f t="shared" si="115"/>
        <v>29.429999999999836</v>
      </c>
      <c r="AG172" s="359">
        <f t="shared" si="116"/>
        <v>2.9998165249831645E-2</v>
      </c>
      <c r="AH172" s="360">
        <f t="shared" si="117"/>
        <v>159.26952475918335</v>
      </c>
      <c r="AI172" s="367">
        <f t="shared" si="118"/>
        <v>0.18710725292894867</v>
      </c>
      <c r="AJ172" s="670">
        <f t="shared" si="119"/>
        <v>30.320000000000277</v>
      </c>
      <c r="AK172" s="357">
        <f t="shared" si="120"/>
        <v>3.000524498015842E-2</v>
      </c>
      <c r="AL172" s="358">
        <f t="shared" si="121"/>
        <v>189.58952475918363</v>
      </c>
      <c r="AM172" s="367">
        <f t="shared" si="122"/>
        <v>0.22272669687080465</v>
      </c>
      <c r="AN172" s="124"/>
    </row>
    <row r="173" spans="1:40" x14ac:dyDescent="0.25">
      <c r="A173" s="335"/>
      <c r="B173" s="68"/>
      <c r="C173" s="661" t="s">
        <v>534</v>
      </c>
      <c r="D173" s="345" t="str">
        <f t="shared" ref="D173:E188" si="126">D69</f>
        <v>Business</v>
      </c>
      <c r="E173" s="358">
        <f t="shared" si="126"/>
        <v>7033.1999836165023</v>
      </c>
      <c r="F173" s="356">
        <f>ROUND(E173*(1+rate_peg_15_16),2)</f>
        <v>7202</v>
      </c>
      <c r="G173" s="356">
        <f>ROUND(F173*(1+rate_peg_yr2),2)</f>
        <v>7418.06</v>
      </c>
      <c r="H173" s="356">
        <f>ROUND(G173*(1+rate_peg_yr3),2)</f>
        <v>7640.6</v>
      </c>
      <c r="I173" s="356">
        <f>ROUND(H173*(1+rate_peg_yr4),2)</f>
        <v>7869.82</v>
      </c>
      <c r="J173" s="356">
        <f>ROUND(I173*(1+rate_peg_yr5),2)</f>
        <v>8105.91</v>
      </c>
      <c r="K173" s="356">
        <f>ROUND(J173*(1+rate_peg_yr6),2)</f>
        <v>8349.09</v>
      </c>
      <c r="L173" s="664">
        <f>ROUND(K173*(1+rate_peg_yr7),2)</f>
        <v>8599.56</v>
      </c>
      <c r="M173" s="68"/>
      <c r="N173" s="670">
        <f t="shared" si="99"/>
        <v>168.80001638349768</v>
      </c>
      <c r="O173" s="367">
        <f t="shared" si="100"/>
        <v>2.4000457370287935E-2</v>
      </c>
      <c r="P173" s="670">
        <f t="shared" si="123"/>
        <v>216.0600000000004</v>
      </c>
      <c r="Q173" s="357">
        <f t="shared" si="101"/>
        <v>3.0000000000000054E-2</v>
      </c>
      <c r="R173" s="358">
        <f t="shared" si="124"/>
        <v>384.86001638349808</v>
      </c>
      <c r="S173" s="367">
        <f t="shared" si="102"/>
        <v>5.4720471091396633E-2</v>
      </c>
      <c r="T173" s="670">
        <f t="shared" si="103"/>
        <v>222.53999999999996</v>
      </c>
      <c r="U173" s="359">
        <f t="shared" si="104"/>
        <v>2.9999757348956459E-2</v>
      </c>
      <c r="V173" s="360">
        <f t="shared" si="105"/>
        <v>607.40001638349804</v>
      </c>
      <c r="W173" s="367">
        <f t="shared" si="106"/>
        <v>8.6361829295115572E-2</v>
      </c>
      <c r="X173" s="670">
        <f t="shared" si="107"/>
        <v>229.21999999999935</v>
      </c>
      <c r="Y173" s="357">
        <f t="shared" si="108"/>
        <v>3.0000261759547592E-2</v>
      </c>
      <c r="Z173" s="358">
        <f t="shared" si="109"/>
        <v>836.62001638349739</v>
      </c>
      <c r="AA173" s="367">
        <f t="shared" si="110"/>
        <v>0.11895296853955001</v>
      </c>
      <c r="AB173" s="670">
        <f t="shared" si="111"/>
        <v>236.09000000000015</v>
      </c>
      <c r="AC173" s="357">
        <f t="shared" si="112"/>
        <v>2.999941548853724E-2</v>
      </c>
      <c r="AD173" s="358">
        <f t="shared" si="113"/>
        <v>1072.7100163834975</v>
      </c>
      <c r="AE173" s="367">
        <f t="shared" si="114"/>
        <v>0.15252090355490011</v>
      </c>
      <c r="AF173" s="670">
        <f t="shared" si="115"/>
        <v>243.18000000000029</v>
      </c>
      <c r="AG173" s="359">
        <f t="shared" si="116"/>
        <v>3.0000333090300816E-2</v>
      </c>
      <c r="AH173" s="360">
        <f t="shared" si="117"/>
        <v>1315.8900163834978</v>
      </c>
      <c r="AI173" s="367">
        <f t="shared" si="118"/>
        <v>0.18709691455508157</v>
      </c>
      <c r="AJ173" s="670">
        <f t="shared" si="119"/>
        <v>250.46999999999935</v>
      </c>
      <c r="AK173" s="357">
        <f t="shared" si="120"/>
        <v>2.9999676611462966E-2</v>
      </c>
      <c r="AL173" s="358">
        <f t="shared" si="121"/>
        <v>1566.3600163834972</v>
      </c>
      <c r="AM173" s="367">
        <f t="shared" si="122"/>
        <v>0.22270943809819951</v>
      </c>
      <c r="AN173" s="68"/>
    </row>
    <row r="174" spans="1:40" x14ac:dyDescent="0.25">
      <c r="A174" s="335"/>
      <c r="B174" s="68"/>
      <c r="C174" s="661" t="s">
        <v>534</v>
      </c>
      <c r="D174" s="345" t="str">
        <f t="shared" si="126"/>
        <v>Major Retail Centre Macquarie Park</v>
      </c>
      <c r="E174" s="358">
        <f t="shared" si="126"/>
        <v>662694.91400000011</v>
      </c>
      <c r="F174" s="356">
        <f>ROUND(E174*(1+rate_peg_15_16),2)</f>
        <v>678599.59</v>
      </c>
      <c r="G174" s="356">
        <f>ROUND(F174*(1+rate_peg_yr2),2)</f>
        <v>698957.58</v>
      </c>
      <c r="H174" s="356">
        <f>ROUND(G174*(1+rate_peg_yr3),2)</f>
        <v>719926.31</v>
      </c>
      <c r="I174" s="356">
        <f>ROUND(H174*(1+rate_peg_yr4),2)</f>
        <v>741524.1</v>
      </c>
      <c r="J174" s="356">
        <f>ROUND(I174*(1+rate_peg_yr5),2)</f>
        <v>763769.82</v>
      </c>
      <c r="K174" s="356">
        <f>ROUND(J174*(1+rate_peg_yr6),2)</f>
        <v>786682.91</v>
      </c>
      <c r="L174" s="664">
        <f>ROUND(K174*(1+rate_peg_yr7),2)</f>
        <v>810283.4</v>
      </c>
      <c r="M174" s="68"/>
      <c r="N174" s="670">
        <f t="shared" si="99"/>
        <v>15904.675999999861</v>
      </c>
      <c r="O174" s="367">
        <f t="shared" si="100"/>
        <v>2.3999997078595143E-2</v>
      </c>
      <c r="P174" s="670">
        <f t="shared" si="123"/>
        <v>20357.989999999991</v>
      </c>
      <c r="Q174" s="357">
        <f t="shared" si="101"/>
        <v>3.0000003389333011E-2</v>
      </c>
      <c r="R174" s="358">
        <f t="shared" si="124"/>
        <v>36262.665999999852</v>
      </c>
      <c r="S174" s="367">
        <f t="shared" si="102"/>
        <v>5.4720000461629989E-2</v>
      </c>
      <c r="T174" s="670">
        <f t="shared" si="103"/>
        <v>20968.730000000098</v>
      </c>
      <c r="U174" s="359">
        <f t="shared" si="104"/>
        <v>3.0000003719825315E-2</v>
      </c>
      <c r="V174" s="360">
        <f t="shared" si="105"/>
        <v>57231.39599999995</v>
      </c>
      <c r="W174" s="367">
        <f t="shared" si="106"/>
        <v>8.6361604398853042E-2</v>
      </c>
      <c r="X174" s="670">
        <f t="shared" si="107"/>
        <v>21597.789999999921</v>
      </c>
      <c r="Y174" s="357">
        <f t="shared" si="108"/>
        <v>3.0000000972321625E-2</v>
      </c>
      <c r="Z174" s="358">
        <f t="shared" si="109"/>
        <v>78829.185999999871</v>
      </c>
      <c r="AA174" s="367">
        <f t="shared" si="110"/>
        <v>0.11895245358711151</v>
      </c>
      <c r="AB174" s="670">
        <f t="shared" si="111"/>
        <v>22245.719999999972</v>
      </c>
      <c r="AC174" s="357">
        <f t="shared" si="112"/>
        <v>2.9999995954278456E-2</v>
      </c>
      <c r="AD174" s="358">
        <f t="shared" si="113"/>
        <v>101074.90599999984</v>
      </c>
      <c r="AE174" s="367">
        <f t="shared" si="114"/>
        <v>0.1525210226677548</v>
      </c>
      <c r="AF174" s="670">
        <f t="shared" si="115"/>
        <v>22913.090000000084</v>
      </c>
      <c r="AG174" s="359">
        <f t="shared" si="116"/>
        <v>2.999999397724315E-2</v>
      </c>
      <c r="AH174" s="360">
        <f t="shared" si="117"/>
        <v>123987.99599999993</v>
      </c>
      <c r="AI174" s="367">
        <f t="shared" si="118"/>
        <v>0.18709664640643359</v>
      </c>
      <c r="AJ174" s="670">
        <f t="shared" si="119"/>
        <v>23600.489999999991</v>
      </c>
      <c r="AK174" s="357">
        <f t="shared" si="120"/>
        <v>3.0000003432132508E-2</v>
      </c>
      <c r="AL174" s="358">
        <f t="shared" si="121"/>
        <v>147588.48599999992</v>
      </c>
      <c r="AM174" s="367">
        <f t="shared" si="122"/>
        <v>0.22270954987289956</v>
      </c>
      <c r="AN174" s="68"/>
    </row>
    <row r="175" spans="1:40" x14ac:dyDescent="0.25">
      <c r="A175" s="335"/>
      <c r="B175" s="68"/>
      <c r="C175" s="661" t="s">
        <v>534</v>
      </c>
      <c r="D175" s="345" t="str">
        <f t="shared" si="126"/>
        <v>Major Retail Centre 
Top Ryde</v>
      </c>
      <c r="E175" s="358">
        <f t="shared" si="126"/>
        <v>91095.797506305011</v>
      </c>
      <c r="F175" s="356">
        <f>ROUND(E175*(1+rate_peg_15_16),2)</f>
        <v>93282.1</v>
      </c>
      <c r="G175" s="356">
        <f>ROUND(F175*(1+rate_peg_yr2),2)</f>
        <v>96080.56</v>
      </c>
      <c r="H175" s="356">
        <f>ROUND(G175*(1+rate_peg_yr3),2)</f>
        <v>98962.98</v>
      </c>
      <c r="I175" s="356">
        <f>ROUND(H175*(1+rate_peg_yr4),2)</f>
        <v>101931.87</v>
      </c>
      <c r="J175" s="356">
        <f>ROUND(I175*(1+rate_peg_yr5),2)</f>
        <v>104989.83</v>
      </c>
      <c r="K175" s="356">
        <f>ROUND(J175*(1+rate_peg_yr6),2)</f>
        <v>108139.52</v>
      </c>
      <c r="L175" s="664">
        <f>ROUND(K175*(1+rate_peg_yr7),2)</f>
        <v>111383.71</v>
      </c>
      <c r="M175" s="68"/>
      <c r="N175" s="670">
        <f t="shared" si="99"/>
        <v>2186.3024936949951</v>
      </c>
      <c r="O175" s="367">
        <f t="shared" si="100"/>
        <v>2.4000036813374124E-2</v>
      </c>
      <c r="P175" s="670">
        <f t="shared" si="123"/>
        <v>2798.4599999999919</v>
      </c>
      <c r="Q175" s="357">
        <f t="shared" si="101"/>
        <v>2.9999967839488946E-2</v>
      </c>
      <c r="R175" s="358">
        <f t="shared" si="124"/>
        <v>4984.7624936949869</v>
      </c>
      <c r="S175" s="367">
        <f t="shared" si="102"/>
        <v>5.4720004985410846E-2</v>
      </c>
      <c r="T175" s="670">
        <f t="shared" si="103"/>
        <v>2882.4199999999983</v>
      </c>
      <c r="U175" s="359">
        <f t="shared" si="104"/>
        <v>3.0000033305384546E-2</v>
      </c>
      <c r="V175" s="360">
        <f t="shared" si="105"/>
        <v>7867.1824936949852</v>
      </c>
      <c r="W175" s="367">
        <f t="shared" si="106"/>
        <v>8.6361640262828526E-2</v>
      </c>
      <c r="X175" s="670">
        <f t="shared" si="107"/>
        <v>2968.8899999999994</v>
      </c>
      <c r="Y175" s="357">
        <f t="shared" si="108"/>
        <v>3.0000006062873202E-2</v>
      </c>
      <c r="Z175" s="358">
        <f t="shared" si="109"/>
        <v>10836.072493694985</v>
      </c>
      <c r="AA175" s="367">
        <f t="shared" si="110"/>
        <v>0.11895249605718626</v>
      </c>
      <c r="AB175" s="670">
        <f t="shared" si="111"/>
        <v>3057.9600000000064</v>
      </c>
      <c r="AC175" s="357">
        <f t="shared" si="112"/>
        <v>3.0000038260850178E-2</v>
      </c>
      <c r="AD175" s="358">
        <f t="shared" si="113"/>
        <v>13894.032493694991</v>
      </c>
      <c r="AE175" s="367">
        <f t="shared" si="114"/>
        <v>0.15252111375097566</v>
      </c>
      <c r="AF175" s="670">
        <f t="shared" si="115"/>
        <v>3149.6900000000023</v>
      </c>
      <c r="AG175" s="359">
        <f t="shared" si="116"/>
        <v>2.9999953328812917E-2</v>
      </c>
      <c r="AH175" s="360">
        <f t="shared" si="117"/>
        <v>17043.722493694993</v>
      </c>
      <c r="AI175" s="367">
        <f t="shared" si="118"/>
        <v>0.18709669337397641</v>
      </c>
      <c r="AJ175" s="670">
        <f t="shared" si="119"/>
        <v>3244.1900000000023</v>
      </c>
      <c r="AK175" s="357">
        <f t="shared" si="120"/>
        <v>3.0000040688177663E-2</v>
      </c>
      <c r="AL175" s="358">
        <f t="shared" si="121"/>
        <v>20287.912493694996</v>
      </c>
      <c r="AM175" s="367">
        <f t="shared" si="122"/>
        <v>0.22270964247599687</v>
      </c>
      <c r="AN175" s="68"/>
    </row>
    <row r="176" spans="1:40" x14ac:dyDescent="0.25">
      <c r="A176" s="335"/>
      <c r="B176" s="68"/>
      <c r="C176" s="661" t="s">
        <v>534</v>
      </c>
      <c r="D176" s="345" t="str">
        <f t="shared" si="126"/>
        <v/>
      </c>
      <c r="E176" s="358" t="str">
        <f t="shared" si="126"/>
        <v/>
      </c>
      <c r="F176" s="269"/>
      <c r="G176" s="269"/>
      <c r="H176" s="269"/>
      <c r="I176" s="269"/>
      <c r="J176" s="269"/>
      <c r="K176" s="269"/>
      <c r="L176" s="677"/>
      <c r="M176" s="68"/>
      <c r="N176" s="670" t="str">
        <f t="shared" si="99"/>
        <v/>
      </c>
      <c r="O176" s="367" t="str">
        <f t="shared" si="100"/>
        <v/>
      </c>
      <c r="P176" s="670" t="str">
        <f t="shared" si="123"/>
        <v/>
      </c>
      <c r="Q176" s="357" t="str">
        <f t="shared" si="101"/>
        <v/>
      </c>
      <c r="R176" s="358" t="str">
        <f t="shared" si="124"/>
        <v/>
      </c>
      <c r="S176" s="367" t="str">
        <f t="shared" si="102"/>
        <v/>
      </c>
      <c r="T176" s="670" t="str">
        <f t="shared" si="103"/>
        <v/>
      </c>
      <c r="U176" s="359" t="str">
        <f t="shared" si="104"/>
        <v/>
      </c>
      <c r="V176" s="360" t="str">
        <f t="shared" si="105"/>
        <v/>
      </c>
      <c r="W176" s="367" t="str">
        <f t="shared" si="106"/>
        <v/>
      </c>
      <c r="X176" s="670" t="str">
        <f t="shared" si="107"/>
        <v/>
      </c>
      <c r="Y176" s="357" t="str">
        <f t="shared" si="108"/>
        <v/>
      </c>
      <c r="Z176" s="358" t="str">
        <f t="shared" si="109"/>
        <v/>
      </c>
      <c r="AA176" s="367" t="str">
        <f t="shared" si="110"/>
        <v/>
      </c>
      <c r="AB176" s="670" t="str">
        <f t="shared" si="111"/>
        <v/>
      </c>
      <c r="AC176" s="357" t="str">
        <f t="shared" si="112"/>
        <v/>
      </c>
      <c r="AD176" s="358" t="str">
        <f t="shared" si="113"/>
        <v/>
      </c>
      <c r="AE176" s="367" t="str">
        <f t="shared" si="114"/>
        <v/>
      </c>
      <c r="AF176" s="670" t="str">
        <f t="shared" si="115"/>
        <v/>
      </c>
      <c r="AG176" s="359" t="str">
        <f t="shared" si="116"/>
        <v/>
      </c>
      <c r="AH176" s="360" t="str">
        <f t="shared" si="117"/>
        <v/>
      </c>
      <c r="AI176" s="367" t="str">
        <f t="shared" si="118"/>
        <v/>
      </c>
      <c r="AJ176" s="670" t="str">
        <f t="shared" si="119"/>
        <v/>
      </c>
      <c r="AK176" s="357" t="str">
        <f t="shared" si="120"/>
        <v/>
      </c>
      <c r="AL176" s="358" t="str">
        <f t="shared" si="121"/>
        <v/>
      </c>
      <c r="AM176" s="367" t="str">
        <f t="shared" si="122"/>
        <v/>
      </c>
      <c r="AN176" s="68"/>
    </row>
    <row r="177" spans="1:40" x14ac:dyDescent="0.25">
      <c r="A177" s="335"/>
      <c r="B177" s="68"/>
      <c r="C177" s="661" t="s">
        <v>534</v>
      </c>
      <c r="D177" s="345" t="str">
        <f t="shared" si="126"/>
        <v/>
      </c>
      <c r="E177" s="358" t="str">
        <f t="shared" si="126"/>
        <v/>
      </c>
      <c r="F177" s="269"/>
      <c r="G177" s="269"/>
      <c r="H177" s="269"/>
      <c r="I177" s="269"/>
      <c r="J177" s="269"/>
      <c r="K177" s="269"/>
      <c r="L177" s="677"/>
      <c r="M177" s="68"/>
      <c r="N177" s="670" t="str">
        <f t="shared" si="99"/>
        <v/>
      </c>
      <c r="O177" s="367" t="str">
        <f t="shared" si="100"/>
        <v/>
      </c>
      <c r="P177" s="670" t="str">
        <f t="shared" si="123"/>
        <v/>
      </c>
      <c r="Q177" s="357" t="str">
        <f t="shared" si="101"/>
        <v/>
      </c>
      <c r="R177" s="358" t="str">
        <f t="shared" si="124"/>
        <v/>
      </c>
      <c r="S177" s="367" t="str">
        <f t="shared" si="102"/>
        <v/>
      </c>
      <c r="T177" s="670" t="str">
        <f t="shared" si="103"/>
        <v/>
      </c>
      <c r="U177" s="359" t="str">
        <f t="shared" si="104"/>
        <v/>
      </c>
      <c r="V177" s="360" t="str">
        <f t="shared" si="105"/>
        <v/>
      </c>
      <c r="W177" s="367" t="str">
        <f t="shared" si="106"/>
        <v/>
      </c>
      <c r="X177" s="670" t="str">
        <f t="shared" si="107"/>
        <v/>
      </c>
      <c r="Y177" s="357" t="str">
        <f t="shared" si="108"/>
        <v/>
      </c>
      <c r="Z177" s="358" t="str">
        <f t="shared" si="109"/>
        <v/>
      </c>
      <c r="AA177" s="367" t="str">
        <f t="shared" si="110"/>
        <v/>
      </c>
      <c r="AB177" s="670" t="str">
        <f t="shared" si="111"/>
        <v/>
      </c>
      <c r="AC177" s="357" t="str">
        <f t="shared" si="112"/>
        <v/>
      </c>
      <c r="AD177" s="358" t="str">
        <f t="shared" si="113"/>
        <v/>
      </c>
      <c r="AE177" s="367" t="str">
        <f t="shared" si="114"/>
        <v/>
      </c>
      <c r="AF177" s="670" t="str">
        <f t="shared" si="115"/>
        <v/>
      </c>
      <c r="AG177" s="359" t="str">
        <f t="shared" si="116"/>
        <v/>
      </c>
      <c r="AH177" s="360" t="str">
        <f t="shared" si="117"/>
        <v/>
      </c>
      <c r="AI177" s="367" t="str">
        <f t="shared" si="118"/>
        <v/>
      </c>
      <c r="AJ177" s="670" t="str">
        <f t="shared" si="119"/>
        <v/>
      </c>
      <c r="AK177" s="357" t="str">
        <f t="shared" si="120"/>
        <v/>
      </c>
      <c r="AL177" s="358" t="str">
        <f t="shared" si="121"/>
        <v/>
      </c>
      <c r="AM177" s="367" t="str">
        <f t="shared" si="122"/>
        <v/>
      </c>
      <c r="AN177" s="68"/>
    </row>
    <row r="178" spans="1:40" x14ac:dyDescent="0.25">
      <c r="A178" s="335"/>
      <c r="B178" s="68"/>
      <c r="C178" s="661" t="s">
        <v>534</v>
      </c>
      <c r="D178" s="345" t="str">
        <f t="shared" si="126"/>
        <v/>
      </c>
      <c r="E178" s="358" t="str">
        <f t="shared" si="126"/>
        <v/>
      </c>
      <c r="F178" s="269"/>
      <c r="G178" s="269"/>
      <c r="H178" s="269"/>
      <c r="I178" s="269"/>
      <c r="J178" s="269"/>
      <c r="K178" s="269"/>
      <c r="L178" s="677"/>
      <c r="M178" s="68"/>
      <c r="N178" s="670" t="str">
        <f t="shared" si="99"/>
        <v/>
      </c>
      <c r="O178" s="367" t="str">
        <f t="shared" si="100"/>
        <v/>
      </c>
      <c r="P178" s="670" t="str">
        <f t="shared" si="123"/>
        <v/>
      </c>
      <c r="Q178" s="357" t="str">
        <f t="shared" si="101"/>
        <v/>
      </c>
      <c r="R178" s="358" t="str">
        <f t="shared" si="124"/>
        <v/>
      </c>
      <c r="S178" s="367" t="str">
        <f t="shared" si="102"/>
        <v/>
      </c>
      <c r="T178" s="670" t="str">
        <f t="shared" si="103"/>
        <v/>
      </c>
      <c r="U178" s="359" t="str">
        <f t="shared" si="104"/>
        <v/>
      </c>
      <c r="V178" s="360" t="str">
        <f t="shared" si="105"/>
        <v/>
      </c>
      <c r="W178" s="367" t="str">
        <f t="shared" si="106"/>
        <v/>
      </c>
      <c r="X178" s="670" t="str">
        <f t="shared" si="107"/>
        <v/>
      </c>
      <c r="Y178" s="357" t="str">
        <f t="shared" si="108"/>
        <v/>
      </c>
      <c r="Z178" s="358" t="str">
        <f t="shared" si="109"/>
        <v/>
      </c>
      <c r="AA178" s="367" t="str">
        <f t="shared" si="110"/>
        <v/>
      </c>
      <c r="AB178" s="670" t="str">
        <f t="shared" si="111"/>
        <v/>
      </c>
      <c r="AC178" s="357" t="str">
        <f t="shared" si="112"/>
        <v/>
      </c>
      <c r="AD178" s="358" t="str">
        <f t="shared" si="113"/>
        <v/>
      </c>
      <c r="AE178" s="367" t="str">
        <f t="shared" si="114"/>
        <v/>
      </c>
      <c r="AF178" s="670" t="str">
        <f t="shared" si="115"/>
        <v/>
      </c>
      <c r="AG178" s="359" t="str">
        <f t="shared" si="116"/>
        <v/>
      </c>
      <c r="AH178" s="360" t="str">
        <f t="shared" si="117"/>
        <v/>
      </c>
      <c r="AI178" s="367" t="str">
        <f t="shared" si="118"/>
        <v/>
      </c>
      <c r="AJ178" s="670" t="str">
        <f t="shared" si="119"/>
        <v/>
      </c>
      <c r="AK178" s="357" t="str">
        <f t="shared" si="120"/>
        <v/>
      </c>
      <c r="AL178" s="358" t="str">
        <f t="shared" si="121"/>
        <v/>
      </c>
      <c r="AM178" s="367" t="str">
        <f t="shared" si="122"/>
        <v/>
      </c>
      <c r="AN178" s="68"/>
    </row>
    <row r="179" spans="1:40" x14ac:dyDescent="0.25">
      <c r="A179" s="335"/>
      <c r="B179" s="68"/>
      <c r="C179" s="661" t="s">
        <v>534</v>
      </c>
      <c r="D179" s="345" t="str">
        <f t="shared" si="126"/>
        <v/>
      </c>
      <c r="E179" s="358" t="str">
        <f t="shared" si="126"/>
        <v/>
      </c>
      <c r="F179" s="269"/>
      <c r="G179" s="269"/>
      <c r="H179" s="269"/>
      <c r="I179" s="269"/>
      <c r="J179" s="269"/>
      <c r="K179" s="269"/>
      <c r="L179" s="677"/>
      <c r="M179" s="68"/>
      <c r="N179" s="670" t="str">
        <f t="shared" si="99"/>
        <v/>
      </c>
      <c r="O179" s="367" t="str">
        <f t="shared" si="100"/>
        <v/>
      </c>
      <c r="P179" s="670" t="str">
        <f t="shared" si="123"/>
        <v/>
      </c>
      <c r="Q179" s="357" t="str">
        <f t="shared" si="101"/>
        <v/>
      </c>
      <c r="R179" s="358" t="str">
        <f t="shared" si="124"/>
        <v/>
      </c>
      <c r="S179" s="367" t="str">
        <f t="shared" si="102"/>
        <v/>
      </c>
      <c r="T179" s="670" t="str">
        <f t="shared" si="103"/>
        <v/>
      </c>
      <c r="U179" s="359" t="str">
        <f t="shared" si="104"/>
        <v/>
      </c>
      <c r="V179" s="360" t="str">
        <f t="shared" si="105"/>
        <v/>
      </c>
      <c r="W179" s="367" t="str">
        <f t="shared" si="106"/>
        <v/>
      </c>
      <c r="X179" s="670" t="str">
        <f t="shared" si="107"/>
        <v/>
      </c>
      <c r="Y179" s="357" t="str">
        <f t="shared" si="108"/>
        <v/>
      </c>
      <c r="Z179" s="358" t="str">
        <f t="shared" si="109"/>
        <v/>
      </c>
      <c r="AA179" s="367" t="str">
        <f t="shared" si="110"/>
        <v/>
      </c>
      <c r="AB179" s="670" t="str">
        <f t="shared" si="111"/>
        <v/>
      </c>
      <c r="AC179" s="357" t="str">
        <f t="shared" si="112"/>
        <v/>
      </c>
      <c r="AD179" s="358" t="str">
        <f t="shared" si="113"/>
        <v/>
      </c>
      <c r="AE179" s="367" t="str">
        <f t="shared" si="114"/>
        <v/>
      </c>
      <c r="AF179" s="670" t="str">
        <f t="shared" si="115"/>
        <v/>
      </c>
      <c r="AG179" s="359" t="str">
        <f t="shared" si="116"/>
        <v/>
      </c>
      <c r="AH179" s="360" t="str">
        <f t="shared" si="117"/>
        <v/>
      </c>
      <c r="AI179" s="367" t="str">
        <f t="shared" si="118"/>
        <v/>
      </c>
      <c r="AJ179" s="670" t="str">
        <f t="shared" si="119"/>
        <v/>
      </c>
      <c r="AK179" s="357" t="str">
        <f t="shared" si="120"/>
        <v/>
      </c>
      <c r="AL179" s="358" t="str">
        <f t="shared" si="121"/>
        <v/>
      </c>
      <c r="AM179" s="367" t="str">
        <f t="shared" si="122"/>
        <v/>
      </c>
      <c r="AN179" s="68"/>
    </row>
    <row r="180" spans="1:40" x14ac:dyDescent="0.25">
      <c r="A180" s="335"/>
      <c r="B180" s="68"/>
      <c r="C180" s="661" t="s">
        <v>534</v>
      </c>
      <c r="D180" s="345" t="str">
        <f t="shared" si="126"/>
        <v/>
      </c>
      <c r="E180" s="358" t="str">
        <f t="shared" si="126"/>
        <v/>
      </c>
      <c r="F180" s="269"/>
      <c r="G180" s="269"/>
      <c r="H180" s="269"/>
      <c r="I180" s="269"/>
      <c r="J180" s="269"/>
      <c r="K180" s="269"/>
      <c r="L180" s="677"/>
      <c r="M180" s="68"/>
      <c r="N180" s="670" t="str">
        <f t="shared" si="99"/>
        <v/>
      </c>
      <c r="O180" s="367" t="str">
        <f t="shared" si="100"/>
        <v/>
      </c>
      <c r="P180" s="670" t="str">
        <f t="shared" si="123"/>
        <v/>
      </c>
      <c r="Q180" s="357" t="str">
        <f t="shared" si="101"/>
        <v/>
      </c>
      <c r="R180" s="358" t="str">
        <f t="shared" si="124"/>
        <v/>
      </c>
      <c r="S180" s="367" t="str">
        <f t="shared" si="102"/>
        <v/>
      </c>
      <c r="T180" s="670" t="str">
        <f t="shared" si="103"/>
        <v/>
      </c>
      <c r="U180" s="359" t="str">
        <f t="shared" si="104"/>
        <v/>
      </c>
      <c r="V180" s="360" t="str">
        <f t="shared" si="105"/>
        <v/>
      </c>
      <c r="W180" s="367" t="str">
        <f t="shared" si="106"/>
        <v/>
      </c>
      <c r="X180" s="670" t="str">
        <f t="shared" si="107"/>
        <v/>
      </c>
      <c r="Y180" s="357" t="str">
        <f t="shared" si="108"/>
        <v/>
      </c>
      <c r="Z180" s="358" t="str">
        <f t="shared" si="109"/>
        <v/>
      </c>
      <c r="AA180" s="367" t="str">
        <f t="shared" si="110"/>
        <v/>
      </c>
      <c r="AB180" s="670" t="str">
        <f t="shared" si="111"/>
        <v/>
      </c>
      <c r="AC180" s="357" t="str">
        <f t="shared" si="112"/>
        <v/>
      </c>
      <c r="AD180" s="358" t="str">
        <f t="shared" si="113"/>
        <v/>
      </c>
      <c r="AE180" s="367" t="str">
        <f t="shared" si="114"/>
        <v/>
      </c>
      <c r="AF180" s="670" t="str">
        <f t="shared" si="115"/>
        <v/>
      </c>
      <c r="AG180" s="359" t="str">
        <f t="shared" si="116"/>
        <v/>
      </c>
      <c r="AH180" s="360" t="str">
        <f t="shared" si="117"/>
        <v/>
      </c>
      <c r="AI180" s="367" t="str">
        <f t="shared" si="118"/>
        <v/>
      </c>
      <c r="AJ180" s="670" t="str">
        <f t="shared" si="119"/>
        <v/>
      </c>
      <c r="AK180" s="357" t="str">
        <f t="shared" si="120"/>
        <v/>
      </c>
      <c r="AL180" s="358" t="str">
        <f t="shared" si="121"/>
        <v/>
      </c>
      <c r="AM180" s="367" t="str">
        <f t="shared" si="122"/>
        <v/>
      </c>
      <c r="AN180" s="68"/>
    </row>
    <row r="181" spans="1:40" x14ac:dyDescent="0.25">
      <c r="A181" s="335"/>
      <c r="B181" s="68"/>
      <c r="C181" s="661" t="s">
        <v>534</v>
      </c>
      <c r="D181" s="345" t="str">
        <f t="shared" si="126"/>
        <v/>
      </c>
      <c r="E181" s="358" t="str">
        <f t="shared" si="126"/>
        <v/>
      </c>
      <c r="F181" s="269"/>
      <c r="G181" s="269"/>
      <c r="H181" s="269"/>
      <c r="I181" s="269"/>
      <c r="J181" s="269"/>
      <c r="K181" s="269"/>
      <c r="L181" s="677"/>
      <c r="M181" s="68"/>
      <c r="N181" s="670" t="str">
        <f t="shared" si="99"/>
        <v/>
      </c>
      <c r="O181" s="367" t="str">
        <f t="shared" si="100"/>
        <v/>
      </c>
      <c r="P181" s="670" t="str">
        <f t="shared" si="123"/>
        <v/>
      </c>
      <c r="Q181" s="357" t="str">
        <f t="shared" si="101"/>
        <v/>
      </c>
      <c r="R181" s="358" t="str">
        <f t="shared" si="124"/>
        <v/>
      </c>
      <c r="S181" s="367" t="str">
        <f t="shared" si="102"/>
        <v/>
      </c>
      <c r="T181" s="670" t="str">
        <f t="shared" si="103"/>
        <v/>
      </c>
      <c r="U181" s="359" t="str">
        <f t="shared" si="104"/>
        <v/>
      </c>
      <c r="V181" s="360" t="str">
        <f t="shared" si="105"/>
        <v/>
      </c>
      <c r="W181" s="367" t="str">
        <f t="shared" si="106"/>
        <v/>
      </c>
      <c r="X181" s="670" t="str">
        <f t="shared" si="107"/>
        <v/>
      </c>
      <c r="Y181" s="357" t="str">
        <f t="shared" si="108"/>
        <v/>
      </c>
      <c r="Z181" s="358" t="str">
        <f t="shared" si="109"/>
        <v/>
      </c>
      <c r="AA181" s="367" t="str">
        <f t="shared" si="110"/>
        <v/>
      </c>
      <c r="AB181" s="670" t="str">
        <f t="shared" si="111"/>
        <v/>
      </c>
      <c r="AC181" s="357" t="str">
        <f t="shared" si="112"/>
        <v/>
      </c>
      <c r="AD181" s="358" t="str">
        <f t="shared" si="113"/>
        <v/>
      </c>
      <c r="AE181" s="367" t="str">
        <f t="shared" si="114"/>
        <v/>
      </c>
      <c r="AF181" s="670" t="str">
        <f t="shared" si="115"/>
        <v/>
      </c>
      <c r="AG181" s="359" t="str">
        <f t="shared" si="116"/>
        <v/>
      </c>
      <c r="AH181" s="360" t="str">
        <f t="shared" si="117"/>
        <v/>
      </c>
      <c r="AI181" s="367" t="str">
        <f t="shared" si="118"/>
        <v/>
      </c>
      <c r="AJ181" s="670" t="str">
        <f t="shared" si="119"/>
        <v/>
      </c>
      <c r="AK181" s="357" t="str">
        <f t="shared" si="120"/>
        <v/>
      </c>
      <c r="AL181" s="358" t="str">
        <f t="shared" si="121"/>
        <v/>
      </c>
      <c r="AM181" s="367" t="str">
        <f t="shared" si="122"/>
        <v/>
      </c>
      <c r="AN181" s="68"/>
    </row>
    <row r="182" spans="1:40" x14ac:dyDescent="0.25">
      <c r="A182" s="335"/>
      <c r="B182" s="68"/>
      <c r="C182" s="661" t="s">
        <v>534</v>
      </c>
      <c r="D182" s="345" t="str">
        <f t="shared" si="126"/>
        <v/>
      </c>
      <c r="E182" s="358" t="str">
        <f t="shared" si="126"/>
        <v/>
      </c>
      <c r="F182" s="269"/>
      <c r="G182" s="269"/>
      <c r="H182" s="269"/>
      <c r="I182" s="269"/>
      <c r="J182" s="269"/>
      <c r="K182" s="269"/>
      <c r="L182" s="677"/>
      <c r="M182" s="68"/>
      <c r="N182" s="670" t="str">
        <f t="shared" si="99"/>
        <v/>
      </c>
      <c r="O182" s="367" t="str">
        <f t="shared" si="100"/>
        <v/>
      </c>
      <c r="P182" s="670" t="str">
        <f t="shared" si="123"/>
        <v/>
      </c>
      <c r="Q182" s="357" t="str">
        <f t="shared" si="101"/>
        <v/>
      </c>
      <c r="R182" s="358" t="str">
        <f t="shared" si="124"/>
        <v/>
      </c>
      <c r="S182" s="367" t="str">
        <f t="shared" si="102"/>
        <v/>
      </c>
      <c r="T182" s="670" t="str">
        <f t="shared" si="103"/>
        <v/>
      </c>
      <c r="U182" s="359" t="str">
        <f t="shared" si="104"/>
        <v/>
      </c>
      <c r="V182" s="360" t="str">
        <f t="shared" si="105"/>
        <v/>
      </c>
      <c r="W182" s="367" t="str">
        <f t="shared" si="106"/>
        <v/>
      </c>
      <c r="X182" s="670" t="str">
        <f t="shared" si="107"/>
        <v/>
      </c>
      <c r="Y182" s="357" t="str">
        <f t="shared" si="108"/>
        <v/>
      </c>
      <c r="Z182" s="358" t="str">
        <f t="shared" si="109"/>
        <v/>
      </c>
      <c r="AA182" s="367" t="str">
        <f t="shared" si="110"/>
        <v/>
      </c>
      <c r="AB182" s="670" t="str">
        <f t="shared" si="111"/>
        <v/>
      </c>
      <c r="AC182" s="357" t="str">
        <f t="shared" si="112"/>
        <v/>
      </c>
      <c r="AD182" s="358" t="str">
        <f t="shared" si="113"/>
        <v/>
      </c>
      <c r="AE182" s="367" t="str">
        <f t="shared" si="114"/>
        <v/>
      </c>
      <c r="AF182" s="670" t="str">
        <f t="shared" si="115"/>
        <v/>
      </c>
      <c r="AG182" s="359" t="str">
        <f t="shared" si="116"/>
        <v/>
      </c>
      <c r="AH182" s="360" t="str">
        <f t="shared" si="117"/>
        <v/>
      </c>
      <c r="AI182" s="367" t="str">
        <f t="shared" si="118"/>
        <v/>
      </c>
      <c r="AJ182" s="670" t="str">
        <f t="shared" si="119"/>
        <v/>
      </c>
      <c r="AK182" s="357" t="str">
        <f t="shared" si="120"/>
        <v/>
      </c>
      <c r="AL182" s="358" t="str">
        <f t="shared" si="121"/>
        <v/>
      </c>
      <c r="AM182" s="367" t="str">
        <f t="shared" si="122"/>
        <v/>
      </c>
      <c r="AN182" s="68"/>
    </row>
    <row r="183" spans="1:40" x14ac:dyDescent="0.25">
      <c r="A183" s="335"/>
      <c r="B183" s="68"/>
      <c r="C183" s="661" t="s">
        <v>534</v>
      </c>
      <c r="D183" s="345" t="str">
        <f t="shared" si="126"/>
        <v/>
      </c>
      <c r="E183" s="358" t="str">
        <f t="shared" si="126"/>
        <v/>
      </c>
      <c r="F183" s="269"/>
      <c r="G183" s="269"/>
      <c r="H183" s="269"/>
      <c r="I183" s="269"/>
      <c r="J183" s="269"/>
      <c r="K183" s="269"/>
      <c r="L183" s="677"/>
      <c r="M183" s="68"/>
      <c r="N183" s="670" t="str">
        <f t="shared" si="99"/>
        <v/>
      </c>
      <c r="O183" s="367" t="str">
        <f t="shared" si="100"/>
        <v/>
      </c>
      <c r="P183" s="670" t="str">
        <f t="shared" si="123"/>
        <v/>
      </c>
      <c r="Q183" s="357" t="str">
        <f t="shared" si="101"/>
        <v/>
      </c>
      <c r="R183" s="358" t="str">
        <f t="shared" si="124"/>
        <v/>
      </c>
      <c r="S183" s="367" t="str">
        <f t="shared" si="102"/>
        <v/>
      </c>
      <c r="T183" s="670" t="str">
        <f t="shared" si="103"/>
        <v/>
      </c>
      <c r="U183" s="359" t="str">
        <f t="shared" si="104"/>
        <v/>
      </c>
      <c r="V183" s="360" t="str">
        <f t="shared" si="105"/>
        <v/>
      </c>
      <c r="W183" s="367" t="str">
        <f t="shared" si="106"/>
        <v/>
      </c>
      <c r="X183" s="670" t="str">
        <f t="shared" si="107"/>
        <v/>
      </c>
      <c r="Y183" s="357" t="str">
        <f t="shared" si="108"/>
        <v/>
      </c>
      <c r="Z183" s="358" t="str">
        <f t="shared" si="109"/>
        <v/>
      </c>
      <c r="AA183" s="367" t="str">
        <f t="shared" si="110"/>
        <v/>
      </c>
      <c r="AB183" s="670" t="str">
        <f t="shared" si="111"/>
        <v/>
      </c>
      <c r="AC183" s="357" t="str">
        <f t="shared" si="112"/>
        <v/>
      </c>
      <c r="AD183" s="358" t="str">
        <f t="shared" si="113"/>
        <v/>
      </c>
      <c r="AE183" s="367" t="str">
        <f t="shared" si="114"/>
        <v/>
      </c>
      <c r="AF183" s="670" t="str">
        <f t="shared" si="115"/>
        <v/>
      </c>
      <c r="AG183" s="359" t="str">
        <f t="shared" si="116"/>
        <v/>
      </c>
      <c r="AH183" s="360" t="str">
        <f t="shared" si="117"/>
        <v/>
      </c>
      <c r="AI183" s="367" t="str">
        <f t="shared" si="118"/>
        <v/>
      </c>
      <c r="AJ183" s="670" t="str">
        <f t="shared" si="119"/>
        <v/>
      </c>
      <c r="AK183" s="357" t="str">
        <f t="shared" si="120"/>
        <v/>
      </c>
      <c r="AL183" s="358" t="str">
        <f t="shared" si="121"/>
        <v/>
      </c>
      <c r="AM183" s="367" t="str">
        <f t="shared" si="122"/>
        <v/>
      </c>
      <c r="AN183" s="68"/>
    </row>
    <row r="184" spans="1:40" x14ac:dyDescent="0.25">
      <c r="A184" s="335"/>
      <c r="B184" s="68"/>
      <c r="C184" s="661" t="s">
        <v>534</v>
      </c>
      <c r="D184" s="345" t="str">
        <f t="shared" si="126"/>
        <v/>
      </c>
      <c r="E184" s="358" t="str">
        <f t="shared" si="126"/>
        <v/>
      </c>
      <c r="F184" s="269"/>
      <c r="G184" s="269"/>
      <c r="H184" s="269"/>
      <c r="I184" s="269"/>
      <c r="J184" s="269"/>
      <c r="K184" s="269"/>
      <c r="L184" s="677"/>
      <c r="M184" s="68"/>
      <c r="N184" s="670" t="str">
        <f t="shared" si="99"/>
        <v/>
      </c>
      <c r="O184" s="367" t="str">
        <f t="shared" si="100"/>
        <v/>
      </c>
      <c r="P184" s="670" t="str">
        <f t="shared" si="123"/>
        <v/>
      </c>
      <c r="Q184" s="357" t="str">
        <f t="shared" si="101"/>
        <v/>
      </c>
      <c r="R184" s="358" t="str">
        <f t="shared" si="124"/>
        <v/>
      </c>
      <c r="S184" s="367" t="str">
        <f t="shared" si="102"/>
        <v/>
      </c>
      <c r="T184" s="670" t="str">
        <f t="shared" si="103"/>
        <v/>
      </c>
      <c r="U184" s="359" t="str">
        <f t="shared" si="104"/>
        <v/>
      </c>
      <c r="V184" s="360" t="str">
        <f t="shared" si="105"/>
        <v/>
      </c>
      <c r="W184" s="367" t="str">
        <f t="shared" si="106"/>
        <v/>
      </c>
      <c r="X184" s="670" t="str">
        <f t="shared" si="107"/>
        <v/>
      </c>
      <c r="Y184" s="357" t="str">
        <f t="shared" si="108"/>
        <v/>
      </c>
      <c r="Z184" s="358" t="str">
        <f t="shared" si="109"/>
        <v/>
      </c>
      <c r="AA184" s="367" t="str">
        <f t="shared" si="110"/>
        <v/>
      </c>
      <c r="AB184" s="670" t="str">
        <f t="shared" si="111"/>
        <v/>
      </c>
      <c r="AC184" s="357" t="str">
        <f t="shared" si="112"/>
        <v/>
      </c>
      <c r="AD184" s="358" t="str">
        <f t="shared" si="113"/>
        <v/>
      </c>
      <c r="AE184" s="367" t="str">
        <f t="shared" si="114"/>
        <v/>
      </c>
      <c r="AF184" s="670" t="str">
        <f t="shared" si="115"/>
        <v/>
      </c>
      <c r="AG184" s="359" t="str">
        <f t="shared" si="116"/>
        <v/>
      </c>
      <c r="AH184" s="360" t="str">
        <f t="shared" si="117"/>
        <v/>
      </c>
      <c r="AI184" s="367" t="str">
        <f t="shared" si="118"/>
        <v/>
      </c>
      <c r="AJ184" s="670" t="str">
        <f t="shared" si="119"/>
        <v/>
      </c>
      <c r="AK184" s="357" t="str">
        <f t="shared" si="120"/>
        <v/>
      </c>
      <c r="AL184" s="358" t="str">
        <f t="shared" si="121"/>
        <v/>
      </c>
      <c r="AM184" s="367" t="str">
        <f t="shared" si="122"/>
        <v/>
      </c>
      <c r="AN184" s="68"/>
    </row>
    <row r="185" spans="1:40" x14ac:dyDescent="0.25">
      <c r="A185" s="335"/>
      <c r="B185" s="68"/>
      <c r="C185" s="661" t="s">
        <v>534</v>
      </c>
      <c r="D185" s="345" t="str">
        <f t="shared" si="126"/>
        <v/>
      </c>
      <c r="E185" s="358" t="str">
        <f t="shared" si="126"/>
        <v/>
      </c>
      <c r="F185" s="269"/>
      <c r="G185" s="269"/>
      <c r="H185" s="269"/>
      <c r="I185" s="269"/>
      <c r="J185" s="269"/>
      <c r="K185" s="269"/>
      <c r="L185" s="677"/>
      <c r="M185" s="68"/>
      <c r="N185" s="670" t="str">
        <f t="shared" si="99"/>
        <v/>
      </c>
      <c r="O185" s="367" t="str">
        <f t="shared" si="100"/>
        <v/>
      </c>
      <c r="P185" s="670" t="str">
        <f t="shared" si="123"/>
        <v/>
      </c>
      <c r="Q185" s="357" t="str">
        <f t="shared" si="101"/>
        <v/>
      </c>
      <c r="R185" s="358" t="str">
        <f t="shared" si="124"/>
        <v/>
      </c>
      <c r="S185" s="367" t="str">
        <f t="shared" si="102"/>
        <v/>
      </c>
      <c r="T185" s="670" t="str">
        <f t="shared" si="103"/>
        <v/>
      </c>
      <c r="U185" s="359" t="str">
        <f t="shared" si="104"/>
        <v/>
      </c>
      <c r="V185" s="360" t="str">
        <f t="shared" si="105"/>
        <v/>
      </c>
      <c r="W185" s="367" t="str">
        <f t="shared" si="106"/>
        <v/>
      </c>
      <c r="X185" s="670" t="str">
        <f t="shared" si="107"/>
        <v/>
      </c>
      <c r="Y185" s="357" t="str">
        <f t="shared" si="108"/>
        <v/>
      </c>
      <c r="Z185" s="358" t="str">
        <f t="shared" si="109"/>
        <v/>
      </c>
      <c r="AA185" s="367" t="str">
        <f t="shared" si="110"/>
        <v/>
      </c>
      <c r="AB185" s="670" t="str">
        <f t="shared" si="111"/>
        <v/>
      </c>
      <c r="AC185" s="357" t="str">
        <f t="shared" si="112"/>
        <v/>
      </c>
      <c r="AD185" s="358" t="str">
        <f t="shared" si="113"/>
        <v/>
      </c>
      <c r="AE185" s="367" t="str">
        <f t="shared" si="114"/>
        <v/>
      </c>
      <c r="AF185" s="670" t="str">
        <f t="shared" si="115"/>
        <v/>
      </c>
      <c r="AG185" s="359" t="str">
        <f t="shared" si="116"/>
        <v/>
      </c>
      <c r="AH185" s="360" t="str">
        <f t="shared" si="117"/>
        <v/>
      </c>
      <c r="AI185" s="367" t="str">
        <f t="shared" si="118"/>
        <v/>
      </c>
      <c r="AJ185" s="670" t="str">
        <f t="shared" si="119"/>
        <v/>
      </c>
      <c r="AK185" s="357" t="str">
        <f t="shared" si="120"/>
        <v/>
      </c>
      <c r="AL185" s="358" t="str">
        <f t="shared" si="121"/>
        <v/>
      </c>
      <c r="AM185" s="367" t="str">
        <f t="shared" si="122"/>
        <v/>
      </c>
      <c r="AN185" s="68"/>
    </row>
    <row r="186" spans="1:40" x14ac:dyDescent="0.25">
      <c r="A186" s="335"/>
      <c r="B186" s="68"/>
      <c r="C186" s="661" t="s">
        <v>534</v>
      </c>
      <c r="D186" s="345" t="str">
        <f t="shared" si="126"/>
        <v/>
      </c>
      <c r="E186" s="358" t="str">
        <f t="shared" si="126"/>
        <v/>
      </c>
      <c r="F186" s="269"/>
      <c r="G186" s="269"/>
      <c r="H186" s="269"/>
      <c r="I186" s="269"/>
      <c r="J186" s="269"/>
      <c r="K186" s="269"/>
      <c r="L186" s="677"/>
      <c r="M186" s="68"/>
      <c r="N186" s="670" t="str">
        <f t="shared" si="99"/>
        <v/>
      </c>
      <c r="O186" s="367" t="str">
        <f t="shared" si="100"/>
        <v/>
      </c>
      <c r="P186" s="670" t="str">
        <f t="shared" si="123"/>
        <v/>
      </c>
      <c r="Q186" s="357" t="str">
        <f t="shared" si="101"/>
        <v/>
      </c>
      <c r="R186" s="358" t="str">
        <f t="shared" si="124"/>
        <v/>
      </c>
      <c r="S186" s="367" t="str">
        <f t="shared" si="102"/>
        <v/>
      </c>
      <c r="T186" s="670" t="str">
        <f t="shared" si="103"/>
        <v/>
      </c>
      <c r="U186" s="359" t="str">
        <f t="shared" si="104"/>
        <v/>
      </c>
      <c r="V186" s="360" t="str">
        <f t="shared" si="105"/>
        <v/>
      </c>
      <c r="W186" s="367" t="str">
        <f t="shared" si="106"/>
        <v/>
      </c>
      <c r="X186" s="670" t="str">
        <f t="shared" si="107"/>
        <v/>
      </c>
      <c r="Y186" s="357" t="str">
        <f t="shared" si="108"/>
        <v/>
      </c>
      <c r="Z186" s="358" t="str">
        <f t="shared" si="109"/>
        <v/>
      </c>
      <c r="AA186" s="367" t="str">
        <f t="shared" si="110"/>
        <v/>
      </c>
      <c r="AB186" s="670" t="str">
        <f t="shared" si="111"/>
        <v/>
      </c>
      <c r="AC186" s="357" t="str">
        <f t="shared" si="112"/>
        <v/>
      </c>
      <c r="AD186" s="358" t="str">
        <f t="shared" si="113"/>
        <v/>
      </c>
      <c r="AE186" s="367" t="str">
        <f t="shared" si="114"/>
        <v/>
      </c>
      <c r="AF186" s="670" t="str">
        <f t="shared" si="115"/>
        <v/>
      </c>
      <c r="AG186" s="359" t="str">
        <f t="shared" si="116"/>
        <v/>
      </c>
      <c r="AH186" s="360" t="str">
        <f t="shared" si="117"/>
        <v/>
      </c>
      <c r="AI186" s="367" t="str">
        <f t="shared" si="118"/>
        <v/>
      </c>
      <c r="AJ186" s="670" t="str">
        <f t="shared" si="119"/>
        <v/>
      </c>
      <c r="AK186" s="357" t="str">
        <f t="shared" si="120"/>
        <v/>
      </c>
      <c r="AL186" s="358" t="str">
        <f t="shared" si="121"/>
        <v/>
      </c>
      <c r="AM186" s="367" t="str">
        <f t="shared" si="122"/>
        <v/>
      </c>
      <c r="AN186" s="68"/>
    </row>
    <row r="187" spans="1:40" x14ac:dyDescent="0.25">
      <c r="A187" s="335"/>
      <c r="B187" s="68"/>
      <c r="C187" s="661" t="s">
        <v>534</v>
      </c>
      <c r="D187" s="345" t="str">
        <f t="shared" si="126"/>
        <v/>
      </c>
      <c r="E187" s="358" t="str">
        <f t="shared" si="126"/>
        <v/>
      </c>
      <c r="F187" s="269"/>
      <c r="G187" s="269"/>
      <c r="H187" s="269"/>
      <c r="I187" s="269"/>
      <c r="J187" s="269"/>
      <c r="K187" s="269"/>
      <c r="L187" s="677"/>
      <c r="M187" s="68"/>
      <c r="N187" s="670" t="str">
        <f t="shared" si="99"/>
        <v/>
      </c>
      <c r="O187" s="367" t="str">
        <f t="shared" si="100"/>
        <v/>
      </c>
      <c r="P187" s="670" t="str">
        <f t="shared" si="123"/>
        <v/>
      </c>
      <c r="Q187" s="357" t="str">
        <f t="shared" si="101"/>
        <v/>
      </c>
      <c r="R187" s="358" t="str">
        <f t="shared" si="124"/>
        <v/>
      </c>
      <c r="S187" s="367" t="str">
        <f t="shared" si="102"/>
        <v/>
      </c>
      <c r="T187" s="670" t="str">
        <f t="shared" si="103"/>
        <v/>
      </c>
      <c r="U187" s="359" t="str">
        <f t="shared" si="104"/>
        <v/>
      </c>
      <c r="V187" s="360" t="str">
        <f t="shared" si="105"/>
        <v/>
      </c>
      <c r="W187" s="367" t="str">
        <f t="shared" si="106"/>
        <v/>
      </c>
      <c r="X187" s="670" t="str">
        <f t="shared" si="107"/>
        <v/>
      </c>
      <c r="Y187" s="357" t="str">
        <f t="shared" si="108"/>
        <v/>
      </c>
      <c r="Z187" s="358" t="str">
        <f t="shared" si="109"/>
        <v/>
      </c>
      <c r="AA187" s="367" t="str">
        <f t="shared" si="110"/>
        <v/>
      </c>
      <c r="AB187" s="670" t="str">
        <f t="shared" si="111"/>
        <v/>
      </c>
      <c r="AC187" s="357" t="str">
        <f t="shared" si="112"/>
        <v/>
      </c>
      <c r="AD187" s="358" t="str">
        <f t="shared" si="113"/>
        <v/>
      </c>
      <c r="AE187" s="367" t="str">
        <f t="shared" si="114"/>
        <v/>
      </c>
      <c r="AF187" s="670" t="str">
        <f t="shared" si="115"/>
        <v/>
      </c>
      <c r="AG187" s="359" t="str">
        <f t="shared" si="116"/>
        <v/>
      </c>
      <c r="AH187" s="360" t="str">
        <f t="shared" si="117"/>
        <v/>
      </c>
      <c r="AI187" s="367" t="str">
        <f t="shared" si="118"/>
        <v/>
      </c>
      <c r="AJ187" s="670" t="str">
        <f t="shared" si="119"/>
        <v/>
      </c>
      <c r="AK187" s="357" t="str">
        <f t="shared" si="120"/>
        <v/>
      </c>
      <c r="AL187" s="358" t="str">
        <f t="shared" si="121"/>
        <v/>
      </c>
      <c r="AM187" s="367" t="str">
        <f t="shared" si="122"/>
        <v/>
      </c>
      <c r="AN187" s="68"/>
    </row>
    <row r="188" spans="1:40" x14ac:dyDescent="0.25">
      <c r="A188" s="335"/>
      <c r="B188" s="68"/>
      <c r="C188" s="661" t="s">
        <v>534</v>
      </c>
      <c r="D188" s="345" t="str">
        <f t="shared" si="126"/>
        <v/>
      </c>
      <c r="E188" s="358" t="str">
        <f t="shared" si="126"/>
        <v/>
      </c>
      <c r="F188" s="269"/>
      <c r="G188" s="269"/>
      <c r="H188" s="269"/>
      <c r="I188" s="269"/>
      <c r="J188" s="269"/>
      <c r="K188" s="269"/>
      <c r="L188" s="677"/>
      <c r="M188" s="68"/>
      <c r="N188" s="670" t="str">
        <f t="shared" si="99"/>
        <v/>
      </c>
      <c r="O188" s="367" t="str">
        <f t="shared" si="100"/>
        <v/>
      </c>
      <c r="P188" s="670" t="str">
        <f t="shared" si="123"/>
        <v/>
      </c>
      <c r="Q188" s="357" t="str">
        <f t="shared" si="101"/>
        <v/>
      </c>
      <c r="R188" s="358" t="str">
        <f t="shared" si="124"/>
        <v/>
      </c>
      <c r="S188" s="367" t="str">
        <f t="shared" si="102"/>
        <v/>
      </c>
      <c r="T188" s="670" t="str">
        <f t="shared" si="103"/>
        <v/>
      </c>
      <c r="U188" s="359" t="str">
        <f t="shared" si="104"/>
        <v/>
      </c>
      <c r="V188" s="360" t="str">
        <f t="shared" si="105"/>
        <v/>
      </c>
      <c r="W188" s="367" t="str">
        <f t="shared" si="106"/>
        <v/>
      </c>
      <c r="X188" s="670" t="str">
        <f t="shared" si="107"/>
        <v/>
      </c>
      <c r="Y188" s="357" t="str">
        <f t="shared" si="108"/>
        <v/>
      </c>
      <c r="Z188" s="358" t="str">
        <f t="shared" si="109"/>
        <v/>
      </c>
      <c r="AA188" s="367" t="str">
        <f t="shared" si="110"/>
        <v/>
      </c>
      <c r="AB188" s="670" t="str">
        <f t="shared" si="111"/>
        <v/>
      </c>
      <c r="AC188" s="357" t="str">
        <f t="shared" si="112"/>
        <v/>
      </c>
      <c r="AD188" s="358" t="str">
        <f t="shared" si="113"/>
        <v/>
      </c>
      <c r="AE188" s="367" t="str">
        <f t="shared" si="114"/>
        <v/>
      </c>
      <c r="AF188" s="670" t="str">
        <f t="shared" si="115"/>
        <v/>
      </c>
      <c r="AG188" s="359" t="str">
        <f t="shared" si="116"/>
        <v/>
      </c>
      <c r="AH188" s="360" t="str">
        <f t="shared" si="117"/>
        <v/>
      </c>
      <c r="AI188" s="367" t="str">
        <f t="shared" si="118"/>
        <v/>
      </c>
      <c r="AJ188" s="670" t="str">
        <f t="shared" si="119"/>
        <v/>
      </c>
      <c r="AK188" s="357" t="str">
        <f t="shared" si="120"/>
        <v/>
      </c>
      <c r="AL188" s="358" t="str">
        <f t="shared" si="121"/>
        <v/>
      </c>
      <c r="AM188" s="367" t="str">
        <f t="shared" si="122"/>
        <v/>
      </c>
      <c r="AN188" s="68"/>
    </row>
    <row r="189" spans="1:40" x14ac:dyDescent="0.25">
      <c r="A189" s="335"/>
      <c r="B189" s="68"/>
      <c r="C189" s="661" t="s">
        <v>534</v>
      </c>
      <c r="D189" s="345" t="str">
        <f t="shared" ref="D189:E197" si="127">D85</f>
        <v/>
      </c>
      <c r="E189" s="358" t="str">
        <f t="shared" si="127"/>
        <v/>
      </c>
      <c r="F189" s="269"/>
      <c r="G189" s="269"/>
      <c r="H189" s="269"/>
      <c r="I189" s="269"/>
      <c r="J189" s="269"/>
      <c r="K189" s="269"/>
      <c r="L189" s="677"/>
      <c r="M189" s="68"/>
      <c r="N189" s="670" t="str">
        <f t="shared" si="99"/>
        <v/>
      </c>
      <c r="O189" s="367" t="str">
        <f t="shared" si="100"/>
        <v/>
      </c>
      <c r="P189" s="670" t="str">
        <f t="shared" si="123"/>
        <v/>
      </c>
      <c r="Q189" s="357" t="str">
        <f t="shared" si="101"/>
        <v/>
      </c>
      <c r="R189" s="358" t="str">
        <f t="shared" si="124"/>
        <v/>
      </c>
      <c r="S189" s="367" t="str">
        <f t="shared" si="102"/>
        <v/>
      </c>
      <c r="T189" s="670" t="str">
        <f t="shared" si="103"/>
        <v/>
      </c>
      <c r="U189" s="359" t="str">
        <f t="shared" si="104"/>
        <v/>
      </c>
      <c r="V189" s="360" t="str">
        <f t="shared" si="105"/>
        <v/>
      </c>
      <c r="W189" s="367" t="str">
        <f t="shared" si="106"/>
        <v/>
      </c>
      <c r="X189" s="670" t="str">
        <f t="shared" si="107"/>
        <v/>
      </c>
      <c r="Y189" s="357" t="str">
        <f t="shared" si="108"/>
        <v/>
      </c>
      <c r="Z189" s="358" t="str">
        <f t="shared" si="109"/>
        <v/>
      </c>
      <c r="AA189" s="367" t="str">
        <f t="shared" si="110"/>
        <v/>
      </c>
      <c r="AB189" s="670" t="str">
        <f t="shared" si="111"/>
        <v/>
      </c>
      <c r="AC189" s="357" t="str">
        <f t="shared" si="112"/>
        <v/>
      </c>
      <c r="AD189" s="358" t="str">
        <f t="shared" si="113"/>
        <v/>
      </c>
      <c r="AE189" s="367" t="str">
        <f t="shared" si="114"/>
        <v/>
      </c>
      <c r="AF189" s="670" t="str">
        <f t="shared" si="115"/>
        <v/>
      </c>
      <c r="AG189" s="359" t="str">
        <f t="shared" si="116"/>
        <v/>
      </c>
      <c r="AH189" s="360" t="str">
        <f t="shared" si="117"/>
        <v/>
      </c>
      <c r="AI189" s="367" t="str">
        <f t="shared" si="118"/>
        <v/>
      </c>
      <c r="AJ189" s="670" t="str">
        <f t="shared" si="119"/>
        <v/>
      </c>
      <c r="AK189" s="357" t="str">
        <f t="shared" si="120"/>
        <v/>
      </c>
      <c r="AL189" s="358" t="str">
        <f t="shared" si="121"/>
        <v/>
      </c>
      <c r="AM189" s="367" t="str">
        <f t="shared" si="122"/>
        <v/>
      </c>
      <c r="AN189" s="68"/>
    </row>
    <row r="190" spans="1:40" x14ac:dyDescent="0.25">
      <c r="A190" s="335"/>
      <c r="B190" s="68"/>
      <c r="C190" s="661" t="s">
        <v>534</v>
      </c>
      <c r="D190" s="345" t="str">
        <f t="shared" si="127"/>
        <v/>
      </c>
      <c r="E190" s="358" t="str">
        <f t="shared" si="127"/>
        <v/>
      </c>
      <c r="F190" s="269"/>
      <c r="G190" s="269"/>
      <c r="H190" s="269"/>
      <c r="I190" s="269"/>
      <c r="J190" s="269"/>
      <c r="K190" s="269"/>
      <c r="L190" s="677"/>
      <c r="M190" s="68"/>
      <c r="N190" s="670" t="str">
        <f t="shared" si="99"/>
        <v/>
      </c>
      <c r="O190" s="367" t="str">
        <f t="shared" si="100"/>
        <v/>
      </c>
      <c r="P190" s="670" t="str">
        <f t="shared" si="123"/>
        <v/>
      </c>
      <c r="Q190" s="357" t="str">
        <f t="shared" si="101"/>
        <v/>
      </c>
      <c r="R190" s="358" t="str">
        <f t="shared" si="124"/>
        <v/>
      </c>
      <c r="S190" s="367" t="str">
        <f t="shared" si="102"/>
        <v/>
      </c>
      <c r="T190" s="670" t="str">
        <f t="shared" si="103"/>
        <v/>
      </c>
      <c r="U190" s="359" t="str">
        <f t="shared" si="104"/>
        <v/>
      </c>
      <c r="V190" s="360" t="str">
        <f t="shared" si="105"/>
        <v/>
      </c>
      <c r="W190" s="367" t="str">
        <f t="shared" si="106"/>
        <v/>
      </c>
      <c r="X190" s="670" t="str">
        <f t="shared" si="107"/>
        <v/>
      </c>
      <c r="Y190" s="357" t="str">
        <f t="shared" si="108"/>
        <v/>
      </c>
      <c r="Z190" s="358" t="str">
        <f t="shared" si="109"/>
        <v/>
      </c>
      <c r="AA190" s="367" t="str">
        <f t="shared" si="110"/>
        <v/>
      </c>
      <c r="AB190" s="670" t="str">
        <f t="shared" si="111"/>
        <v/>
      </c>
      <c r="AC190" s="357" t="str">
        <f t="shared" si="112"/>
        <v/>
      </c>
      <c r="AD190" s="358" t="str">
        <f t="shared" si="113"/>
        <v/>
      </c>
      <c r="AE190" s="367" t="str">
        <f t="shared" si="114"/>
        <v/>
      </c>
      <c r="AF190" s="670" t="str">
        <f t="shared" si="115"/>
        <v/>
      </c>
      <c r="AG190" s="359" t="str">
        <f t="shared" si="116"/>
        <v/>
      </c>
      <c r="AH190" s="360" t="str">
        <f t="shared" si="117"/>
        <v/>
      </c>
      <c r="AI190" s="367" t="str">
        <f t="shared" si="118"/>
        <v/>
      </c>
      <c r="AJ190" s="670" t="str">
        <f t="shared" si="119"/>
        <v/>
      </c>
      <c r="AK190" s="357" t="str">
        <f t="shared" si="120"/>
        <v/>
      </c>
      <c r="AL190" s="358" t="str">
        <f t="shared" si="121"/>
        <v/>
      </c>
      <c r="AM190" s="367" t="str">
        <f t="shared" si="122"/>
        <v/>
      </c>
      <c r="AN190" s="68"/>
    </row>
    <row r="191" spans="1:40" x14ac:dyDescent="0.25">
      <c r="A191" s="335"/>
      <c r="B191" s="68"/>
      <c r="C191" s="661" t="s">
        <v>534</v>
      </c>
      <c r="D191" s="345" t="str">
        <f t="shared" si="127"/>
        <v/>
      </c>
      <c r="E191" s="358" t="str">
        <f t="shared" si="127"/>
        <v/>
      </c>
      <c r="F191" s="269"/>
      <c r="G191" s="269"/>
      <c r="H191" s="269"/>
      <c r="I191" s="269"/>
      <c r="J191" s="269"/>
      <c r="K191" s="269"/>
      <c r="L191" s="677"/>
      <c r="M191" s="68"/>
      <c r="N191" s="670" t="str">
        <f t="shared" si="99"/>
        <v/>
      </c>
      <c r="O191" s="367" t="str">
        <f t="shared" si="100"/>
        <v/>
      </c>
      <c r="P191" s="670" t="str">
        <f t="shared" si="123"/>
        <v/>
      </c>
      <c r="Q191" s="357" t="str">
        <f t="shared" si="101"/>
        <v/>
      </c>
      <c r="R191" s="358" t="str">
        <f t="shared" si="124"/>
        <v/>
      </c>
      <c r="S191" s="367" t="str">
        <f t="shared" si="102"/>
        <v/>
      </c>
      <c r="T191" s="670" t="str">
        <f t="shared" si="103"/>
        <v/>
      </c>
      <c r="U191" s="359" t="str">
        <f t="shared" si="104"/>
        <v/>
      </c>
      <c r="V191" s="360" t="str">
        <f t="shared" si="105"/>
        <v/>
      </c>
      <c r="W191" s="367" t="str">
        <f t="shared" si="106"/>
        <v/>
      </c>
      <c r="X191" s="670" t="str">
        <f t="shared" si="107"/>
        <v/>
      </c>
      <c r="Y191" s="357" t="str">
        <f t="shared" si="108"/>
        <v/>
      </c>
      <c r="Z191" s="358" t="str">
        <f t="shared" si="109"/>
        <v/>
      </c>
      <c r="AA191" s="367" t="str">
        <f t="shared" si="110"/>
        <v/>
      </c>
      <c r="AB191" s="670" t="str">
        <f t="shared" si="111"/>
        <v/>
      </c>
      <c r="AC191" s="357" t="str">
        <f t="shared" si="112"/>
        <v/>
      </c>
      <c r="AD191" s="358" t="str">
        <f t="shared" si="113"/>
        <v/>
      </c>
      <c r="AE191" s="367" t="str">
        <f t="shared" si="114"/>
        <v/>
      </c>
      <c r="AF191" s="670" t="str">
        <f t="shared" si="115"/>
        <v/>
      </c>
      <c r="AG191" s="359" t="str">
        <f t="shared" si="116"/>
        <v/>
      </c>
      <c r="AH191" s="360" t="str">
        <f t="shared" si="117"/>
        <v/>
      </c>
      <c r="AI191" s="367" t="str">
        <f t="shared" si="118"/>
        <v/>
      </c>
      <c r="AJ191" s="670" t="str">
        <f t="shared" si="119"/>
        <v/>
      </c>
      <c r="AK191" s="357" t="str">
        <f t="shared" si="120"/>
        <v/>
      </c>
      <c r="AL191" s="358" t="str">
        <f t="shared" si="121"/>
        <v/>
      </c>
      <c r="AM191" s="367" t="str">
        <f t="shared" si="122"/>
        <v/>
      </c>
      <c r="AN191" s="68"/>
    </row>
    <row r="192" spans="1:40" x14ac:dyDescent="0.25">
      <c r="A192" s="335"/>
      <c r="B192" s="68"/>
      <c r="C192" s="661" t="s">
        <v>534</v>
      </c>
      <c r="D192" s="345" t="str">
        <f t="shared" si="127"/>
        <v/>
      </c>
      <c r="E192" s="358" t="str">
        <f t="shared" si="127"/>
        <v/>
      </c>
      <c r="F192" s="269"/>
      <c r="G192" s="269"/>
      <c r="H192" s="269"/>
      <c r="I192" s="269"/>
      <c r="J192" s="269"/>
      <c r="K192" s="269"/>
      <c r="L192" s="677"/>
      <c r="M192" s="68"/>
      <c r="N192" s="670" t="str">
        <f t="shared" si="99"/>
        <v/>
      </c>
      <c r="O192" s="367" t="str">
        <f t="shared" si="100"/>
        <v/>
      </c>
      <c r="P192" s="670" t="str">
        <f t="shared" si="123"/>
        <v/>
      </c>
      <c r="Q192" s="357" t="str">
        <f t="shared" si="101"/>
        <v/>
      </c>
      <c r="R192" s="358" t="str">
        <f t="shared" si="124"/>
        <v/>
      </c>
      <c r="S192" s="367" t="str">
        <f t="shared" si="102"/>
        <v/>
      </c>
      <c r="T192" s="670" t="str">
        <f t="shared" si="103"/>
        <v/>
      </c>
      <c r="U192" s="359" t="str">
        <f t="shared" si="104"/>
        <v/>
      </c>
      <c r="V192" s="360" t="str">
        <f t="shared" si="105"/>
        <v/>
      </c>
      <c r="W192" s="367" t="str">
        <f t="shared" si="106"/>
        <v/>
      </c>
      <c r="X192" s="670" t="str">
        <f t="shared" si="107"/>
        <v/>
      </c>
      <c r="Y192" s="357" t="str">
        <f t="shared" si="108"/>
        <v/>
      </c>
      <c r="Z192" s="358" t="str">
        <f t="shared" si="109"/>
        <v/>
      </c>
      <c r="AA192" s="367" t="str">
        <f t="shared" si="110"/>
        <v/>
      </c>
      <c r="AB192" s="670" t="str">
        <f t="shared" si="111"/>
        <v/>
      </c>
      <c r="AC192" s="357" t="str">
        <f t="shared" si="112"/>
        <v/>
      </c>
      <c r="AD192" s="358" t="str">
        <f t="shared" si="113"/>
        <v/>
      </c>
      <c r="AE192" s="367" t="str">
        <f t="shared" si="114"/>
        <v/>
      </c>
      <c r="AF192" s="670" t="str">
        <f t="shared" si="115"/>
        <v/>
      </c>
      <c r="AG192" s="359" t="str">
        <f t="shared" si="116"/>
        <v/>
      </c>
      <c r="AH192" s="360" t="str">
        <f t="shared" si="117"/>
        <v/>
      </c>
      <c r="AI192" s="367" t="str">
        <f t="shared" si="118"/>
        <v/>
      </c>
      <c r="AJ192" s="670" t="str">
        <f t="shared" si="119"/>
        <v/>
      </c>
      <c r="AK192" s="357" t="str">
        <f t="shared" si="120"/>
        <v/>
      </c>
      <c r="AL192" s="358" t="str">
        <f t="shared" si="121"/>
        <v/>
      </c>
      <c r="AM192" s="367" t="str">
        <f t="shared" si="122"/>
        <v/>
      </c>
      <c r="AN192" s="68"/>
    </row>
    <row r="193" spans="1:40" x14ac:dyDescent="0.25">
      <c r="A193" s="335"/>
      <c r="B193" s="68"/>
      <c r="C193" s="661" t="s">
        <v>534</v>
      </c>
      <c r="D193" s="345" t="str">
        <f t="shared" si="127"/>
        <v/>
      </c>
      <c r="E193" s="358" t="str">
        <f t="shared" si="127"/>
        <v/>
      </c>
      <c r="F193" s="269"/>
      <c r="G193" s="269"/>
      <c r="H193" s="269"/>
      <c r="I193" s="269"/>
      <c r="J193" s="269"/>
      <c r="K193" s="269"/>
      <c r="L193" s="677"/>
      <c r="M193" s="68"/>
      <c r="N193" s="670" t="str">
        <f t="shared" si="99"/>
        <v/>
      </c>
      <c r="O193" s="367" t="str">
        <f t="shared" si="100"/>
        <v/>
      </c>
      <c r="P193" s="670" t="str">
        <f t="shared" si="123"/>
        <v/>
      </c>
      <c r="Q193" s="357" t="str">
        <f t="shared" si="101"/>
        <v/>
      </c>
      <c r="R193" s="358" t="str">
        <f t="shared" si="124"/>
        <v/>
      </c>
      <c r="S193" s="367" t="str">
        <f t="shared" si="102"/>
        <v/>
      </c>
      <c r="T193" s="670" t="str">
        <f t="shared" si="103"/>
        <v/>
      </c>
      <c r="U193" s="359" t="str">
        <f t="shared" si="104"/>
        <v/>
      </c>
      <c r="V193" s="360" t="str">
        <f t="shared" si="105"/>
        <v/>
      </c>
      <c r="W193" s="367" t="str">
        <f t="shared" si="106"/>
        <v/>
      </c>
      <c r="X193" s="670" t="str">
        <f t="shared" si="107"/>
        <v/>
      </c>
      <c r="Y193" s="357" t="str">
        <f t="shared" si="108"/>
        <v/>
      </c>
      <c r="Z193" s="358" t="str">
        <f t="shared" si="109"/>
        <v/>
      </c>
      <c r="AA193" s="367" t="str">
        <f t="shared" si="110"/>
        <v/>
      </c>
      <c r="AB193" s="670" t="str">
        <f t="shared" si="111"/>
        <v/>
      </c>
      <c r="AC193" s="357" t="str">
        <f t="shared" si="112"/>
        <v/>
      </c>
      <c r="AD193" s="358" t="str">
        <f t="shared" si="113"/>
        <v/>
      </c>
      <c r="AE193" s="367" t="str">
        <f t="shared" si="114"/>
        <v/>
      </c>
      <c r="AF193" s="670" t="str">
        <f t="shared" si="115"/>
        <v/>
      </c>
      <c r="AG193" s="359" t="str">
        <f t="shared" si="116"/>
        <v/>
      </c>
      <c r="AH193" s="360" t="str">
        <f t="shared" si="117"/>
        <v/>
      </c>
      <c r="AI193" s="367" t="str">
        <f t="shared" si="118"/>
        <v/>
      </c>
      <c r="AJ193" s="670" t="str">
        <f t="shared" si="119"/>
        <v/>
      </c>
      <c r="AK193" s="357" t="str">
        <f t="shared" si="120"/>
        <v/>
      </c>
      <c r="AL193" s="358" t="str">
        <f t="shared" si="121"/>
        <v/>
      </c>
      <c r="AM193" s="367" t="str">
        <f t="shared" si="122"/>
        <v/>
      </c>
      <c r="AN193" s="68"/>
    </row>
    <row r="194" spans="1:40" x14ac:dyDescent="0.25">
      <c r="A194" s="335"/>
      <c r="B194" s="68"/>
      <c r="C194" s="661" t="s">
        <v>534</v>
      </c>
      <c r="D194" s="345" t="str">
        <f t="shared" si="127"/>
        <v/>
      </c>
      <c r="E194" s="358" t="str">
        <f t="shared" si="127"/>
        <v/>
      </c>
      <c r="F194" s="269"/>
      <c r="G194" s="269"/>
      <c r="H194" s="269"/>
      <c r="I194" s="269"/>
      <c r="J194" s="269"/>
      <c r="K194" s="269"/>
      <c r="L194" s="677"/>
      <c r="M194" s="68"/>
      <c r="N194" s="670" t="str">
        <f t="shared" si="99"/>
        <v/>
      </c>
      <c r="O194" s="367" t="str">
        <f t="shared" si="100"/>
        <v/>
      </c>
      <c r="P194" s="670" t="str">
        <f t="shared" si="123"/>
        <v/>
      </c>
      <c r="Q194" s="357" t="str">
        <f t="shared" si="101"/>
        <v/>
      </c>
      <c r="R194" s="358" t="str">
        <f t="shared" si="124"/>
        <v/>
      </c>
      <c r="S194" s="367" t="str">
        <f t="shared" si="102"/>
        <v/>
      </c>
      <c r="T194" s="670" t="str">
        <f t="shared" si="103"/>
        <v/>
      </c>
      <c r="U194" s="359" t="str">
        <f t="shared" si="104"/>
        <v/>
      </c>
      <c r="V194" s="360" t="str">
        <f t="shared" si="105"/>
        <v/>
      </c>
      <c r="W194" s="367" t="str">
        <f t="shared" si="106"/>
        <v/>
      </c>
      <c r="X194" s="670" t="str">
        <f t="shared" si="107"/>
        <v/>
      </c>
      <c r="Y194" s="357" t="str">
        <f t="shared" si="108"/>
        <v/>
      </c>
      <c r="Z194" s="358" t="str">
        <f t="shared" si="109"/>
        <v/>
      </c>
      <c r="AA194" s="367" t="str">
        <f t="shared" si="110"/>
        <v/>
      </c>
      <c r="AB194" s="670" t="str">
        <f t="shared" si="111"/>
        <v/>
      </c>
      <c r="AC194" s="357" t="str">
        <f t="shared" si="112"/>
        <v/>
      </c>
      <c r="AD194" s="358" t="str">
        <f t="shared" si="113"/>
        <v/>
      </c>
      <c r="AE194" s="367" t="str">
        <f t="shared" si="114"/>
        <v/>
      </c>
      <c r="AF194" s="670" t="str">
        <f t="shared" si="115"/>
        <v/>
      </c>
      <c r="AG194" s="359" t="str">
        <f t="shared" si="116"/>
        <v/>
      </c>
      <c r="AH194" s="360" t="str">
        <f t="shared" si="117"/>
        <v/>
      </c>
      <c r="AI194" s="367" t="str">
        <f t="shared" si="118"/>
        <v/>
      </c>
      <c r="AJ194" s="670" t="str">
        <f t="shared" si="119"/>
        <v/>
      </c>
      <c r="AK194" s="357" t="str">
        <f t="shared" si="120"/>
        <v/>
      </c>
      <c r="AL194" s="358" t="str">
        <f t="shared" si="121"/>
        <v/>
      </c>
      <c r="AM194" s="367" t="str">
        <f t="shared" si="122"/>
        <v/>
      </c>
      <c r="AN194" s="68"/>
    </row>
    <row r="195" spans="1:40" x14ac:dyDescent="0.25">
      <c r="A195" s="335"/>
      <c r="B195" s="68"/>
      <c r="C195" s="661" t="s">
        <v>534</v>
      </c>
      <c r="D195" s="345" t="str">
        <f t="shared" si="127"/>
        <v/>
      </c>
      <c r="E195" s="358" t="str">
        <f t="shared" si="127"/>
        <v/>
      </c>
      <c r="F195" s="269"/>
      <c r="G195" s="269"/>
      <c r="H195" s="269"/>
      <c r="I195" s="269"/>
      <c r="J195" s="269"/>
      <c r="K195" s="269"/>
      <c r="L195" s="677"/>
      <c r="M195" s="68"/>
      <c r="N195" s="670" t="str">
        <f t="shared" si="99"/>
        <v/>
      </c>
      <c r="O195" s="367" t="str">
        <f t="shared" si="100"/>
        <v/>
      </c>
      <c r="P195" s="670" t="str">
        <f t="shared" si="123"/>
        <v/>
      </c>
      <c r="Q195" s="357" t="str">
        <f t="shared" si="101"/>
        <v/>
      </c>
      <c r="R195" s="358" t="str">
        <f t="shared" si="124"/>
        <v/>
      </c>
      <c r="S195" s="367" t="str">
        <f t="shared" si="102"/>
        <v/>
      </c>
      <c r="T195" s="670" t="str">
        <f t="shared" si="103"/>
        <v/>
      </c>
      <c r="U195" s="359" t="str">
        <f t="shared" si="104"/>
        <v/>
      </c>
      <c r="V195" s="360" t="str">
        <f t="shared" si="105"/>
        <v/>
      </c>
      <c r="W195" s="367" t="str">
        <f t="shared" si="106"/>
        <v/>
      </c>
      <c r="X195" s="670" t="str">
        <f t="shared" si="107"/>
        <v/>
      </c>
      <c r="Y195" s="357" t="str">
        <f t="shared" si="108"/>
        <v/>
      </c>
      <c r="Z195" s="358" t="str">
        <f t="shared" si="109"/>
        <v/>
      </c>
      <c r="AA195" s="367" t="str">
        <f t="shared" si="110"/>
        <v/>
      </c>
      <c r="AB195" s="670" t="str">
        <f t="shared" si="111"/>
        <v/>
      </c>
      <c r="AC195" s="357" t="str">
        <f t="shared" si="112"/>
        <v/>
      </c>
      <c r="AD195" s="358" t="str">
        <f t="shared" si="113"/>
        <v/>
      </c>
      <c r="AE195" s="367" t="str">
        <f t="shared" si="114"/>
        <v/>
      </c>
      <c r="AF195" s="670" t="str">
        <f t="shared" si="115"/>
        <v/>
      </c>
      <c r="AG195" s="359" t="str">
        <f t="shared" si="116"/>
        <v/>
      </c>
      <c r="AH195" s="360" t="str">
        <f t="shared" si="117"/>
        <v/>
      </c>
      <c r="AI195" s="367" t="str">
        <f t="shared" si="118"/>
        <v/>
      </c>
      <c r="AJ195" s="670" t="str">
        <f t="shared" si="119"/>
        <v/>
      </c>
      <c r="AK195" s="357" t="str">
        <f t="shared" si="120"/>
        <v/>
      </c>
      <c r="AL195" s="358" t="str">
        <f t="shared" si="121"/>
        <v/>
      </c>
      <c r="AM195" s="367" t="str">
        <f t="shared" si="122"/>
        <v/>
      </c>
      <c r="AN195" s="68"/>
    </row>
    <row r="196" spans="1:40" x14ac:dyDescent="0.25">
      <c r="A196" s="335"/>
      <c r="B196" s="68"/>
      <c r="C196" s="661" t="s">
        <v>534</v>
      </c>
      <c r="D196" s="345" t="str">
        <f t="shared" si="127"/>
        <v/>
      </c>
      <c r="E196" s="358" t="str">
        <f t="shared" si="127"/>
        <v/>
      </c>
      <c r="F196" s="269"/>
      <c r="G196" s="269"/>
      <c r="H196" s="269"/>
      <c r="I196" s="269"/>
      <c r="J196" s="269"/>
      <c r="K196" s="269"/>
      <c r="L196" s="677"/>
      <c r="M196" s="68"/>
      <c r="N196" s="670" t="str">
        <f t="shared" si="99"/>
        <v/>
      </c>
      <c r="O196" s="367" t="str">
        <f t="shared" si="100"/>
        <v/>
      </c>
      <c r="P196" s="670" t="str">
        <f t="shared" si="123"/>
        <v/>
      </c>
      <c r="Q196" s="357" t="str">
        <f t="shared" si="101"/>
        <v/>
      </c>
      <c r="R196" s="358" t="str">
        <f t="shared" si="124"/>
        <v/>
      </c>
      <c r="S196" s="367" t="str">
        <f t="shared" si="102"/>
        <v/>
      </c>
      <c r="T196" s="670" t="str">
        <f t="shared" si="103"/>
        <v/>
      </c>
      <c r="U196" s="359" t="str">
        <f t="shared" si="104"/>
        <v/>
      </c>
      <c r="V196" s="360" t="str">
        <f t="shared" si="105"/>
        <v/>
      </c>
      <c r="W196" s="367" t="str">
        <f t="shared" si="106"/>
        <v/>
      </c>
      <c r="X196" s="670" t="str">
        <f t="shared" si="107"/>
        <v/>
      </c>
      <c r="Y196" s="357" t="str">
        <f t="shared" si="108"/>
        <v/>
      </c>
      <c r="Z196" s="358" t="str">
        <f t="shared" si="109"/>
        <v/>
      </c>
      <c r="AA196" s="367" t="str">
        <f t="shared" si="110"/>
        <v/>
      </c>
      <c r="AB196" s="670" t="str">
        <f t="shared" si="111"/>
        <v/>
      </c>
      <c r="AC196" s="357" t="str">
        <f t="shared" si="112"/>
        <v/>
      </c>
      <c r="AD196" s="358" t="str">
        <f t="shared" si="113"/>
        <v/>
      </c>
      <c r="AE196" s="367" t="str">
        <f t="shared" si="114"/>
        <v/>
      </c>
      <c r="AF196" s="670" t="str">
        <f t="shared" si="115"/>
        <v/>
      </c>
      <c r="AG196" s="359" t="str">
        <f t="shared" si="116"/>
        <v/>
      </c>
      <c r="AH196" s="360" t="str">
        <f t="shared" si="117"/>
        <v/>
      </c>
      <c r="AI196" s="367" t="str">
        <f t="shared" si="118"/>
        <v/>
      </c>
      <c r="AJ196" s="670" t="str">
        <f t="shared" si="119"/>
        <v/>
      </c>
      <c r="AK196" s="357" t="str">
        <f t="shared" si="120"/>
        <v/>
      </c>
      <c r="AL196" s="358" t="str">
        <f t="shared" si="121"/>
        <v/>
      </c>
      <c r="AM196" s="367" t="str">
        <f t="shared" si="122"/>
        <v/>
      </c>
      <c r="AN196" s="68"/>
    </row>
    <row r="197" spans="1:40" x14ac:dyDescent="0.25">
      <c r="A197" s="335"/>
      <c r="B197" s="68"/>
      <c r="C197" s="661" t="s">
        <v>534</v>
      </c>
      <c r="D197" s="345" t="str">
        <f t="shared" si="127"/>
        <v/>
      </c>
      <c r="E197" s="358" t="str">
        <f t="shared" si="127"/>
        <v/>
      </c>
      <c r="F197" s="269"/>
      <c r="G197" s="269"/>
      <c r="H197" s="269"/>
      <c r="I197" s="269"/>
      <c r="J197" s="269"/>
      <c r="K197" s="269"/>
      <c r="L197" s="677"/>
      <c r="M197" s="68"/>
      <c r="N197" s="670" t="str">
        <f t="shared" si="99"/>
        <v/>
      </c>
      <c r="O197" s="367" t="str">
        <f t="shared" si="100"/>
        <v/>
      </c>
      <c r="P197" s="670" t="str">
        <f t="shared" si="123"/>
        <v/>
      </c>
      <c r="Q197" s="357" t="str">
        <f t="shared" si="101"/>
        <v/>
      </c>
      <c r="R197" s="358" t="str">
        <f t="shared" si="124"/>
        <v/>
      </c>
      <c r="S197" s="367" t="str">
        <f t="shared" si="102"/>
        <v/>
      </c>
      <c r="T197" s="670" t="str">
        <f t="shared" si="103"/>
        <v/>
      </c>
      <c r="U197" s="359" t="str">
        <f t="shared" si="104"/>
        <v/>
      </c>
      <c r="V197" s="360" t="str">
        <f t="shared" si="105"/>
        <v/>
      </c>
      <c r="W197" s="367" t="str">
        <f t="shared" si="106"/>
        <v/>
      </c>
      <c r="X197" s="670" t="str">
        <f t="shared" si="107"/>
        <v/>
      </c>
      <c r="Y197" s="357" t="str">
        <f t="shared" si="108"/>
        <v/>
      </c>
      <c r="Z197" s="358" t="str">
        <f t="shared" si="109"/>
        <v/>
      </c>
      <c r="AA197" s="367" t="str">
        <f t="shared" si="110"/>
        <v/>
      </c>
      <c r="AB197" s="670" t="str">
        <f t="shared" si="111"/>
        <v/>
      </c>
      <c r="AC197" s="357" t="str">
        <f t="shared" si="112"/>
        <v/>
      </c>
      <c r="AD197" s="358" t="str">
        <f t="shared" si="113"/>
        <v/>
      </c>
      <c r="AE197" s="367" t="str">
        <f t="shared" si="114"/>
        <v/>
      </c>
      <c r="AF197" s="670" t="str">
        <f t="shared" si="115"/>
        <v/>
      </c>
      <c r="AG197" s="359" t="str">
        <f t="shared" si="116"/>
        <v/>
      </c>
      <c r="AH197" s="360" t="str">
        <f t="shared" si="117"/>
        <v/>
      </c>
      <c r="AI197" s="367" t="str">
        <f t="shared" si="118"/>
        <v/>
      </c>
      <c r="AJ197" s="670" t="str">
        <f t="shared" si="119"/>
        <v/>
      </c>
      <c r="AK197" s="357" t="str">
        <f t="shared" si="120"/>
        <v/>
      </c>
      <c r="AL197" s="358" t="str">
        <f t="shared" si="121"/>
        <v/>
      </c>
      <c r="AM197" s="367" t="str">
        <f t="shared" si="122"/>
        <v/>
      </c>
      <c r="AN197" s="68"/>
    </row>
    <row r="198" spans="1:40" x14ac:dyDescent="0.25">
      <c r="A198" s="335"/>
      <c r="B198" s="68"/>
      <c r="C198" s="661" t="s">
        <v>639</v>
      </c>
      <c r="D198" s="345" t="str">
        <f>D94</f>
        <v>Macquarie Park Special Rate</v>
      </c>
      <c r="E198" s="358">
        <f>E94</f>
        <v>3160.2095791573142</v>
      </c>
      <c r="F198" s="356">
        <f>ROUND(E198*(1+rate_peg_15_16),2)</f>
        <v>3236.05</v>
      </c>
      <c r="G198" s="356">
        <f>ROUND(F198*(1+rate_peg_yr2),2)</f>
        <v>3333.13</v>
      </c>
      <c r="H198" s="356">
        <f>ROUND(G198*(1+rate_peg_yr3),2)</f>
        <v>3433.12</v>
      </c>
      <c r="I198" s="356">
        <f>ROUND(H198*(1+rate_peg_yr4),2)</f>
        <v>3536.11</v>
      </c>
      <c r="J198" s="356">
        <f>ROUND(I198*(1+rate_peg_yr5),2)</f>
        <v>3642.19</v>
      </c>
      <c r="K198" s="356">
        <f>ROUND(J198*(1+rate_peg_yr6),2)</f>
        <v>3751.46</v>
      </c>
      <c r="L198" s="664">
        <f>ROUND(K198*(1+rate_peg_yr7),2)</f>
        <v>3864</v>
      </c>
      <c r="M198" s="68"/>
      <c r="N198" s="670">
        <f t="shared" si="99"/>
        <v>75.840420842685944</v>
      </c>
      <c r="O198" s="367">
        <f t="shared" si="100"/>
        <v>2.3998541534358989E-2</v>
      </c>
      <c r="P198" s="670">
        <f t="shared" si="123"/>
        <v>97.079999999999927</v>
      </c>
      <c r="Q198" s="357">
        <f t="shared" si="101"/>
        <v>2.999953647193335E-2</v>
      </c>
      <c r="R198" s="358">
        <f t="shared" si="124"/>
        <v>172.92042084268587</v>
      </c>
      <c r="S198" s="367">
        <f t="shared" si="102"/>
        <v>5.4718023128325549E-2</v>
      </c>
      <c r="T198" s="670">
        <f t="shared" si="103"/>
        <v>99.989999999999782</v>
      </c>
      <c r="U198" s="359">
        <f t="shared" si="104"/>
        <v>2.999882992862558E-2</v>
      </c>
      <c r="V198" s="360">
        <f t="shared" si="105"/>
        <v>272.91042084268565</v>
      </c>
      <c r="W198" s="367">
        <f t="shared" si="106"/>
        <v>8.6358329726808375E-2</v>
      </c>
      <c r="X198" s="670">
        <f t="shared" si="107"/>
        <v>102.99000000000024</v>
      </c>
      <c r="Y198" s="357">
        <f t="shared" si="108"/>
        <v>2.9998951391154473E-2</v>
      </c>
      <c r="Z198" s="358">
        <f t="shared" si="109"/>
        <v>375.90042084268589</v>
      </c>
      <c r="AA198" s="367">
        <f t="shared" si="110"/>
        <v>0.11894794045365865</v>
      </c>
      <c r="AB198" s="670">
        <f t="shared" si="111"/>
        <v>106.07999999999993</v>
      </c>
      <c r="AC198" s="357">
        <f t="shared" si="112"/>
        <v>2.9999066771112869E-2</v>
      </c>
      <c r="AD198" s="358">
        <f t="shared" si="113"/>
        <v>481.98042084268582</v>
      </c>
      <c r="AE198" s="367">
        <f t="shared" si="114"/>
        <v>0.15251533443272719</v>
      </c>
      <c r="AF198" s="670">
        <f t="shared" si="115"/>
        <v>109.26999999999998</v>
      </c>
      <c r="AG198" s="359">
        <f t="shared" si="116"/>
        <v>3.0001180608370235E-2</v>
      </c>
      <c r="AH198" s="360">
        <f t="shared" si="117"/>
        <v>591.2504208426858</v>
      </c>
      <c r="AI198" s="367">
        <f t="shared" si="118"/>
        <v>0.18709215513495966</v>
      </c>
      <c r="AJ198" s="670">
        <f t="shared" si="119"/>
        <v>112.53999999999996</v>
      </c>
      <c r="AK198" s="357">
        <f t="shared" si="120"/>
        <v>2.9998987061037558E-2</v>
      </c>
      <c r="AL198" s="358">
        <f t="shared" si="121"/>
        <v>703.79042084268576</v>
      </c>
      <c r="AM198" s="367">
        <f t="shared" si="122"/>
        <v>0.2227037173371125</v>
      </c>
      <c r="AN198" s="68"/>
    </row>
    <row r="199" spans="1:40" x14ac:dyDescent="0.25">
      <c r="A199" s="335"/>
      <c r="B199" s="68"/>
      <c r="C199" s="661" t="s">
        <v>639</v>
      </c>
      <c r="D199" s="345" t="str">
        <f t="shared" ref="D199:E214" si="128">D95</f>
        <v>Environmental Management Rate</v>
      </c>
      <c r="E199" s="358">
        <f t="shared" si="128"/>
        <v>277.43953165557178</v>
      </c>
      <c r="F199" s="356">
        <f>ROUND(E199*(1+rate_peg_15_16),2)</f>
        <v>284.10000000000002</v>
      </c>
      <c r="G199" s="356">
        <f>ROUND(F199*(1+rate_peg_yr2),2)</f>
        <v>292.62</v>
      </c>
      <c r="H199" s="356">
        <f>ROUND(G199*(1+rate_peg_yr3),2)</f>
        <v>301.39999999999998</v>
      </c>
      <c r="I199" s="356">
        <f>ROUND(H199*(1+rate_peg_yr4),2)</f>
        <v>310.44</v>
      </c>
      <c r="J199" s="356">
        <f>ROUND(I199*(1+rate_peg_yr5),2)</f>
        <v>319.75</v>
      </c>
      <c r="K199" s="356">
        <f>ROUND(J199*(1+rate_peg_yr6),2)</f>
        <v>329.34</v>
      </c>
      <c r="L199" s="664">
        <f>ROUND(K199*(1+rate_peg_yr7),2)</f>
        <v>339.22</v>
      </c>
      <c r="M199" s="68"/>
      <c r="N199" s="670">
        <f t="shared" si="99"/>
        <v>6.6604683444282387</v>
      </c>
      <c r="O199" s="367">
        <f t="shared" si="100"/>
        <v>2.4006918929984709E-2</v>
      </c>
      <c r="P199" s="670">
        <f t="shared" si="123"/>
        <v>8.5199999999999818</v>
      </c>
      <c r="Q199" s="357">
        <f t="shared" si="101"/>
        <v>2.998944033790912E-2</v>
      </c>
      <c r="R199" s="358">
        <f t="shared" si="124"/>
        <v>15.18046834442822</v>
      </c>
      <c r="S199" s="367">
        <f t="shared" si="102"/>
        <v>5.4716313330841627E-2</v>
      </c>
      <c r="T199" s="670">
        <f t="shared" si="103"/>
        <v>8.7799999999999727</v>
      </c>
      <c r="U199" s="359">
        <f t="shared" si="104"/>
        <v>3.0004784361971064E-2</v>
      </c>
      <c r="V199" s="360">
        <f t="shared" si="105"/>
        <v>23.960468344428193</v>
      </c>
      <c r="W199" s="367">
        <f t="shared" si="106"/>
        <v>8.6362848875386644E-2</v>
      </c>
      <c r="X199" s="670">
        <f t="shared" si="107"/>
        <v>9.0400000000000205</v>
      </c>
      <c r="Y199" s="357">
        <f t="shared" si="108"/>
        <v>2.9993364299933715E-2</v>
      </c>
      <c r="Z199" s="358">
        <f t="shared" si="109"/>
        <v>33.000468344428214</v>
      </c>
      <c r="AA199" s="367">
        <f t="shared" si="110"/>
        <v>0.11894652556361994</v>
      </c>
      <c r="AB199" s="670">
        <f t="shared" si="111"/>
        <v>9.3100000000000023</v>
      </c>
      <c r="AC199" s="357">
        <f t="shared" si="112"/>
        <v>2.9989692049993567E-2</v>
      </c>
      <c r="AD199" s="358">
        <f t="shared" si="113"/>
        <v>42.310468344428216</v>
      </c>
      <c r="AE199" s="367">
        <f t="shared" si="114"/>
        <v>0.15250338728568316</v>
      </c>
      <c r="AF199" s="670">
        <f t="shared" si="115"/>
        <v>9.589999999999975</v>
      </c>
      <c r="AG199" s="359">
        <f t="shared" si="116"/>
        <v>2.9992181391712197E-2</v>
      </c>
      <c r="AH199" s="360">
        <f t="shared" si="117"/>
        <v>51.900468344428191</v>
      </c>
      <c r="AI199" s="367">
        <f t="shared" si="118"/>
        <v>0.1870694779317181</v>
      </c>
      <c r="AJ199" s="670">
        <f t="shared" si="119"/>
        <v>9.8800000000000523</v>
      </c>
      <c r="AK199" s="357">
        <f t="shared" si="120"/>
        <v>2.9999392724843789E-2</v>
      </c>
      <c r="AL199" s="358">
        <f t="shared" si="121"/>
        <v>61.780468344428243</v>
      </c>
      <c r="AM199" s="367">
        <f t="shared" si="122"/>
        <v>0.222680841391867</v>
      </c>
      <c r="AN199" s="68"/>
    </row>
    <row r="200" spans="1:40" x14ac:dyDescent="0.25">
      <c r="A200" s="335"/>
      <c r="B200" s="68"/>
      <c r="C200" s="661" t="s">
        <v>639</v>
      </c>
      <c r="D200" s="345" t="str">
        <f t="shared" si="128"/>
        <v>Infrastructure Renewal Special Rate</v>
      </c>
      <c r="E200" s="358">
        <f t="shared" si="128"/>
        <v>0</v>
      </c>
      <c r="F200" s="269"/>
      <c r="G200" s="269"/>
      <c r="H200" s="269"/>
      <c r="I200" s="269"/>
      <c r="J200" s="269"/>
      <c r="K200" s="269"/>
      <c r="L200" s="677"/>
      <c r="M200" s="68"/>
      <c r="N200" s="670" t="str">
        <f t="shared" si="99"/>
        <v/>
      </c>
      <c r="O200" s="367" t="str">
        <f t="shared" si="100"/>
        <v/>
      </c>
      <c r="P200" s="670" t="str">
        <f t="shared" si="123"/>
        <v/>
      </c>
      <c r="Q200" s="357" t="str">
        <f t="shared" si="101"/>
        <v/>
      </c>
      <c r="R200" s="358" t="str">
        <f t="shared" si="124"/>
        <v/>
      </c>
      <c r="S200" s="367" t="str">
        <f t="shared" si="102"/>
        <v/>
      </c>
      <c r="T200" s="670" t="str">
        <f t="shared" si="103"/>
        <v/>
      </c>
      <c r="U200" s="359" t="str">
        <f t="shared" si="104"/>
        <v/>
      </c>
      <c r="V200" s="360" t="str">
        <f t="shared" si="105"/>
        <v/>
      </c>
      <c r="W200" s="367" t="str">
        <f t="shared" si="106"/>
        <v/>
      </c>
      <c r="X200" s="670" t="str">
        <f t="shared" si="107"/>
        <v/>
      </c>
      <c r="Y200" s="357" t="str">
        <f t="shared" si="108"/>
        <v/>
      </c>
      <c r="Z200" s="358" t="str">
        <f t="shared" si="109"/>
        <v/>
      </c>
      <c r="AA200" s="367" t="str">
        <f t="shared" si="110"/>
        <v/>
      </c>
      <c r="AB200" s="670" t="str">
        <f t="shared" si="111"/>
        <v/>
      </c>
      <c r="AC200" s="357" t="str">
        <f t="shared" si="112"/>
        <v/>
      </c>
      <c r="AD200" s="358" t="str">
        <f t="shared" si="113"/>
        <v/>
      </c>
      <c r="AE200" s="367" t="str">
        <f t="shared" si="114"/>
        <v/>
      </c>
      <c r="AF200" s="670" t="str">
        <f t="shared" si="115"/>
        <v/>
      </c>
      <c r="AG200" s="359" t="str">
        <f t="shared" si="116"/>
        <v/>
      </c>
      <c r="AH200" s="360" t="str">
        <f t="shared" si="117"/>
        <v/>
      </c>
      <c r="AI200" s="367" t="str">
        <f t="shared" si="118"/>
        <v/>
      </c>
      <c r="AJ200" s="670" t="str">
        <f t="shared" si="119"/>
        <v/>
      </c>
      <c r="AK200" s="357" t="str">
        <f t="shared" si="120"/>
        <v/>
      </c>
      <c r="AL200" s="358" t="str">
        <f t="shared" si="121"/>
        <v/>
      </c>
      <c r="AM200" s="367" t="str">
        <f t="shared" si="122"/>
        <v/>
      </c>
      <c r="AN200" s="68"/>
    </row>
    <row r="201" spans="1:40" x14ac:dyDescent="0.25">
      <c r="A201" s="335"/>
      <c r="B201" s="68"/>
      <c r="C201" s="661" t="s">
        <v>639</v>
      </c>
      <c r="D201" s="345" t="str">
        <f t="shared" si="128"/>
        <v/>
      </c>
      <c r="E201" s="358" t="str">
        <f t="shared" si="128"/>
        <v/>
      </c>
      <c r="F201" s="269"/>
      <c r="G201" s="269"/>
      <c r="H201" s="269"/>
      <c r="I201" s="269"/>
      <c r="J201" s="269"/>
      <c r="K201" s="269"/>
      <c r="L201" s="677"/>
      <c r="M201" s="68"/>
      <c r="N201" s="670" t="str">
        <f t="shared" si="99"/>
        <v/>
      </c>
      <c r="O201" s="367" t="str">
        <f t="shared" si="100"/>
        <v/>
      </c>
      <c r="P201" s="670" t="str">
        <f t="shared" si="123"/>
        <v/>
      </c>
      <c r="Q201" s="357" t="str">
        <f t="shared" si="101"/>
        <v/>
      </c>
      <c r="R201" s="358" t="str">
        <f t="shared" si="124"/>
        <v/>
      </c>
      <c r="S201" s="367" t="str">
        <f t="shared" si="102"/>
        <v/>
      </c>
      <c r="T201" s="670" t="str">
        <f t="shared" si="103"/>
        <v/>
      </c>
      <c r="U201" s="359" t="str">
        <f t="shared" si="104"/>
        <v/>
      </c>
      <c r="V201" s="360" t="str">
        <f t="shared" si="105"/>
        <v/>
      </c>
      <c r="W201" s="367" t="str">
        <f t="shared" si="106"/>
        <v/>
      </c>
      <c r="X201" s="670" t="str">
        <f t="shared" si="107"/>
        <v/>
      </c>
      <c r="Y201" s="357" t="str">
        <f t="shared" si="108"/>
        <v/>
      </c>
      <c r="Z201" s="358" t="str">
        <f t="shared" si="109"/>
        <v/>
      </c>
      <c r="AA201" s="367" t="str">
        <f t="shared" si="110"/>
        <v/>
      </c>
      <c r="AB201" s="670" t="str">
        <f t="shared" si="111"/>
        <v/>
      </c>
      <c r="AC201" s="357" t="str">
        <f t="shared" si="112"/>
        <v/>
      </c>
      <c r="AD201" s="358" t="str">
        <f t="shared" si="113"/>
        <v/>
      </c>
      <c r="AE201" s="367" t="str">
        <f t="shared" si="114"/>
        <v/>
      </c>
      <c r="AF201" s="670" t="str">
        <f t="shared" si="115"/>
        <v/>
      </c>
      <c r="AG201" s="359" t="str">
        <f t="shared" si="116"/>
        <v/>
      </c>
      <c r="AH201" s="360" t="str">
        <f t="shared" si="117"/>
        <v/>
      </c>
      <c r="AI201" s="367" t="str">
        <f t="shared" si="118"/>
        <v/>
      </c>
      <c r="AJ201" s="670" t="str">
        <f t="shared" si="119"/>
        <v/>
      </c>
      <c r="AK201" s="357" t="str">
        <f t="shared" si="120"/>
        <v/>
      </c>
      <c r="AL201" s="358" t="str">
        <f t="shared" si="121"/>
        <v/>
      </c>
      <c r="AM201" s="367" t="str">
        <f t="shared" si="122"/>
        <v/>
      </c>
      <c r="AN201" s="68"/>
    </row>
    <row r="202" spans="1:40" x14ac:dyDescent="0.25">
      <c r="A202" s="335"/>
      <c r="B202" s="68"/>
      <c r="C202" s="661" t="s">
        <v>639</v>
      </c>
      <c r="D202" s="345" t="str">
        <f t="shared" si="128"/>
        <v/>
      </c>
      <c r="E202" s="358" t="str">
        <f t="shared" si="128"/>
        <v/>
      </c>
      <c r="F202" s="269"/>
      <c r="G202" s="269"/>
      <c r="H202" s="269"/>
      <c r="I202" s="269"/>
      <c r="J202" s="269"/>
      <c r="K202" s="269"/>
      <c r="L202" s="677"/>
      <c r="M202" s="68"/>
      <c r="N202" s="670" t="str">
        <f t="shared" si="99"/>
        <v/>
      </c>
      <c r="O202" s="367" t="str">
        <f t="shared" si="100"/>
        <v/>
      </c>
      <c r="P202" s="670" t="str">
        <f t="shared" si="123"/>
        <v/>
      </c>
      <c r="Q202" s="357" t="str">
        <f t="shared" si="101"/>
        <v/>
      </c>
      <c r="R202" s="358" t="str">
        <f t="shared" si="124"/>
        <v/>
      </c>
      <c r="S202" s="367" t="str">
        <f t="shared" si="102"/>
        <v/>
      </c>
      <c r="T202" s="670" t="str">
        <f t="shared" si="103"/>
        <v/>
      </c>
      <c r="U202" s="359" t="str">
        <f t="shared" si="104"/>
        <v/>
      </c>
      <c r="V202" s="360" t="str">
        <f t="shared" si="105"/>
        <v/>
      </c>
      <c r="W202" s="367" t="str">
        <f t="shared" si="106"/>
        <v/>
      </c>
      <c r="X202" s="670" t="str">
        <f t="shared" si="107"/>
        <v/>
      </c>
      <c r="Y202" s="357" t="str">
        <f t="shared" si="108"/>
        <v/>
      </c>
      <c r="Z202" s="358" t="str">
        <f t="shared" si="109"/>
        <v/>
      </c>
      <c r="AA202" s="367" t="str">
        <f t="shared" si="110"/>
        <v/>
      </c>
      <c r="AB202" s="670" t="str">
        <f t="shared" si="111"/>
        <v/>
      </c>
      <c r="AC202" s="357" t="str">
        <f t="shared" si="112"/>
        <v/>
      </c>
      <c r="AD202" s="358" t="str">
        <f t="shared" si="113"/>
        <v/>
      </c>
      <c r="AE202" s="367" t="str">
        <f t="shared" si="114"/>
        <v/>
      </c>
      <c r="AF202" s="670" t="str">
        <f t="shared" si="115"/>
        <v/>
      </c>
      <c r="AG202" s="359" t="str">
        <f t="shared" si="116"/>
        <v/>
      </c>
      <c r="AH202" s="360" t="str">
        <f t="shared" si="117"/>
        <v/>
      </c>
      <c r="AI202" s="367" t="str">
        <f t="shared" si="118"/>
        <v/>
      </c>
      <c r="AJ202" s="670" t="str">
        <f t="shared" si="119"/>
        <v/>
      </c>
      <c r="AK202" s="357" t="str">
        <f t="shared" si="120"/>
        <v/>
      </c>
      <c r="AL202" s="358" t="str">
        <f t="shared" si="121"/>
        <v/>
      </c>
      <c r="AM202" s="367" t="str">
        <f t="shared" si="122"/>
        <v/>
      </c>
      <c r="AN202" s="68"/>
    </row>
    <row r="203" spans="1:40" x14ac:dyDescent="0.25">
      <c r="A203" s="335"/>
      <c r="B203" s="68"/>
      <c r="C203" s="661" t="s">
        <v>639</v>
      </c>
      <c r="D203" s="345" t="str">
        <f t="shared" si="128"/>
        <v/>
      </c>
      <c r="E203" s="358" t="str">
        <f t="shared" si="128"/>
        <v/>
      </c>
      <c r="F203" s="269"/>
      <c r="G203" s="269"/>
      <c r="H203" s="269"/>
      <c r="I203" s="269"/>
      <c r="J203" s="269"/>
      <c r="K203" s="269"/>
      <c r="L203" s="677"/>
      <c r="M203" s="68"/>
      <c r="N203" s="670" t="str">
        <f t="shared" si="99"/>
        <v/>
      </c>
      <c r="O203" s="367" t="str">
        <f t="shared" si="100"/>
        <v/>
      </c>
      <c r="P203" s="670" t="str">
        <f t="shared" si="123"/>
        <v/>
      </c>
      <c r="Q203" s="357" t="str">
        <f t="shared" si="101"/>
        <v/>
      </c>
      <c r="R203" s="358" t="str">
        <f t="shared" si="124"/>
        <v/>
      </c>
      <c r="S203" s="367" t="str">
        <f t="shared" si="102"/>
        <v/>
      </c>
      <c r="T203" s="670" t="str">
        <f t="shared" si="103"/>
        <v/>
      </c>
      <c r="U203" s="359" t="str">
        <f t="shared" si="104"/>
        <v/>
      </c>
      <c r="V203" s="360" t="str">
        <f t="shared" si="105"/>
        <v/>
      </c>
      <c r="W203" s="367" t="str">
        <f t="shared" si="106"/>
        <v/>
      </c>
      <c r="X203" s="670" t="str">
        <f t="shared" si="107"/>
        <v/>
      </c>
      <c r="Y203" s="357" t="str">
        <f t="shared" si="108"/>
        <v/>
      </c>
      <c r="Z203" s="358" t="str">
        <f t="shared" si="109"/>
        <v/>
      </c>
      <c r="AA203" s="367" t="str">
        <f t="shared" si="110"/>
        <v/>
      </c>
      <c r="AB203" s="670" t="str">
        <f t="shared" si="111"/>
        <v/>
      </c>
      <c r="AC203" s="357" t="str">
        <f t="shared" si="112"/>
        <v/>
      </c>
      <c r="AD203" s="358" t="str">
        <f t="shared" si="113"/>
        <v/>
      </c>
      <c r="AE203" s="367" t="str">
        <f t="shared" si="114"/>
        <v/>
      </c>
      <c r="AF203" s="670" t="str">
        <f t="shared" si="115"/>
        <v/>
      </c>
      <c r="AG203" s="359" t="str">
        <f t="shared" si="116"/>
        <v/>
      </c>
      <c r="AH203" s="360" t="str">
        <f t="shared" si="117"/>
        <v/>
      </c>
      <c r="AI203" s="367" t="str">
        <f t="shared" si="118"/>
        <v/>
      </c>
      <c r="AJ203" s="670" t="str">
        <f t="shared" si="119"/>
        <v/>
      </c>
      <c r="AK203" s="357" t="str">
        <f t="shared" si="120"/>
        <v/>
      </c>
      <c r="AL203" s="358" t="str">
        <f t="shared" si="121"/>
        <v/>
      </c>
      <c r="AM203" s="367" t="str">
        <f t="shared" si="122"/>
        <v/>
      </c>
      <c r="AN203" s="68"/>
    </row>
    <row r="204" spans="1:40" x14ac:dyDescent="0.25">
      <c r="A204" s="335"/>
      <c r="B204" s="68"/>
      <c r="C204" s="661" t="s">
        <v>639</v>
      </c>
      <c r="D204" s="345" t="str">
        <f t="shared" si="128"/>
        <v/>
      </c>
      <c r="E204" s="358" t="str">
        <f t="shared" si="128"/>
        <v/>
      </c>
      <c r="F204" s="269"/>
      <c r="G204" s="269"/>
      <c r="H204" s="269"/>
      <c r="I204" s="269"/>
      <c r="J204" s="269"/>
      <c r="K204" s="269"/>
      <c r="L204" s="677"/>
      <c r="M204" s="68"/>
      <c r="N204" s="670" t="str">
        <f t="shared" si="99"/>
        <v/>
      </c>
      <c r="O204" s="367" t="str">
        <f t="shared" si="100"/>
        <v/>
      </c>
      <c r="P204" s="670" t="str">
        <f t="shared" si="123"/>
        <v/>
      </c>
      <c r="Q204" s="357" t="str">
        <f t="shared" si="101"/>
        <v/>
      </c>
      <c r="R204" s="358" t="str">
        <f t="shared" si="124"/>
        <v/>
      </c>
      <c r="S204" s="367" t="str">
        <f t="shared" si="102"/>
        <v/>
      </c>
      <c r="T204" s="670" t="str">
        <f t="shared" si="103"/>
        <v/>
      </c>
      <c r="U204" s="359" t="str">
        <f t="shared" si="104"/>
        <v/>
      </c>
      <c r="V204" s="360" t="str">
        <f t="shared" si="105"/>
        <v/>
      </c>
      <c r="W204" s="367" t="str">
        <f t="shared" si="106"/>
        <v/>
      </c>
      <c r="X204" s="670" t="str">
        <f t="shared" si="107"/>
        <v/>
      </c>
      <c r="Y204" s="357" t="str">
        <f t="shared" si="108"/>
        <v/>
      </c>
      <c r="Z204" s="358" t="str">
        <f t="shared" si="109"/>
        <v/>
      </c>
      <c r="AA204" s="367" t="str">
        <f t="shared" si="110"/>
        <v/>
      </c>
      <c r="AB204" s="670" t="str">
        <f t="shared" si="111"/>
        <v/>
      </c>
      <c r="AC204" s="357" t="str">
        <f t="shared" si="112"/>
        <v/>
      </c>
      <c r="AD204" s="358" t="str">
        <f t="shared" si="113"/>
        <v/>
      </c>
      <c r="AE204" s="367" t="str">
        <f t="shared" si="114"/>
        <v/>
      </c>
      <c r="AF204" s="670" t="str">
        <f t="shared" si="115"/>
        <v/>
      </c>
      <c r="AG204" s="359" t="str">
        <f t="shared" si="116"/>
        <v/>
      </c>
      <c r="AH204" s="360" t="str">
        <f t="shared" si="117"/>
        <v/>
      </c>
      <c r="AI204" s="367" t="str">
        <f t="shared" si="118"/>
        <v/>
      </c>
      <c r="AJ204" s="670" t="str">
        <f t="shared" si="119"/>
        <v/>
      </c>
      <c r="AK204" s="357" t="str">
        <f t="shared" si="120"/>
        <v/>
      </c>
      <c r="AL204" s="358" t="str">
        <f t="shared" si="121"/>
        <v/>
      </c>
      <c r="AM204" s="367" t="str">
        <f t="shared" si="122"/>
        <v/>
      </c>
      <c r="AN204" s="68"/>
    </row>
    <row r="205" spans="1:40" x14ac:dyDescent="0.25">
      <c r="A205" s="335"/>
      <c r="B205" s="68"/>
      <c r="C205" s="661" t="s">
        <v>639</v>
      </c>
      <c r="D205" s="345" t="str">
        <f t="shared" si="128"/>
        <v/>
      </c>
      <c r="E205" s="358" t="str">
        <f t="shared" si="128"/>
        <v/>
      </c>
      <c r="F205" s="269"/>
      <c r="G205" s="269"/>
      <c r="H205" s="269"/>
      <c r="I205" s="269"/>
      <c r="J205" s="269"/>
      <c r="K205" s="269"/>
      <c r="L205" s="677"/>
      <c r="M205" s="68"/>
      <c r="N205" s="670" t="str">
        <f t="shared" si="99"/>
        <v/>
      </c>
      <c r="O205" s="367" t="str">
        <f t="shared" si="100"/>
        <v/>
      </c>
      <c r="P205" s="670" t="str">
        <f t="shared" si="123"/>
        <v/>
      </c>
      <c r="Q205" s="357" t="str">
        <f t="shared" si="101"/>
        <v/>
      </c>
      <c r="R205" s="358" t="str">
        <f t="shared" si="124"/>
        <v/>
      </c>
      <c r="S205" s="367" t="str">
        <f t="shared" si="102"/>
        <v/>
      </c>
      <c r="T205" s="670" t="str">
        <f t="shared" si="103"/>
        <v/>
      </c>
      <c r="U205" s="359" t="str">
        <f t="shared" si="104"/>
        <v/>
      </c>
      <c r="V205" s="360" t="str">
        <f t="shared" si="105"/>
        <v/>
      </c>
      <c r="W205" s="367" t="str">
        <f t="shared" si="106"/>
        <v/>
      </c>
      <c r="X205" s="670" t="str">
        <f t="shared" si="107"/>
        <v/>
      </c>
      <c r="Y205" s="357" t="str">
        <f t="shared" si="108"/>
        <v/>
      </c>
      <c r="Z205" s="358" t="str">
        <f t="shared" si="109"/>
        <v/>
      </c>
      <c r="AA205" s="367" t="str">
        <f t="shared" si="110"/>
        <v/>
      </c>
      <c r="AB205" s="670" t="str">
        <f t="shared" si="111"/>
        <v/>
      </c>
      <c r="AC205" s="357" t="str">
        <f t="shared" si="112"/>
        <v/>
      </c>
      <c r="AD205" s="358" t="str">
        <f t="shared" si="113"/>
        <v/>
      </c>
      <c r="AE205" s="367" t="str">
        <f t="shared" si="114"/>
        <v/>
      </c>
      <c r="AF205" s="670" t="str">
        <f t="shared" si="115"/>
        <v/>
      </c>
      <c r="AG205" s="359" t="str">
        <f t="shared" si="116"/>
        <v/>
      </c>
      <c r="AH205" s="360" t="str">
        <f t="shared" si="117"/>
        <v/>
      </c>
      <c r="AI205" s="367" t="str">
        <f t="shared" si="118"/>
        <v/>
      </c>
      <c r="AJ205" s="670" t="str">
        <f t="shared" si="119"/>
        <v/>
      </c>
      <c r="AK205" s="357" t="str">
        <f t="shared" si="120"/>
        <v/>
      </c>
      <c r="AL205" s="358" t="str">
        <f t="shared" si="121"/>
        <v/>
      </c>
      <c r="AM205" s="367" t="str">
        <f t="shared" si="122"/>
        <v/>
      </c>
      <c r="AN205" s="68"/>
    </row>
    <row r="206" spans="1:40" x14ac:dyDescent="0.25">
      <c r="A206" s="335"/>
      <c r="B206" s="68"/>
      <c r="C206" s="661" t="s">
        <v>639</v>
      </c>
      <c r="D206" s="345" t="str">
        <f t="shared" si="128"/>
        <v/>
      </c>
      <c r="E206" s="358" t="str">
        <f t="shared" si="128"/>
        <v/>
      </c>
      <c r="F206" s="269"/>
      <c r="G206" s="269"/>
      <c r="H206" s="269"/>
      <c r="I206" s="269"/>
      <c r="J206" s="269"/>
      <c r="K206" s="269"/>
      <c r="L206" s="677"/>
      <c r="M206" s="68"/>
      <c r="N206" s="670" t="str">
        <f t="shared" si="99"/>
        <v/>
      </c>
      <c r="O206" s="367" t="str">
        <f t="shared" si="100"/>
        <v/>
      </c>
      <c r="P206" s="670" t="str">
        <f t="shared" si="123"/>
        <v/>
      </c>
      <c r="Q206" s="357" t="str">
        <f t="shared" si="101"/>
        <v/>
      </c>
      <c r="R206" s="358" t="str">
        <f t="shared" si="124"/>
        <v/>
      </c>
      <c r="S206" s="367" t="str">
        <f t="shared" si="102"/>
        <v/>
      </c>
      <c r="T206" s="670" t="str">
        <f t="shared" ref="T206:T238" si="129">IF(H206=0,"",IF(G206=0,"",H206-G206))</f>
        <v/>
      </c>
      <c r="U206" s="359" t="str">
        <f t="shared" si="104"/>
        <v/>
      </c>
      <c r="V206" s="360" t="str">
        <f t="shared" si="105"/>
        <v/>
      </c>
      <c r="W206" s="367" t="str">
        <f t="shared" si="106"/>
        <v/>
      </c>
      <c r="X206" s="670" t="str">
        <f t="shared" ref="X206:X238" si="130">IF(I206=0,"",IF(H206=0,"",I206-H206))</f>
        <v/>
      </c>
      <c r="Y206" s="357" t="str">
        <f t="shared" si="108"/>
        <v/>
      </c>
      <c r="Z206" s="358" t="str">
        <f t="shared" si="109"/>
        <v/>
      </c>
      <c r="AA206" s="367" t="str">
        <f t="shared" si="110"/>
        <v/>
      </c>
      <c r="AB206" s="670" t="str">
        <f t="shared" ref="AB206:AB238" si="131">IF(J206=0,"",IF(I206=0,"",J206-I206))</f>
        <v/>
      </c>
      <c r="AC206" s="357" t="str">
        <f t="shared" si="112"/>
        <v/>
      </c>
      <c r="AD206" s="358" t="str">
        <f t="shared" si="113"/>
        <v/>
      </c>
      <c r="AE206" s="367" t="str">
        <f t="shared" si="114"/>
        <v/>
      </c>
      <c r="AF206" s="670" t="str">
        <f t="shared" ref="AF206:AF238" si="132">IF(K206=0,"",IF(J206=0,"",K206-J206))</f>
        <v/>
      </c>
      <c r="AG206" s="359" t="str">
        <f t="shared" si="116"/>
        <v/>
      </c>
      <c r="AH206" s="360" t="str">
        <f t="shared" si="117"/>
        <v/>
      </c>
      <c r="AI206" s="367" t="str">
        <f t="shared" si="118"/>
        <v/>
      </c>
      <c r="AJ206" s="670" t="str">
        <f t="shared" ref="AJ206:AJ238" si="133">IF(L206=0,"",IF(K206=0,"",L206-K206))</f>
        <v/>
      </c>
      <c r="AK206" s="357" t="str">
        <f t="shared" si="120"/>
        <v/>
      </c>
      <c r="AL206" s="358" t="str">
        <f t="shared" si="121"/>
        <v/>
      </c>
      <c r="AM206" s="367" t="str">
        <f t="shared" si="122"/>
        <v/>
      </c>
      <c r="AN206" s="68"/>
    </row>
    <row r="207" spans="1:40" x14ac:dyDescent="0.25">
      <c r="A207" s="335"/>
      <c r="B207" s="68"/>
      <c r="C207" s="661" t="s">
        <v>639</v>
      </c>
      <c r="D207" s="345" t="str">
        <f t="shared" si="128"/>
        <v/>
      </c>
      <c r="E207" s="358" t="str">
        <f t="shared" si="128"/>
        <v/>
      </c>
      <c r="F207" s="269"/>
      <c r="G207" s="269"/>
      <c r="H207" s="269"/>
      <c r="I207" s="269"/>
      <c r="J207" s="269"/>
      <c r="K207" s="269"/>
      <c r="L207" s="677"/>
      <c r="M207" s="68"/>
      <c r="N207" s="670" t="str">
        <f t="shared" si="99"/>
        <v/>
      </c>
      <c r="O207" s="367" t="str">
        <f t="shared" si="100"/>
        <v/>
      </c>
      <c r="P207" s="670" t="str">
        <f t="shared" ref="P207:P238" si="134">IF(G207=0,"",IF(F207=0,"",G207-F207))</f>
        <v/>
      </c>
      <c r="Q207" s="357" t="str">
        <f t="shared" si="101"/>
        <v/>
      </c>
      <c r="R207" s="358" t="str">
        <f t="shared" ref="R207:R238" si="135">IF(P207="","",P207+N207)</f>
        <v/>
      </c>
      <c r="S207" s="367" t="str">
        <f t="shared" si="102"/>
        <v/>
      </c>
      <c r="T207" s="670" t="str">
        <f t="shared" si="129"/>
        <v/>
      </c>
      <c r="U207" s="359" t="str">
        <f t="shared" si="104"/>
        <v/>
      </c>
      <c r="V207" s="360" t="str">
        <f t="shared" si="105"/>
        <v/>
      </c>
      <c r="W207" s="367" t="str">
        <f t="shared" si="106"/>
        <v/>
      </c>
      <c r="X207" s="670" t="str">
        <f t="shared" si="130"/>
        <v/>
      </c>
      <c r="Y207" s="357" t="str">
        <f t="shared" si="108"/>
        <v/>
      </c>
      <c r="Z207" s="358" t="str">
        <f t="shared" si="109"/>
        <v/>
      </c>
      <c r="AA207" s="367" t="str">
        <f t="shared" si="110"/>
        <v/>
      </c>
      <c r="AB207" s="670" t="str">
        <f t="shared" si="131"/>
        <v/>
      </c>
      <c r="AC207" s="357" t="str">
        <f t="shared" si="112"/>
        <v/>
      </c>
      <c r="AD207" s="358" t="str">
        <f t="shared" si="113"/>
        <v/>
      </c>
      <c r="AE207" s="367" t="str">
        <f t="shared" si="114"/>
        <v/>
      </c>
      <c r="AF207" s="670" t="str">
        <f t="shared" si="132"/>
        <v/>
      </c>
      <c r="AG207" s="359" t="str">
        <f t="shared" si="116"/>
        <v/>
      </c>
      <c r="AH207" s="360" t="str">
        <f t="shared" si="117"/>
        <v/>
      </c>
      <c r="AI207" s="367" t="str">
        <f t="shared" si="118"/>
        <v/>
      </c>
      <c r="AJ207" s="670" t="str">
        <f t="shared" si="133"/>
        <v/>
      </c>
      <c r="AK207" s="357" t="str">
        <f t="shared" si="120"/>
        <v/>
      </c>
      <c r="AL207" s="358" t="str">
        <f t="shared" si="121"/>
        <v/>
      </c>
      <c r="AM207" s="367" t="str">
        <f t="shared" si="122"/>
        <v/>
      </c>
      <c r="AN207" s="68"/>
    </row>
    <row r="208" spans="1:40" x14ac:dyDescent="0.25">
      <c r="A208" s="335"/>
      <c r="B208" s="68"/>
      <c r="C208" s="661" t="s">
        <v>639</v>
      </c>
      <c r="D208" s="345" t="str">
        <f t="shared" si="128"/>
        <v/>
      </c>
      <c r="E208" s="358" t="str">
        <f t="shared" si="128"/>
        <v/>
      </c>
      <c r="F208" s="269"/>
      <c r="G208" s="269"/>
      <c r="H208" s="269"/>
      <c r="I208" s="269"/>
      <c r="J208" s="269"/>
      <c r="K208" s="269"/>
      <c r="L208" s="677"/>
      <c r="M208" s="68"/>
      <c r="N208" s="670" t="str">
        <f t="shared" si="99"/>
        <v/>
      </c>
      <c r="O208" s="367" t="str">
        <f t="shared" si="100"/>
        <v/>
      </c>
      <c r="P208" s="670" t="str">
        <f t="shared" si="134"/>
        <v/>
      </c>
      <c r="Q208" s="357" t="str">
        <f t="shared" si="101"/>
        <v/>
      </c>
      <c r="R208" s="358" t="str">
        <f t="shared" si="135"/>
        <v/>
      </c>
      <c r="S208" s="367" t="str">
        <f t="shared" si="102"/>
        <v/>
      </c>
      <c r="T208" s="670" t="str">
        <f t="shared" si="129"/>
        <v/>
      </c>
      <c r="U208" s="359" t="str">
        <f t="shared" si="104"/>
        <v/>
      </c>
      <c r="V208" s="360" t="str">
        <f t="shared" si="105"/>
        <v/>
      </c>
      <c r="W208" s="367" t="str">
        <f t="shared" si="106"/>
        <v/>
      </c>
      <c r="X208" s="670" t="str">
        <f t="shared" si="130"/>
        <v/>
      </c>
      <c r="Y208" s="357" t="str">
        <f t="shared" si="108"/>
        <v/>
      </c>
      <c r="Z208" s="358" t="str">
        <f t="shared" si="109"/>
        <v/>
      </c>
      <c r="AA208" s="367" t="str">
        <f t="shared" si="110"/>
        <v/>
      </c>
      <c r="AB208" s="670" t="str">
        <f t="shared" si="131"/>
        <v/>
      </c>
      <c r="AC208" s="357" t="str">
        <f t="shared" si="112"/>
        <v/>
      </c>
      <c r="AD208" s="358" t="str">
        <f t="shared" si="113"/>
        <v/>
      </c>
      <c r="AE208" s="367" t="str">
        <f t="shared" si="114"/>
        <v/>
      </c>
      <c r="AF208" s="670" t="str">
        <f t="shared" si="132"/>
        <v/>
      </c>
      <c r="AG208" s="359" t="str">
        <f t="shared" si="116"/>
        <v/>
      </c>
      <c r="AH208" s="360" t="str">
        <f t="shared" si="117"/>
        <v/>
      </c>
      <c r="AI208" s="367" t="str">
        <f t="shared" si="118"/>
        <v/>
      </c>
      <c r="AJ208" s="670" t="str">
        <f t="shared" si="133"/>
        <v/>
      </c>
      <c r="AK208" s="357" t="str">
        <f t="shared" si="120"/>
        <v/>
      </c>
      <c r="AL208" s="358" t="str">
        <f t="shared" si="121"/>
        <v/>
      </c>
      <c r="AM208" s="367" t="str">
        <f t="shared" si="122"/>
        <v/>
      </c>
      <c r="AN208" s="68"/>
    </row>
    <row r="209" spans="1:40" x14ac:dyDescent="0.25">
      <c r="A209" s="335"/>
      <c r="B209" s="68"/>
      <c r="C209" s="661" t="s">
        <v>639</v>
      </c>
      <c r="D209" s="345" t="str">
        <f t="shared" si="128"/>
        <v/>
      </c>
      <c r="E209" s="358" t="str">
        <f t="shared" si="128"/>
        <v/>
      </c>
      <c r="F209" s="269"/>
      <c r="G209" s="269"/>
      <c r="H209" s="269"/>
      <c r="I209" s="269"/>
      <c r="J209" s="269"/>
      <c r="K209" s="269"/>
      <c r="L209" s="677"/>
      <c r="M209" s="68"/>
      <c r="N209" s="670" t="str">
        <f t="shared" si="99"/>
        <v/>
      </c>
      <c r="O209" s="367" t="str">
        <f t="shared" si="100"/>
        <v/>
      </c>
      <c r="P209" s="670" t="str">
        <f t="shared" si="134"/>
        <v/>
      </c>
      <c r="Q209" s="357" t="str">
        <f t="shared" si="101"/>
        <v/>
      </c>
      <c r="R209" s="358" t="str">
        <f t="shared" si="135"/>
        <v/>
      </c>
      <c r="S209" s="367" t="str">
        <f t="shared" si="102"/>
        <v/>
      </c>
      <c r="T209" s="670" t="str">
        <f t="shared" si="129"/>
        <v/>
      </c>
      <c r="U209" s="359" t="str">
        <f t="shared" si="104"/>
        <v/>
      </c>
      <c r="V209" s="360" t="str">
        <f t="shared" si="105"/>
        <v/>
      </c>
      <c r="W209" s="367" t="str">
        <f t="shared" si="106"/>
        <v/>
      </c>
      <c r="X209" s="670" t="str">
        <f t="shared" si="130"/>
        <v/>
      </c>
      <c r="Y209" s="357" t="str">
        <f t="shared" si="108"/>
        <v/>
      </c>
      <c r="Z209" s="358" t="str">
        <f t="shared" si="109"/>
        <v/>
      </c>
      <c r="AA209" s="367" t="str">
        <f t="shared" si="110"/>
        <v/>
      </c>
      <c r="AB209" s="670" t="str">
        <f t="shared" si="131"/>
        <v/>
      </c>
      <c r="AC209" s="357" t="str">
        <f t="shared" si="112"/>
        <v/>
      </c>
      <c r="AD209" s="358" t="str">
        <f t="shared" si="113"/>
        <v/>
      </c>
      <c r="AE209" s="367" t="str">
        <f t="shared" si="114"/>
        <v/>
      </c>
      <c r="AF209" s="670" t="str">
        <f t="shared" si="132"/>
        <v/>
      </c>
      <c r="AG209" s="359" t="str">
        <f t="shared" si="116"/>
        <v/>
      </c>
      <c r="AH209" s="360" t="str">
        <f t="shared" si="117"/>
        <v/>
      </c>
      <c r="AI209" s="367" t="str">
        <f t="shared" si="118"/>
        <v/>
      </c>
      <c r="AJ209" s="670" t="str">
        <f t="shared" si="133"/>
        <v/>
      </c>
      <c r="AK209" s="357" t="str">
        <f t="shared" si="120"/>
        <v/>
      </c>
      <c r="AL209" s="358" t="str">
        <f t="shared" si="121"/>
        <v/>
      </c>
      <c r="AM209" s="367" t="str">
        <f t="shared" si="122"/>
        <v/>
      </c>
      <c r="AN209" s="68"/>
    </row>
    <row r="210" spans="1:40" x14ac:dyDescent="0.25">
      <c r="A210" s="335"/>
      <c r="B210" s="68"/>
      <c r="C210" s="661" t="s">
        <v>639</v>
      </c>
      <c r="D210" s="345" t="str">
        <f t="shared" si="128"/>
        <v/>
      </c>
      <c r="E210" s="358" t="str">
        <f t="shared" si="128"/>
        <v/>
      </c>
      <c r="F210" s="269"/>
      <c r="G210" s="269"/>
      <c r="H210" s="269"/>
      <c r="I210" s="269"/>
      <c r="J210" s="269"/>
      <c r="K210" s="269"/>
      <c r="L210" s="677"/>
      <c r="M210" s="68"/>
      <c r="N210" s="670" t="str">
        <f t="shared" si="99"/>
        <v/>
      </c>
      <c r="O210" s="367" t="str">
        <f t="shared" si="100"/>
        <v/>
      </c>
      <c r="P210" s="670" t="str">
        <f t="shared" si="134"/>
        <v/>
      </c>
      <c r="Q210" s="357" t="str">
        <f t="shared" si="101"/>
        <v/>
      </c>
      <c r="R210" s="358" t="str">
        <f t="shared" si="135"/>
        <v/>
      </c>
      <c r="S210" s="367" t="str">
        <f t="shared" si="102"/>
        <v/>
      </c>
      <c r="T210" s="670" t="str">
        <f t="shared" si="129"/>
        <v/>
      </c>
      <c r="U210" s="359" t="str">
        <f t="shared" si="104"/>
        <v/>
      </c>
      <c r="V210" s="360" t="str">
        <f t="shared" si="105"/>
        <v/>
      </c>
      <c r="W210" s="367" t="str">
        <f t="shared" si="106"/>
        <v/>
      </c>
      <c r="X210" s="670" t="str">
        <f t="shared" si="130"/>
        <v/>
      </c>
      <c r="Y210" s="357" t="str">
        <f t="shared" si="108"/>
        <v/>
      </c>
      <c r="Z210" s="358" t="str">
        <f t="shared" si="109"/>
        <v/>
      </c>
      <c r="AA210" s="367" t="str">
        <f t="shared" si="110"/>
        <v/>
      </c>
      <c r="AB210" s="670" t="str">
        <f t="shared" si="131"/>
        <v/>
      </c>
      <c r="AC210" s="357" t="str">
        <f t="shared" si="112"/>
        <v/>
      </c>
      <c r="AD210" s="358" t="str">
        <f t="shared" si="113"/>
        <v/>
      </c>
      <c r="AE210" s="367" t="str">
        <f t="shared" si="114"/>
        <v/>
      </c>
      <c r="AF210" s="670" t="str">
        <f t="shared" si="132"/>
        <v/>
      </c>
      <c r="AG210" s="359" t="str">
        <f t="shared" si="116"/>
        <v/>
      </c>
      <c r="AH210" s="360" t="str">
        <f t="shared" si="117"/>
        <v/>
      </c>
      <c r="AI210" s="367" t="str">
        <f t="shared" si="118"/>
        <v/>
      </c>
      <c r="AJ210" s="670" t="str">
        <f t="shared" si="133"/>
        <v/>
      </c>
      <c r="AK210" s="357" t="str">
        <f t="shared" si="120"/>
        <v/>
      </c>
      <c r="AL210" s="358" t="str">
        <f t="shared" si="121"/>
        <v/>
      </c>
      <c r="AM210" s="367" t="str">
        <f t="shared" si="122"/>
        <v/>
      </c>
      <c r="AN210" s="68"/>
    </row>
    <row r="211" spans="1:40" x14ac:dyDescent="0.25">
      <c r="A211" s="335"/>
      <c r="B211" s="68"/>
      <c r="C211" s="661" t="s">
        <v>639</v>
      </c>
      <c r="D211" s="345" t="str">
        <f t="shared" si="128"/>
        <v/>
      </c>
      <c r="E211" s="358" t="str">
        <f t="shared" si="128"/>
        <v/>
      </c>
      <c r="F211" s="269"/>
      <c r="G211" s="269"/>
      <c r="H211" s="269"/>
      <c r="I211" s="269"/>
      <c r="J211" s="269"/>
      <c r="K211" s="269"/>
      <c r="L211" s="677"/>
      <c r="M211" s="68"/>
      <c r="N211" s="670" t="str">
        <f t="shared" si="99"/>
        <v/>
      </c>
      <c r="O211" s="367" t="str">
        <f t="shared" si="100"/>
        <v/>
      </c>
      <c r="P211" s="670" t="str">
        <f t="shared" si="134"/>
        <v/>
      </c>
      <c r="Q211" s="357" t="str">
        <f t="shared" si="101"/>
        <v/>
      </c>
      <c r="R211" s="358" t="str">
        <f t="shared" si="135"/>
        <v/>
      </c>
      <c r="S211" s="367" t="str">
        <f t="shared" si="102"/>
        <v/>
      </c>
      <c r="T211" s="670" t="str">
        <f t="shared" si="129"/>
        <v/>
      </c>
      <c r="U211" s="359" t="str">
        <f t="shared" si="104"/>
        <v/>
      </c>
      <c r="V211" s="360" t="str">
        <f t="shared" si="105"/>
        <v/>
      </c>
      <c r="W211" s="367" t="str">
        <f t="shared" si="106"/>
        <v/>
      </c>
      <c r="X211" s="670" t="str">
        <f t="shared" si="130"/>
        <v/>
      </c>
      <c r="Y211" s="357" t="str">
        <f t="shared" si="108"/>
        <v/>
      </c>
      <c r="Z211" s="358" t="str">
        <f t="shared" si="109"/>
        <v/>
      </c>
      <c r="AA211" s="367" t="str">
        <f t="shared" si="110"/>
        <v/>
      </c>
      <c r="AB211" s="670" t="str">
        <f t="shared" si="131"/>
        <v/>
      </c>
      <c r="AC211" s="357" t="str">
        <f t="shared" si="112"/>
        <v/>
      </c>
      <c r="AD211" s="358" t="str">
        <f t="shared" si="113"/>
        <v/>
      </c>
      <c r="AE211" s="367" t="str">
        <f t="shared" si="114"/>
        <v/>
      </c>
      <c r="AF211" s="670" t="str">
        <f t="shared" si="132"/>
        <v/>
      </c>
      <c r="AG211" s="359" t="str">
        <f t="shared" si="116"/>
        <v/>
      </c>
      <c r="AH211" s="360" t="str">
        <f t="shared" si="117"/>
        <v/>
      </c>
      <c r="AI211" s="367" t="str">
        <f t="shared" si="118"/>
        <v/>
      </c>
      <c r="AJ211" s="670" t="str">
        <f t="shared" si="133"/>
        <v/>
      </c>
      <c r="AK211" s="357" t="str">
        <f t="shared" si="120"/>
        <v/>
      </c>
      <c r="AL211" s="358" t="str">
        <f t="shared" si="121"/>
        <v/>
      </c>
      <c r="AM211" s="367" t="str">
        <f t="shared" si="122"/>
        <v/>
      </c>
      <c r="AN211" s="68"/>
    </row>
    <row r="212" spans="1:40" x14ac:dyDescent="0.25">
      <c r="A212" s="335"/>
      <c r="B212" s="68"/>
      <c r="C212" s="661" t="s">
        <v>639</v>
      </c>
      <c r="D212" s="345" t="str">
        <f t="shared" si="128"/>
        <v/>
      </c>
      <c r="E212" s="358" t="str">
        <f t="shared" si="128"/>
        <v/>
      </c>
      <c r="F212" s="269"/>
      <c r="G212" s="269"/>
      <c r="H212" s="269"/>
      <c r="I212" s="269"/>
      <c r="J212" s="269"/>
      <c r="K212" s="269"/>
      <c r="L212" s="677"/>
      <c r="M212" s="68"/>
      <c r="N212" s="670" t="str">
        <f t="shared" si="99"/>
        <v/>
      </c>
      <c r="O212" s="367" t="str">
        <f t="shared" si="100"/>
        <v/>
      </c>
      <c r="P212" s="670" t="str">
        <f t="shared" si="134"/>
        <v/>
      </c>
      <c r="Q212" s="357" t="str">
        <f t="shared" si="101"/>
        <v/>
      </c>
      <c r="R212" s="358" t="str">
        <f t="shared" si="135"/>
        <v/>
      </c>
      <c r="S212" s="367" t="str">
        <f t="shared" si="102"/>
        <v/>
      </c>
      <c r="T212" s="670" t="str">
        <f t="shared" si="129"/>
        <v/>
      </c>
      <c r="U212" s="359" t="str">
        <f t="shared" si="104"/>
        <v/>
      </c>
      <c r="V212" s="360" t="str">
        <f t="shared" si="105"/>
        <v/>
      </c>
      <c r="W212" s="367" t="str">
        <f t="shared" si="106"/>
        <v/>
      </c>
      <c r="X212" s="670" t="str">
        <f t="shared" si="130"/>
        <v/>
      </c>
      <c r="Y212" s="357" t="str">
        <f t="shared" si="108"/>
        <v/>
      </c>
      <c r="Z212" s="358" t="str">
        <f t="shared" si="109"/>
        <v/>
      </c>
      <c r="AA212" s="367" t="str">
        <f t="shared" si="110"/>
        <v/>
      </c>
      <c r="AB212" s="670" t="str">
        <f t="shared" si="131"/>
        <v/>
      </c>
      <c r="AC212" s="357" t="str">
        <f t="shared" si="112"/>
        <v/>
      </c>
      <c r="AD212" s="358" t="str">
        <f t="shared" si="113"/>
        <v/>
      </c>
      <c r="AE212" s="367" t="str">
        <f t="shared" si="114"/>
        <v/>
      </c>
      <c r="AF212" s="670" t="str">
        <f t="shared" si="132"/>
        <v/>
      </c>
      <c r="AG212" s="359" t="str">
        <f t="shared" si="116"/>
        <v/>
      </c>
      <c r="AH212" s="360" t="str">
        <f t="shared" si="117"/>
        <v/>
      </c>
      <c r="AI212" s="367" t="str">
        <f t="shared" si="118"/>
        <v/>
      </c>
      <c r="AJ212" s="670" t="str">
        <f t="shared" si="133"/>
        <v/>
      </c>
      <c r="AK212" s="357" t="str">
        <f t="shared" si="120"/>
        <v/>
      </c>
      <c r="AL212" s="358" t="str">
        <f t="shared" si="121"/>
        <v/>
      </c>
      <c r="AM212" s="367" t="str">
        <f t="shared" si="122"/>
        <v/>
      </c>
      <c r="AN212" s="68"/>
    </row>
    <row r="213" spans="1:40" x14ac:dyDescent="0.25">
      <c r="A213" s="335"/>
      <c r="B213" s="68"/>
      <c r="C213" s="661" t="s">
        <v>639</v>
      </c>
      <c r="D213" s="345" t="str">
        <f t="shared" si="128"/>
        <v/>
      </c>
      <c r="E213" s="358" t="str">
        <f t="shared" si="128"/>
        <v/>
      </c>
      <c r="F213" s="269"/>
      <c r="G213" s="269"/>
      <c r="H213" s="269"/>
      <c r="I213" s="269"/>
      <c r="J213" s="269"/>
      <c r="K213" s="269"/>
      <c r="L213" s="677"/>
      <c r="M213" s="68"/>
      <c r="N213" s="670" t="str">
        <f t="shared" si="99"/>
        <v/>
      </c>
      <c r="O213" s="367" t="str">
        <f t="shared" si="100"/>
        <v/>
      </c>
      <c r="P213" s="670" t="str">
        <f t="shared" si="134"/>
        <v/>
      </c>
      <c r="Q213" s="357" t="str">
        <f t="shared" si="101"/>
        <v/>
      </c>
      <c r="R213" s="358" t="str">
        <f t="shared" si="135"/>
        <v/>
      </c>
      <c r="S213" s="367" t="str">
        <f t="shared" si="102"/>
        <v/>
      </c>
      <c r="T213" s="670" t="str">
        <f t="shared" si="129"/>
        <v/>
      </c>
      <c r="U213" s="359" t="str">
        <f t="shared" si="104"/>
        <v/>
      </c>
      <c r="V213" s="360" t="str">
        <f t="shared" si="105"/>
        <v/>
      </c>
      <c r="W213" s="367" t="str">
        <f t="shared" si="106"/>
        <v/>
      </c>
      <c r="X213" s="670" t="str">
        <f t="shared" si="130"/>
        <v/>
      </c>
      <c r="Y213" s="357" t="str">
        <f t="shared" si="108"/>
        <v/>
      </c>
      <c r="Z213" s="358" t="str">
        <f t="shared" si="109"/>
        <v/>
      </c>
      <c r="AA213" s="367" t="str">
        <f t="shared" si="110"/>
        <v/>
      </c>
      <c r="AB213" s="670" t="str">
        <f t="shared" si="131"/>
        <v/>
      </c>
      <c r="AC213" s="357" t="str">
        <f t="shared" si="112"/>
        <v/>
      </c>
      <c r="AD213" s="358" t="str">
        <f t="shared" si="113"/>
        <v/>
      </c>
      <c r="AE213" s="367" t="str">
        <f t="shared" si="114"/>
        <v/>
      </c>
      <c r="AF213" s="670" t="str">
        <f t="shared" si="132"/>
        <v/>
      </c>
      <c r="AG213" s="359" t="str">
        <f t="shared" si="116"/>
        <v/>
      </c>
      <c r="AH213" s="360" t="str">
        <f t="shared" si="117"/>
        <v/>
      </c>
      <c r="AI213" s="367" t="str">
        <f t="shared" si="118"/>
        <v/>
      </c>
      <c r="AJ213" s="670" t="str">
        <f t="shared" si="133"/>
        <v/>
      </c>
      <c r="AK213" s="357" t="str">
        <f t="shared" si="120"/>
        <v/>
      </c>
      <c r="AL213" s="358" t="str">
        <f t="shared" si="121"/>
        <v/>
      </c>
      <c r="AM213" s="367" t="str">
        <f t="shared" si="122"/>
        <v/>
      </c>
      <c r="AN213" s="68"/>
    </row>
    <row r="214" spans="1:40" x14ac:dyDescent="0.25">
      <c r="A214" s="335"/>
      <c r="B214" s="68"/>
      <c r="C214" s="661" t="s">
        <v>639</v>
      </c>
      <c r="D214" s="345" t="str">
        <f t="shared" si="128"/>
        <v/>
      </c>
      <c r="E214" s="358" t="str">
        <f t="shared" si="128"/>
        <v/>
      </c>
      <c r="F214" s="269"/>
      <c r="G214" s="269"/>
      <c r="H214" s="269"/>
      <c r="I214" s="269"/>
      <c r="J214" s="269"/>
      <c r="K214" s="269"/>
      <c r="L214" s="677"/>
      <c r="M214" s="68"/>
      <c r="N214" s="670" t="str">
        <f t="shared" si="99"/>
        <v/>
      </c>
      <c r="O214" s="367" t="str">
        <f t="shared" si="100"/>
        <v/>
      </c>
      <c r="P214" s="670" t="str">
        <f t="shared" si="134"/>
        <v/>
      </c>
      <c r="Q214" s="357" t="str">
        <f t="shared" si="101"/>
        <v/>
      </c>
      <c r="R214" s="358" t="str">
        <f t="shared" si="135"/>
        <v/>
      </c>
      <c r="S214" s="367" t="str">
        <f t="shared" si="102"/>
        <v/>
      </c>
      <c r="T214" s="670" t="str">
        <f t="shared" si="129"/>
        <v/>
      </c>
      <c r="U214" s="359" t="str">
        <f t="shared" si="104"/>
        <v/>
      </c>
      <c r="V214" s="360" t="str">
        <f t="shared" si="105"/>
        <v/>
      </c>
      <c r="W214" s="367" t="str">
        <f t="shared" si="106"/>
        <v/>
      </c>
      <c r="X214" s="670" t="str">
        <f t="shared" si="130"/>
        <v/>
      </c>
      <c r="Y214" s="357" t="str">
        <f t="shared" si="108"/>
        <v/>
      </c>
      <c r="Z214" s="358" t="str">
        <f t="shared" si="109"/>
        <v/>
      </c>
      <c r="AA214" s="367" t="str">
        <f t="shared" si="110"/>
        <v/>
      </c>
      <c r="AB214" s="670" t="str">
        <f t="shared" si="131"/>
        <v/>
      </c>
      <c r="AC214" s="357" t="str">
        <f t="shared" si="112"/>
        <v/>
      </c>
      <c r="AD214" s="358" t="str">
        <f t="shared" si="113"/>
        <v/>
      </c>
      <c r="AE214" s="367" t="str">
        <f t="shared" si="114"/>
        <v/>
      </c>
      <c r="AF214" s="670" t="str">
        <f t="shared" si="132"/>
        <v/>
      </c>
      <c r="AG214" s="359" t="str">
        <f t="shared" si="116"/>
        <v/>
      </c>
      <c r="AH214" s="360" t="str">
        <f t="shared" si="117"/>
        <v/>
      </c>
      <c r="AI214" s="367" t="str">
        <f t="shared" si="118"/>
        <v/>
      </c>
      <c r="AJ214" s="670" t="str">
        <f t="shared" si="133"/>
        <v/>
      </c>
      <c r="AK214" s="357" t="str">
        <f t="shared" si="120"/>
        <v/>
      </c>
      <c r="AL214" s="358" t="str">
        <f t="shared" si="121"/>
        <v/>
      </c>
      <c r="AM214" s="367" t="str">
        <f t="shared" si="122"/>
        <v/>
      </c>
      <c r="AN214" s="68"/>
    </row>
    <row r="215" spans="1:40" x14ac:dyDescent="0.25">
      <c r="A215" s="335"/>
      <c r="B215" s="68"/>
      <c r="C215" s="661" t="s">
        <v>639</v>
      </c>
      <c r="D215" s="345" t="str">
        <f t="shared" ref="D215:E217" si="136">D111</f>
        <v/>
      </c>
      <c r="E215" s="358" t="str">
        <f t="shared" si="136"/>
        <v/>
      </c>
      <c r="F215" s="269"/>
      <c r="G215" s="269"/>
      <c r="H215" s="269"/>
      <c r="I215" s="269"/>
      <c r="J215" s="269"/>
      <c r="K215" s="269"/>
      <c r="L215" s="677"/>
      <c r="M215" s="68"/>
      <c r="N215" s="670" t="str">
        <f t="shared" si="99"/>
        <v/>
      </c>
      <c r="O215" s="367" t="str">
        <f t="shared" si="100"/>
        <v/>
      </c>
      <c r="P215" s="670" t="str">
        <f t="shared" si="134"/>
        <v/>
      </c>
      <c r="Q215" s="357" t="str">
        <f t="shared" si="101"/>
        <v/>
      </c>
      <c r="R215" s="358" t="str">
        <f t="shared" si="135"/>
        <v/>
      </c>
      <c r="S215" s="367" t="str">
        <f t="shared" si="102"/>
        <v/>
      </c>
      <c r="T215" s="670" t="str">
        <f t="shared" si="129"/>
        <v/>
      </c>
      <c r="U215" s="359" t="str">
        <f t="shared" si="104"/>
        <v/>
      </c>
      <c r="V215" s="360" t="str">
        <f t="shared" si="105"/>
        <v/>
      </c>
      <c r="W215" s="367" t="str">
        <f t="shared" si="106"/>
        <v/>
      </c>
      <c r="X215" s="670" t="str">
        <f t="shared" si="130"/>
        <v/>
      </c>
      <c r="Y215" s="357" t="str">
        <f t="shared" si="108"/>
        <v/>
      </c>
      <c r="Z215" s="358" t="str">
        <f t="shared" si="109"/>
        <v/>
      </c>
      <c r="AA215" s="367" t="str">
        <f t="shared" si="110"/>
        <v/>
      </c>
      <c r="AB215" s="670" t="str">
        <f t="shared" si="131"/>
        <v/>
      </c>
      <c r="AC215" s="357" t="str">
        <f t="shared" si="112"/>
        <v/>
      </c>
      <c r="AD215" s="358" t="str">
        <f t="shared" si="113"/>
        <v/>
      </c>
      <c r="AE215" s="367" t="str">
        <f t="shared" si="114"/>
        <v/>
      </c>
      <c r="AF215" s="670" t="str">
        <f t="shared" si="132"/>
        <v/>
      </c>
      <c r="AG215" s="359" t="str">
        <f t="shared" si="116"/>
        <v/>
      </c>
      <c r="AH215" s="360" t="str">
        <f t="shared" si="117"/>
        <v/>
      </c>
      <c r="AI215" s="367" t="str">
        <f t="shared" si="118"/>
        <v/>
      </c>
      <c r="AJ215" s="670" t="str">
        <f t="shared" si="133"/>
        <v/>
      </c>
      <c r="AK215" s="357" t="str">
        <f t="shared" si="120"/>
        <v/>
      </c>
      <c r="AL215" s="358" t="str">
        <f t="shared" si="121"/>
        <v/>
      </c>
      <c r="AM215" s="367" t="str">
        <f t="shared" si="122"/>
        <v/>
      </c>
      <c r="AN215" s="68"/>
    </row>
    <row r="216" spans="1:40" x14ac:dyDescent="0.25">
      <c r="A216" s="335"/>
      <c r="B216" s="68"/>
      <c r="C216" s="661" t="s">
        <v>639</v>
      </c>
      <c r="D216" s="345" t="str">
        <f t="shared" si="136"/>
        <v/>
      </c>
      <c r="E216" s="358" t="str">
        <f t="shared" si="136"/>
        <v/>
      </c>
      <c r="F216" s="269"/>
      <c r="G216" s="269"/>
      <c r="H216" s="269"/>
      <c r="I216" s="269"/>
      <c r="J216" s="269"/>
      <c r="K216" s="269"/>
      <c r="L216" s="677"/>
      <c r="M216" s="68"/>
      <c r="N216" s="670" t="str">
        <f t="shared" si="99"/>
        <v/>
      </c>
      <c r="O216" s="367" t="str">
        <f t="shared" si="100"/>
        <v/>
      </c>
      <c r="P216" s="670" t="str">
        <f t="shared" si="134"/>
        <v/>
      </c>
      <c r="Q216" s="357" t="str">
        <f t="shared" si="101"/>
        <v/>
      </c>
      <c r="R216" s="358" t="str">
        <f t="shared" si="135"/>
        <v/>
      </c>
      <c r="S216" s="367" t="str">
        <f t="shared" si="102"/>
        <v/>
      </c>
      <c r="T216" s="670" t="str">
        <f t="shared" si="129"/>
        <v/>
      </c>
      <c r="U216" s="359" t="str">
        <f t="shared" si="104"/>
        <v/>
      </c>
      <c r="V216" s="360" t="str">
        <f t="shared" si="105"/>
        <v/>
      </c>
      <c r="W216" s="367" t="str">
        <f t="shared" si="106"/>
        <v/>
      </c>
      <c r="X216" s="670" t="str">
        <f t="shared" si="130"/>
        <v/>
      </c>
      <c r="Y216" s="357" t="str">
        <f t="shared" si="108"/>
        <v/>
      </c>
      <c r="Z216" s="358" t="str">
        <f t="shared" si="109"/>
        <v/>
      </c>
      <c r="AA216" s="367" t="str">
        <f t="shared" si="110"/>
        <v/>
      </c>
      <c r="AB216" s="670" t="str">
        <f t="shared" si="131"/>
        <v/>
      </c>
      <c r="AC216" s="357" t="str">
        <f t="shared" si="112"/>
        <v/>
      </c>
      <c r="AD216" s="358" t="str">
        <f t="shared" si="113"/>
        <v/>
      </c>
      <c r="AE216" s="367" t="str">
        <f t="shared" si="114"/>
        <v/>
      </c>
      <c r="AF216" s="670" t="str">
        <f t="shared" si="132"/>
        <v/>
      </c>
      <c r="AG216" s="359" t="str">
        <f t="shared" si="116"/>
        <v/>
      </c>
      <c r="AH216" s="360" t="str">
        <f t="shared" si="117"/>
        <v/>
      </c>
      <c r="AI216" s="367" t="str">
        <f t="shared" si="118"/>
        <v/>
      </c>
      <c r="AJ216" s="670" t="str">
        <f t="shared" si="133"/>
        <v/>
      </c>
      <c r="AK216" s="357" t="str">
        <f t="shared" si="120"/>
        <v/>
      </c>
      <c r="AL216" s="358" t="str">
        <f t="shared" si="121"/>
        <v/>
      </c>
      <c r="AM216" s="367" t="str">
        <f t="shared" si="122"/>
        <v/>
      </c>
      <c r="AN216" s="68"/>
    </row>
    <row r="217" spans="1:40" x14ac:dyDescent="0.25">
      <c r="A217" s="335"/>
      <c r="B217" s="68"/>
      <c r="C217" s="661" t="s">
        <v>639</v>
      </c>
      <c r="D217" s="345" t="str">
        <f t="shared" si="136"/>
        <v/>
      </c>
      <c r="E217" s="358" t="str">
        <f t="shared" si="136"/>
        <v/>
      </c>
      <c r="F217" s="269"/>
      <c r="G217" s="269"/>
      <c r="H217" s="269"/>
      <c r="I217" s="269"/>
      <c r="J217" s="269"/>
      <c r="K217" s="269"/>
      <c r="L217" s="677"/>
      <c r="M217" s="68"/>
      <c r="N217" s="670" t="str">
        <f t="shared" si="99"/>
        <v/>
      </c>
      <c r="O217" s="367" t="str">
        <f t="shared" si="100"/>
        <v/>
      </c>
      <c r="P217" s="670" t="str">
        <f t="shared" si="134"/>
        <v/>
      </c>
      <c r="Q217" s="357" t="str">
        <f t="shared" si="101"/>
        <v/>
      </c>
      <c r="R217" s="358" t="str">
        <f t="shared" si="135"/>
        <v/>
      </c>
      <c r="S217" s="367" t="str">
        <f t="shared" si="102"/>
        <v/>
      </c>
      <c r="T217" s="670" t="str">
        <f t="shared" si="129"/>
        <v/>
      </c>
      <c r="U217" s="359" t="str">
        <f t="shared" si="104"/>
        <v/>
      </c>
      <c r="V217" s="360" t="str">
        <f t="shared" si="105"/>
        <v/>
      </c>
      <c r="W217" s="367" t="str">
        <f t="shared" si="106"/>
        <v/>
      </c>
      <c r="X217" s="670" t="str">
        <f t="shared" si="130"/>
        <v/>
      </c>
      <c r="Y217" s="357" t="str">
        <f t="shared" si="108"/>
        <v/>
      </c>
      <c r="Z217" s="358" t="str">
        <f t="shared" si="109"/>
        <v/>
      </c>
      <c r="AA217" s="367" t="str">
        <f t="shared" si="110"/>
        <v/>
      </c>
      <c r="AB217" s="670" t="str">
        <f t="shared" si="131"/>
        <v/>
      </c>
      <c r="AC217" s="357" t="str">
        <f t="shared" si="112"/>
        <v/>
      </c>
      <c r="AD217" s="358" t="str">
        <f t="shared" si="113"/>
        <v/>
      </c>
      <c r="AE217" s="367" t="str">
        <f t="shared" si="114"/>
        <v/>
      </c>
      <c r="AF217" s="670" t="str">
        <f t="shared" si="132"/>
        <v/>
      </c>
      <c r="AG217" s="359" t="str">
        <f t="shared" si="116"/>
        <v/>
      </c>
      <c r="AH217" s="360" t="str">
        <f t="shared" si="117"/>
        <v/>
      </c>
      <c r="AI217" s="367" t="str">
        <f t="shared" si="118"/>
        <v/>
      </c>
      <c r="AJ217" s="670" t="str">
        <f t="shared" si="133"/>
        <v/>
      </c>
      <c r="AK217" s="357" t="str">
        <f t="shared" si="120"/>
        <v/>
      </c>
      <c r="AL217" s="358" t="str">
        <f t="shared" si="121"/>
        <v/>
      </c>
      <c r="AM217" s="367" t="str">
        <f t="shared" si="122"/>
        <v/>
      </c>
      <c r="AN217" s="68"/>
    </row>
    <row r="218" spans="1:40" s="198" customFormat="1" ht="12.75" x14ac:dyDescent="0.2">
      <c r="A218" s="363"/>
      <c r="B218" s="124"/>
      <c r="C218" s="678"/>
      <c r="D218" s="364" t="s">
        <v>640</v>
      </c>
      <c r="E218" s="358">
        <f>E114</f>
        <v>8560.6906591892348</v>
      </c>
      <c r="F218" s="358">
        <f>F531/'WK3 - Notional GI 15-16 YIELD'!$D$61</f>
        <v>8766.1513286788977</v>
      </c>
      <c r="G218" s="358">
        <f>G531/'WK3 - Notional GI 15-16 YIELD'!$D$61</f>
        <v>9029.1325247605128</v>
      </c>
      <c r="H218" s="358">
        <f>H531/'WK3 - Notional GI 15-16 YIELD'!$D$61</f>
        <v>9300.0052335335822</v>
      </c>
      <c r="I218" s="358">
        <f>I531/'WK3 - Notional GI 15-16 YIELD'!$D$61</f>
        <v>9579.0045743356604</v>
      </c>
      <c r="J218" s="358">
        <f>J531/'WK3 - Notional GI 15-16 YIELD'!$D$61</f>
        <v>9866.3661860691682</v>
      </c>
      <c r="K218" s="358">
        <f>K531/'WK3 - Notional GI 15-16 YIELD'!$D$61</f>
        <v>10162.358321697246</v>
      </c>
      <c r="L218" s="679">
        <f>L531/'WK3 - Notional GI 15-16 YIELD'!$D$61</f>
        <v>10467.225332034421</v>
      </c>
      <c r="M218" s="124"/>
      <c r="N218" s="670">
        <f t="shared" si="99"/>
        <v>205.46066948966291</v>
      </c>
      <c r="O218" s="367">
        <f t="shared" si="100"/>
        <v>2.4000478193791159E-2</v>
      </c>
      <c r="P218" s="670">
        <f t="shared" si="134"/>
        <v>262.98119608161505</v>
      </c>
      <c r="Q218" s="357">
        <f t="shared" si="101"/>
        <v>2.9999618557947895E-2</v>
      </c>
      <c r="R218" s="358">
        <f t="shared" si="135"/>
        <v>468.44186557127796</v>
      </c>
      <c r="S218" s="367">
        <f t="shared" si="102"/>
        <v>5.4720101942761133E-2</v>
      </c>
      <c r="T218" s="670">
        <f t="shared" si="129"/>
        <v>270.87270877306946</v>
      </c>
      <c r="U218" s="359">
        <f t="shared" si="104"/>
        <v>2.9999859679792889E-2</v>
      </c>
      <c r="V218" s="360">
        <f t="shared" si="105"/>
        <v>739.31457434434742</v>
      </c>
      <c r="W218" s="367">
        <f t="shared" si="106"/>
        <v>8.6361557002500824E-2</v>
      </c>
      <c r="X218" s="670">
        <f t="shared" si="130"/>
        <v>278.99934080207822</v>
      </c>
      <c r="Y218" s="357">
        <f t="shared" si="108"/>
        <v>2.9999912236186029E-2</v>
      </c>
      <c r="Z218" s="358">
        <f t="shared" si="109"/>
        <v>1018.3139151464256</v>
      </c>
      <c r="AA218" s="367">
        <f t="shared" si="110"/>
        <v>0.11895230836934224</v>
      </c>
      <c r="AB218" s="670">
        <f t="shared" si="131"/>
        <v>287.36161173350774</v>
      </c>
      <c r="AC218" s="357">
        <f t="shared" si="112"/>
        <v>2.9999109980948863E-2</v>
      </c>
      <c r="AD218" s="358">
        <f t="shared" si="113"/>
        <v>1305.6755268799334</v>
      </c>
      <c r="AE218" s="367">
        <f t="shared" si="114"/>
        <v>0.15251988173155076</v>
      </c>
      <c r="AF218" s="670">
        <f t="shared" si="132"/>
        <v>295.99213562807745</v>
      </c>
      <c r="AG218" s="359">
        <f t="shared" si="116"/>
        <v>3.0000116562266262E-2</v>
      </c>
      <c r="AH218" s="360">
        <f t="shared" si="117"/>
        <v>1601.6676625080108</v>
      </c>
      <c r="AI218" s="367">
        <f t="shared" si="118"/>
        <v>0.18709561252382662</v>
      </c>
      <c r="AJ218" s="670">
        <f t="shared" si="133"/>
        <v>304.86701033717509</v>
      </c>
      <c r="AK218" s="357">
        <f t="shared" si="120"/>
        <v>2.9999632042718442E-2</v>
      </c>
      <c r="AL218" s="358">
        <f t="shared" si="121"/>
        <v>1906.5346728451859</v>
      </c>
      <c r="AM218" s="367">
        <f t="shared" si="122"/>
        <v>0.22270804409906686</v>
      </c>
      <c r="AN218" s="124"/>
    </row>
    <row r="219" spans="1:40" x14ac:dyDescent="0.25">
      <c r="A219" s="335"/>
      <c r="B219" s="68"/>
      <c r="C219" s="661" t="s">
        <v>531</v>
      </c>
      <c r="D219" s="345" t="str">
        <f t="shared" ref="D219:E227" si="137">D115</f>
        <v/>
      </c>
      <c r="E219" s="358" t="str">
        <f t="shared" si="137"/>
        <v/>
      </c>
      <c r="F219" s="269"/>
      <c r="G219" s="269"/>
      <c r="H219" s="269"/>
      <c r="I219" s="269"/>
      <c r="J219" s="269"/>
      <c r="K219" s="269"/>
      <c r="L219" s="677"/>
      <c r="M219" s="68"/>
      <c r="N219" s="670" t="str">
        <f t="shared" si="99"/>
        <v/>
      </c>
      <c r="O219" s="367" t="str">
        <f t="shared" si="100"/>
        <v/>
      </c>
      <c r="P219" s="670" t="str">
        <f t="shared" si="134"/>
        <v/>
      </c>
      <c r="Q219" s="357" t="str">
        <f t="shared" si="101"/>
        <v/>
      </c>
      <c r="R219" s="358" t="str">
        <f t="shared" si="135"/>
        <v/>
      </c>
      <c r="S219" s="367" t="str">
        <f t="shared" si="102"/>
        <v/>
      </c>
      <c r="T219" s="670" t="str">
        <f t="shared" si="129"/>
        <v/>
      </c>
      <c r="U219" s="359" t="str">
        <f t="shared" si="104"/>
        <v/>
      </c>
      <c r="V219" s="360" t="str">
        <f t="shared" si="105"/>
        <v/>
      </c>
      <c r="W219" s="367" t="str">
        <f t="shared" si="106"/>
        <v/>
      </c>
      <c r="X219" s="670" t="str">
        <f t="shared" si="130"/>
        <v/>
      </c>
      <c r="Y219" s="357" t="str">
        <f t="shared" si="108"/>
        <v/>
      </c>
      <c r="Z219" s="358" t="str">
        <f t="shared" si="109"/>
        <v/>
      </c>
      <c r="AA219" s="367" t="str">
        <f t="shared" si="110"/>
        <v/>
      </c>
      <c r="AB219" s="670" t="str">
        <f t="shared" si="131"/>
        <v/>
      </c>
      <c r="AC219" s="357" t="str">
        <f t="shared" si="112"/>
        <v/>
      </c>
      <c r="AD219" s="358" t="str">
        <f t="shared" si="113"/>
        <v/>
      </c>
      <c r="AE219" s="367" t="str">
        <f t="shared" si="114"/>
        <v/>
      </c>
      <c r="AF219" s="670" t="str">
        <f t="shared" si="132"/>
        <v/>
      </c>
      <c r="AG219" s="359" t="str">
        <f t="shared" si="116"/>
        <v/>
      </c>
      <c r="AH219" s="360" t="str">
        <f t="shared" si="117"/>
        <v/>
      </c>
      <c r="AI219" s="367" t="str">
        <f t="shared" si="118"/>
        <v/>
      </c>
      <c r="AJ219" s="670" t="str">
        <f t="shared" si="133"/>
        <v/>
      </c>
      <c r="AK219" s="357" t="str">
        <f t="shared" si="120"/>
        <v/>
      </c>
      <c r="AL219" s="358" t="str">
        <f t="shared" si="121"/>
        <v/>
      </c>
      <c r="AM219" s="367" t="str">
        <f t="shared" si="122"/>
        <v/>
      </c>
      <c r="AN219" s="68"/>
    </row>
    <row r="220" spans="1:40" x14ac:dyDescent="0.25">
      <c r="A220" s="335"/>
      <c r="B220" s="68"/>
      <c r="C220" s="661" t="s">
        <v>531</v>
      </c>
      <c r="D220" s="345" t="str">
        <f t="shared" si="137"/>
        <v/>
      </c>
      <c r="E220" s="358" t="str">
        <f t="shared" si="137"/>
        <v/>
      </c>
      <c r="F220" s="269"/>
      <c r="G220" s="269"/>
      <c r="H220" s="269"/>
      <c r="I220" s="269"/>
      <c r="J220" s="269"/>
      <c r="K220" s="269"/>
      <c r="L220" s="677"/>
      <c r="M220" s="68"/>
      <c r="N220" s="670" t="str">
        <f t="shared" si="99"/>
        <v/>
      </c>
      <c r="O220" s="367" t="str">
        <f t="shared" si="100"/>
        <v/>
      </c>
      <c r="P220" s="670" t="str">
        <f t="shared" si="134"/>
        <v/>
      </c>
      <c r="Q220" s="357" t="str">
        <f t="shared" si="101"/>
        <v/>
      </c>
      <c r="R220" s="358" t="str">
        <f t="shared" si="135"/>
        <v/>
      </c>
      <c r="S220" s="367" t="str">
        <f t="shared" si="102"/>
        <v/>
      </c>
      <c r="T220" s="670" t="str">
        <f t="shared" si="129"/>
        <v/>
      </c>
      <c r="U220" s="359" t="str">
        <f t="shared" si="104"/>
        <v/>
      </c>
      <c r="V220" s="360" t="str">
        <f t="shared" si="105"/>
        <v/>
      </c>
      <c r="W220" s="367" t="str">
        <f t="shared" si="106"/>
        <v/>
      </c>
      <c r="X220" s="670" t="str">
        <f t="shared" si="130"/>
        <v/>
      </c>
      <c r="Y220" s="357" t="str">
        <f t="shared" si="108"/>
        <v/>
      </c>
      <c r="Z220" s="358" t="str">
        <f t="shared" si="109"/>
        <v/>
      </c>
      <c r="AA220" s="367" t="str">
        <f t="shared" si="110"/>
        <v/>
      </c>
      <c r="AB220" s="670" t="str">
        <f t="shared" si="131"/>
        <v/>
      </c>
      <c r="AC220" s="357" t="str">
        <f t="shared" si="112"/>
        <v/>
      </c>
      <c r="AD220" s="358" t="str">
        <f t="shared" si="113"/>
        <v/>
      </c>
      <c r="AE220" s="367" t="str">
        <f t="shared" si="114"/>
        <v/>
      </c>
      <c r="AF220" s="670" t="str">
        <f t="shared" si="132"/>
        <v/>
      </c>
      <c r="AG220" s="359" t="str">
        <f t="shared" si="116"/>
        <v/>
      </c>
      <c r="AH220" s="360" t="str">
        <f t="shared" si="117"/>
        <v/>
      </c>
      <c r="AI220" s="367" t="str">
        <f t="shared" si="118"/>
        <v/>
      </c>
      <c r="AJ220" s="670" t="str">
        <f t="shared" si="133"/>
        <v/>
      </c>
      <c r="AK220" s="357" t="str">
        <f t="shared" si="120"/>
        <v/>
      </c>
      <c r="AL220" s="358" t="str">
        <f t="shared" si="121"/>
        <v/>
      </c>
      <c r="AM220" s="367" t="str">
        <f t="shared" si="122"/>
        <v/>
      </c>
      <c r="AN220" s="68"/>
    </row>
    <row r="221" spans="1:40" x14ac:dyDescent="0.25">
      <c r="A221" s="335"/>
      <c r="B221" s="68"/>
      <c r="C221" s="661" t="s">
        <v>531</v>
      </c>
      <c r="D221" s="345" t="str">
        <f t="shared" si="137"/>
        <v/>
      </c>
      <c r="E221" s="358" t="str">
        <f t="shared" si="137"/>
        <v/>
      </c>
      <c r="F221" s="269"/>
      <c r="G221" s="269"/>
      <c r="H221" s="269"/>
      <c r="I221" s="269"/>
      <c r="J221" s="269"/>
      <c r="K221" s="269"/>
      <c r="L221" s="677"/>
      <c r="M221" s="68"/>
      <c r="N221" s="670" t="str">
        <f t="shared" si="99"/>
        <v/>
      </c>
      <c r="O221" s="367" t="str">
        <f t="shared" si="100"/>
        <v/>
      </c>
      <c r="P221" s="670" t="str">
        <f t="shared" si="134"/>
        <v/>
      </c>
      <c r="Q221" s="357" t="str">
        <f t="shared" si="101"/>
        <v/>
      </c>
      <c r="R221" s="358" t="str">
        <f t="shared" si="135"/>
        <v/>
      </c>
      <c r="S221" s="367" t="str">
        <f t="shared" si="102"/>
        <v/>
      </c>
      <c r="T221" s="670" t="str">
        <f t="shared" si="129"/>
        <v/>
      </c>
      <c r="U221" s="359" t="str">
        <f t="shared" si="104"/>
        <v/>
      </c>
      <c r="V221" s="360" t="str">
        <f t="shared" si="105"/>
        <v/>
      </c>
      <c r="W221" s="367" t="str">
        <f t="shared" si="106"/>
        <v/>
      </c>
      <c r="X221" s="670" t="str">
        <f t="shared" si="130"/>
        <v/>
      </c>
      <c r="Y221" s="357" t="str">
        <f t="shared" si="108"/>
        <v/>
      </c>
      <c r="Z221" s="358" t="str">
        <f t="shared" si="109"/>
        <v/>
      </c>
      <c r="AA221" s="367" t="str">
        <f t="shared" si="110"/>
        <v/>
      </c>
      <c r="AB221" s="670" t="str">
        <f t="shared" si="131"/>
        <v/>
      </c>
      <c r="AC221" s="357" t="str">
        <f t="shared" si="112"/>
        <v/>
      </c>
      <c r="AD221" s="358" t="str">
        <f t="shared" si="113"/>
        <v/>
      </c>
      <c r="AE221" s="367" t="str">
        <f t="shared" si="114"/>
        <v/>
      </c>
      <c r="AF221" s="670" t="str">
        <f t="shared" si="132"/>
        <v/>
      </c>
      <c r="AG221" s="359" t="str">
        <f t="shared" si="116"/>
        <v/>
      </c>
      <c r="AH221" s="360" t="str">
        <f t="shared" si="117"/>
        <v/>
      </c>
      <c r="AI221" s="367" t="str">
        <f t="shared" si="118"/>
        <v/>
      </c>
      <c r="AJ221" s="670" t="str">
        <f t="shared" si="133"/>
        <v/>
      </c>
      <c r="AK221" s="357" t="str">
        <f t="shared" si="120"/>
        <v/>
      </c>
      <c r="AL221" s="358" t="str">
        <f t="shared" si="121"/>
        <v/>
      </c>
      <c r="AM221" s="367" t="str">
        <f t="shared" si="122"/>
        <v/>
      </c>
      <c r="AN221" s="68"/>
    </row>
    <row r="222" spans="1:40" x14ac:dyDescent="0.25">
      <c r="A222" s="335"/>
      <c r="B222" s="68"/>
      <c r="C222" s="661" t="s">
        <v>531</v>
      </c>
      <c r="D222" s="345" t="str">
        <f t="shared" si="137"/>
        <v/>
      </c>
      <c r="E222" s="358" t="str">
        <f t="shared" si="137"/>
        <v/>
      </c>
      <c r="F222" s="269"/>
      <c r="G222" s="269"/>
      <c r="H222" s="269"/>
      <c r="I222" s="269"/>
      <c r="J222" s="269"/>
      <c r="K222" s="269"/>
      <c r="L222" s="677"/>
      <c r="M222" s="68"/>
      <c r="N222" s="670" t="str">
        <f t="shared" si="99"/>
        <v/>
      </c>
      <c r="O222" s="367" t="str">
        <f t="shared" si="100"/>
        <v/>
      </c>
      <c r="P222" s="670" t="str">
        <f t="shared" si="134"/>
        <v/>
      </c>
      <c r="Q222" s="357" t="str">
        <f t="shared" si="101"/>
        <v/>
      </c>
      <c r="R222" s="358" t="str">
        <f t="shared" si="135"/>
        <v/>
      </c>
      <c r="S222" s="367" t="str">
        <f t="shared" si="102"/>
        <v/>
      </c>
      <c r="T222" s="670" t="str">
        <f t="shared" si="129"/>
        <v/>
      </c>
      <c r="U222" s="359" t="str">
        <f t="shared" si="104"/>
        <v/>
      </c>
      <c r="V222" s="360" t="str">
        <f t="shared" si="105"/>
        <v/>
      </c>
      <c r="W222" s="367" t="str">
        <f t="shared" si="106"/>
        <v/>
      </c>
      <c r="X222" s="670" t="str">
        <f t="shared" si="130"/>
        <v/>
      </c>
      <c r="Y222" s="357" t="str">
        <f t="shared" si="108"/>
        <v/>
      </c>
      <c r="Z222" s="358" t="str">
        <f t="shared" si="109"/>
        <v/>
      </c>
      <c r="AA222" s="367" t="str">
        <f t="shared" si="110"/>
        <v/>
      </c>
      <c r="AB222" s="670" t="str">
        <f t="shared" si="131"/>
        <v/>
      </c>
      <c r="AC222" s="357" t="str">
        <f t="shared" si="112"/>
        <v/>
      </c>
      <c r="AD222" s="358" t="str">
        <f t="shared" si="113"/>
        <v/>
      </c>
      <c r="AE222" s="367" t="str">
        <f t="shared" si="114"/>
        <v/>
      </c>
      <c r="AF222" s="670" t="str">
        <f t="shared" si="132"/>
        <v/>
      </c>
      <c r="AG222" s="359" t="str">
        <f t="shared" si="116"/>
        <v/>
      </c>
      <c r="AH222" s="360" t="str">
        <f t="shared" si="117"/>
        <v/>
      </c>
      <c r="AI222" s="367" t="str">
        <f t="shared" si="118"/>
        <v/>
      </c>
      <c r="AJ222" s="670" t="str">
        <f t="shared" si="133"/>
        <v/>
      </c>
      <c r="AK222" s="357" t="str">
        <f t="shared" si="120"/>
        <v/>
      </c>
      <c r="AL222" s="358" t="str">
        <f t="shared" si="121"/>
        <v/>
      </c>
      <c r="AM222" s="367" t="str">
        <f t="shared" si="122"/>
        <v/>
      </c>
      <c r="AN222" s="68"/>
    </row>
    <row r="223" spans="1:40" x14ac:dyDescent="0.25">
      <c r="A223" s="335"/>
      <c r="B223" s="68"/>
      <c r="C223" s="661" t="s">
        <v>531</v>
      </c>
      <c r="D223" s="345" t="str">
        <f t="shared" si="137"/>
        <v/>
      </c>
      <c r="E223" s="358" t="str">
        <f t="shared" si="137"/>
        <v/>
      </c>
      <c r="F223" s="269"/>
      <c r="G223" s="269"/>
      <c r="H223" s="269"/>
      <c r="I223" s="269"/>
      <c r="J223" s="269"/>
      <c r="K223" s="269"/>
      <c r="L223" s="677"/>
      <c r="M223" s="68"/>
      <c r="N223" s="670" t="str">
        <f t="shared" si="99"/>
        <v/>
      </c>
      <c r="O223" s="367" t="str">
        <f t="shared" si="100"/>
        <v/>
      </c>
      <c r="P223" s="670" t="str">
        <f t="shared" si="134"/>
        <v/>
      </c>
      <c r="Q223" s="357" t="str">
        <f t="shared" si="101"/>
        <v/>
      </c>
      <c r="R223" s="358" t="str">
        <f t="shared" si="135"/>
        <v/>
      </c>
      <c r="S223" s="367" t="str">
        <f t="shared" si="102"/>
        <v/>
      </c>
      <c r="T223" s="670" t="str">
        <f t="shared" si="129"/>
        <v/>
      </c>
      <c r="U223" s="359" t="str">
        <f t="shared" si="104"/>
        <v/>
      </c>
      <c r="V223" s="360" t="str">
        <f t="shared" si="105"/>
        <v/>
      </c>
      <c r="W223" s="367" t="str">
        <f t="shared" si="106"/>
        <v/>
      </c>
      <c r="X223" s="670" t="str">
        <f t="shared" si="130"/>
        <v/>
      </c>
      <c r="Y223" s="357" t="str">
        <f t="shared" si="108"/>
        <v/>
      </c>
      <c r="Z223" s="358" t="str">
        <f t="shared" si="109"/>
        <v/>
      </c>
      <c r="AA223" s="367" t="str">
        <f t="shared" si="110"/>
        <v/>
      </c>
      <c r="AB223" s="670" t="str">
        <f t="shared" si="131"/>
        <v/>
      </c>
      <c r="AC223" s="357" t="str">
        <f t="shared" si="112"/>
        <v/>
      </c>
      <c r="AD223" s="358" t="str">
        <f t="shared" si="113"/>
        <v/>
      </c>
      <c r="AE223" s="367" t="str">
        <f t="shared" si="114"/>
        <v/>
      </c>
      <c r="AF223" s="670" t="str">
        <f t="shared" si="132"/>
        <v/>
      </c>
      <c r="AG223" s="359" t="str">
        <f t="shared" si="116"/>
        <v/>
      </c>
      <c r="AH223" s="360" t="str">
        <f t="shared" si="117"/>
        <v/>
      </c>
      <c r="AI223" s="367" t="str">
        <f t="shared" si="118"/>
        <v/>
      </c>
      <c r="AJ223" s="670" t="str">
        <f t="shared" si="133"/>
        <v/>
      </c>
      <c r="AK223" s="357" t="str">
        <f t="shared" si="120"/>
        <v/>
      </c>
      <c r="AL223" s="358" t="str">
        <f t="shared" si="121"/>
        <v/>
      </c>
      <c r="AM223" s="367" t="str">
        <f t="shared" si="122"/>
        <v/>
      </c>
      <c r="AN223" s="68"/>
    </row>
    <row r="224" spans="1:40" x14ac:dyDescent="0.25">
      <c r="A224" s="335"/>
      <c r="B224" s="68"/>
      <c r="C224" s="661" t="s">
        <v>639</v>
      </c>
      <c r="D224" s="345" t="str">
        <f t="shared" si="137"/>
        <v/>
      </c>
      <c r="E224" s="358" t="str">
        <f t="shared" si="137"/>
        <v/>
      </c>
      <c r="F224" s="269"/>
      <c r="G224" s="269"/>
      <c r="H224" s="269"/>
      <c r="I224" s="269"/>
      <c r="J224" s="269"/>
      <c r="K224" s="269"/>
      <c r="L224" s="677"/>
      <c r="M224" s="68"/>
      <c r="N224" s="670" t="str">
        <f t="shared" si="99"/>
        <v/>
      </c>
      <c r="O224" s="367" t="str">
        <f t="shared" si="100"/>
        <v/>
      </c>
      <c r="P224" s="670" t="str">
        <f t="shared" si="134"/>
        <v/>
      </c>
      <c r="Q224" s="357" t="str">
        <f t="shared" si="101"/>
        <v/>
      </c>
      <c r="R224" s="358" t="str">
        <f t="shared" si="135"/>
        <v/>
      </c>
      <c r="S224" s="367" t="str">
        <f t="shared" si="102"/>
        <v/>
      </c>
      <c r="T224" s="670" t="str">
        <f t="shared" si="129"/>
        <v/>
      </c>
      <c r="U224" s="359" t="str">
        <f t="shared" si="104"/>
        <v/>
      </c>
      <c r="V224" s="360" t="str">
        <f t="shared" si="105"/>
        <v/>
      </c>
      <c r="W224" s="367" t="str">
        <f t="shared" si="106"/>
        <v/>
      </c>
      <c r="X224" s="670" t="str">
        <f t="shared" si="130"/>
        <v/>
      </c>
      <c r="Y224" s="357" t="str">
        <f t="shared" si="108"/>
        <v/>
      </c>
      <c r="Z224" s="358" t="str">
        <f t="shared" si="109"/>
        <v/>
      </c>
      <c r="AA224" s="367" t="str">
        <f t="shared" si="110"/>
        <v/>
      </c>
      <c r="AB224" s="670" t="str">
        <f t="shared" si="131"/>
        <v/>
      </c>
      <c r="AC224" s="357" t="str">
        <f t="shared" si="112"/>
        <v/>
      </c>
      <c r="AD224" s="358" t="str">
        <f t="shared" si="113"/>
        <v/>
      </c>
      <c r="AE224" s="367" t="str">
        <f t="shared" si="114"/>
        <v/>
      </c>
      <c r="AF224" s="670" t="str">
        <f t="shared" si="132"/>
        <v/>
      </c>
      <c r="AG224" s="359" t="str">
        <f t="shared" si="116"/>
        <v/>
      </c>
      <c r="AH224" s="360" t="str">
        <f t="shared" si="117"/>
        <v/>
      </c>
      <c r="AI224" s="367" t="str">
        <f t="shared" si="118"/>
        <v/>
      </c>
      <c r="AJ224" s="670" t="str">
        <f t="shared" si="133"/>
        <v/>
      </c>
      <c r="AK224" s="357" t="str">
        <f t="shared" si="120"/>
        <v/>
      </c>
      <c r="AL224" s="358" t="str">
        <f t="shared" si="121"/>
        <v/>
      </c>
      <c r="AM224" s="367" t="str">
        <f t="shared" si="122"/>
        <v/>
      </c>
      <c r="AN224" s="68"/>
    </row>
    <row r="225" spans="1:40" x14ac:dyDescent="0.25">
      <c r="A225" s="335"/>
      <c r="B225" s="68"/>
      <c r="C225" s="661" t="s">
        <v>639</v>
      </c>
      <c r="D225" s="345" t="str">
        <f t="shared" si="137"/>
        <v/>
      </c>
      <c r="E225" s="358" t="str">
        <f t="shared" si="137"/>
        <v/>
      </c>
      <c r="F225" s="269"/>
      <c r="G225" s="269"/>
      <c r="H225" s="269"/>
      <c r="I225" s="269"/>
      <c r="J225" s="269"/>
      <c r="K225" s="269"/>
      <c r="L225" s="677"/>
      <c r="M225" s="68"/>
      <c r="N225" s="670" t="str">
        <f t="shared" si="99"/>
        <v/>
      </c>
      <c r="O225" s="367" t="str">
        <f t="shared" si="100"/>
        <v/>
      </c>
      <c r="P225" s="670" t="str">
        <f t="shared" si="134"/>
        <v/>
      </c>
      <c r="Q225" s="357" t="str">
        <f t="shared" si="101"/>
        <v/>
      </c>
      <c r="R225" s="358" t="str">
        <f t="shared" si="135"/>
        <v/>
      </c>
      <c r="S225" s="367" t="str">
        <f t="shared" si="102"/>
        <v/>
      </c>
      <c r="T225" s="670" t="str">
        <f t="shared" si="129"/>
        <v/>
      </c>
      <c r="U225" s="359" t="str">
        <f t="shared" si="104"/>
        <v/>
      </c>
      <c r="V225" s="360" t="str">
        <f t="shared" si="105"/>
        <v/>
      </c>
      <c r="W225" s="367" t="str">
        <f t="shared" si="106"/>
        <v/>
      </c>
      <c r="X225" s="670" t="str">
        <f t="shared" si="130"/>
        <v/>
      </c>
      <c r="Y225" s="357" t="str">
        <f t="shared" si="108"/>
        <v/>
      </c>
      <c r="Z225" s="358" t="str">
        <f t="shared" si="109"/>
        <v/>
      </c>
      <c r="AA225" s="367" t="str">
        <f t="shared" si="110"/>
        <v/>
      </c>
      <c r="AB225" s="670" t="str">
        <f t="shared" si="131"/>
        <v/>
      </c>
      <c r="AC225" s="357" t="str">
        <f t="shared" si="112"/>
        <v/>
      </c>
      <c r="AD225" s="358" t="str">
        <f t="shared" si="113"/>
        <v/>
      </c>
      <c r="AE225" s="367" t="str">
        <f t="shared" si="114"/>
        <v/>
      </c>
      <c r="AF225" s="670" t="str">
        <f t="shared" si="132"/>
        <v/>
      </c>
      <c r="AG225" s="359" t="str">
        <f t="shared" si="116"/>
        <v/>
      </c>
      <c r="AH225" s="360" t="str">
        <f t="shared" si="117"/>
        <v/>
      </c>
      <c r="AI225" s="367" t="str">
        <f t="shared" si="118"/>
        <v/>
      </c>
      <c r="AJ225" s="670" t="str">
        <f t="shared" si="133"/>
        <v/>
      </c>
      <c r="AK225" s="357" t="str">
        <f t="shared" si="120"/>
        <v/>
      </c>
      <c r="AL225" s="358" t="str">
        <f t="shared" si="121"/>
        <v/>
      </c>
      <c r="AM225" s="367" t="str">
        <f t="shared" si="122"/>
        <v/>
      </c>
      <c r="AN225" s="68"/>
    </row>
    <row r="226" spans="1:40" x14ac:dyDescent="0.25">
      <c r="A226" s="335"/>
      <c r="B226" s="68"/>
      <c r="C226" s="661" t="s">
        <v>639</v>
      </c>
      <c r="D226" s="345" t="str">
        <f t="shared" si="137"/>
        <v/>
      </c>
      <c r="E226" s="358" t="str">
        <f t="shared" si="137"/>
        <v/>
      </c>
      <c r="F226" s="269"/>
      <c r="G226" s="269"/>
      <c r="H226" s="269"/>
      <c r="I226" s="269"/>
      <c r="J226" s="269"/>
      <c r="K226" s="269"/>
      <c r="L226" s="677"/>
      <c r="M226" s="68"/>
      <c r="N226" s="670" t="str">
        <f t="shared" si="99"/>
        <v/>
      </c>
      <c r="O226" s="367" t="str">
        <f t="shared" si="100"/>
        <v/>
      </c>
      <c r="P226" s="670" t="str">
        <f t="shared" si="134"/>
        <v/>
      </c>
      <c r="Q226" s="357" t="str">
        <f t="shared" si="101"/>
        <v/>
      </c>
      <c r="R226" s="358" t="str">
        <f t="shared" si="135"/>
        <v/>
      </c>
      <c r="S226" s="367" t="str">
        <f t="shared" si="102"/>
        <v/>
      </c>
      <c r="T226" s="670" t="str">
        <f t="shared" si="129"/>
        <v/>
      </c>
      <c r="U226" s="359" t="str">
        <f t="shared" si="104"/>
        <v/>
      </c>
      <c r="V226" s="360" t="str">
        <f t="shared" si="105"/>
        <v/>
      </c>
      <c r="W226" s="367" t="str">
        <f t="shared" si="106"/>
        <v/>
      </c>
      <c r="X226" s="670" t="str">
        <f t="shared" si="130"/>
        <v/>
      </c>
      <c r="Y226" s="357" t="str">
        <f t="shared" si="108"/>
        <v/>
      </c>
      <c r="Z226" s="358" t="str">
        <f t="shared" si="109"/>
        <v/>
      </c>
      <c r="AA226" s="367" t="str">
        <f t="shared" si="110"/>
        <v/>
      </c>
      <c r="AB226" s="670" t="str">
        <f t="shared" si="131"/>
        <v/>
      </c>
      <c r="AC226" s="357" t="str">
        <f t="shared" si="112"/>
        <v/>
      </c>
      <c r="AD226" s="358" t="str">
        <f t="shared" si="113"/>
        <v/>
      </c>
      <c r="AE226" s="367" t="str">
        <f t="shared" si="114"/>
        <v/>
      </c>
      <c r="AF226" s="670" t="str">
        <f t="shared" si="132"/>
        <v/>
      </c>
      <c r="AG226" s="359" t="str">
        <f t="shared" si="116"/>
        <v/>
      </c>
      <c r="AH226" s="360" t="str">
        <f t="shared" si="117"/>
        <v/>
      </c>
      <c r="AI226" s="367" t="str">
        <f t="shared" si="118"/>
        <v/>
      </c>
      <c r="AJ226" s="670" t="str">
        <f t="shared" si="133"/>
        <v/>
      </c>
      <c r="AK226" s="357" t="str">
        <f t="shared" si="120"/>
        <v/>
      </c>
      <c r="AL226" s="358" t="str">
        <f t="shared" si="121"/>
        <v/>
      </c>
      <c r="AM226" s="367" t="str">
        <f t="shared" si="122"/>
        <v/>
      </c>
      <c r="AN226" s="68"/>
    </row>
    <row r="227" spans="1:40" x14ac:dyDescent="0.25">
      <c r="A227" s="335"/>
      <c r="B227" s="68"/>
      <c r="C227" s="661" t="s">
        <v>639</v>
      </c>
      <c r="D227" s="345" t="str">
        <f t="shared" si="137"/>
        <v/>
      </c>
      <c r="E227" s="358" t="str">
        <f t="shared" si="137"/>
        <v/>
      </c>
      <c r="F227" s="269"/>
      <c r="G227" s="269"/>
      <c r="H227" s="269"/>
      <c r="I227" s="269"/>
      <c r="J227" s="269"/>
      <c r="K227" s="269"/>
      <c r="L227" s="677"/>
      <c r="M227" s="68"/>
      <c r="N227" s="670" t="str">
        <f t="shared" si="99"/>
        <v/>
      </c>
      <c r="O227" s="367" t="str">
        <f t="shared" si="100"/>
        <v/>
      </c>
      <c r="P227" s="670" t="str">
        <f t="shared" si="134"/>
        <v/>
      </c>
      <c r="Q227" s="357" t="str">
        <f t="shared" si="101"/>
        <v/>
      </c>
      <c r="R227" s="358" t="str">
        <f t="shared" si="135"/>
        <v/>
      </c>
      <c r="S227" s="367" t="str">
        <f t="shared" si="102"/>
        <v/>
      </c>
      <c r="T227" s="670" t="str">
        <f t="shared" si="129"/>
        <v/>
      </c>
      <c r="U227" s="359" t="str">
        <f t="shared" si="104"/>
        <v/>
      </c>
      <c r="V227" s="360" t="str">
        <f t="shared" si="105"/>
        <v/>
      </c>
      <c r="W227" s="367" t="str">
        <f t="shared" si="106"/>
        <v/>
      </c>
      <c r="X227" s="670" t="str">
        <f t="shared" si="130"/>
        <v/>
      </c>
      <c r="Y227" s="357" t="str">
        <f t="shared" si="108"/>
        <v/>
      </c>
      <c r="Z227" s="358" t="str">
        <f t="shared" si="109"/>
        <v/>
      </c>
      <c r="AA227" s="367" t="str">
        <f t="shared" si="110"/>
        <v/>
      </c>
      <c r="AB227" s="670" t="str">
        <f t="shared" si="131"/>
        <v/>
      </c>
      <c r="AC227" s="357" t="str">
        <f t="shared" si="112"/>
        <v/>
      </c>
      <c r="AD227" s="358" t="str">
        <f t="shared" si="113"/>
        <v/>
      </c>
      <c r="AE227" s="367" t="str">
        <f t="shared" si="114"/>
        <v/>
      </c>
      <c r="AF227" s="670" t="str">
        <f t="shared" si="132"/>
        <v/>
      </c>
      <c r="AG227" s="359" t="str">
        <f t="shared" si="116"/>
        <v/>
      </c>
      <c r="AH227" s="360" t="str">
        <f t="shared" si="117"/>
        <v/>
      </c>
      <c r="AI227" s="367" t="str">
        <f t="shared" si="118"/>
        <v/>
      </c>
      <c r="AJ227" s="670" t="str">
        <f t="shared" si="133"/>
        <v/>
      </c>
      <c r="AK227" s="357" t="str">
        <f t="shared" si="120"/>
        <v/>
      </c>
      <c r="AL227" s="358" t="str">
        <f t="shared" si="121"/>
        <v/>
      </c>
      <c r="AM227" s="367" t="str">
        <f t="shared" si="122"/>
        <v/>
      </c>
      <c r="AN227" s="68"/>
    </row>
    <row r="228" spans="1:40" s="198" customFormat="1" ht="12.75" x14ac:dyDescent="0.2">
      <c r="A228" s="363"/>
      <c r="B228" s="124"/>
      <c r="C228" s="678"/>
      <c r="D228" s="364" t="s">
        <v>640</v>
      </c>
      <c r="E228" s="358" t="str">
        <f>E124</f>
        <v/>
      </c>
      <c r="F228" s="358">
        <f>IF('WK3 - Notional GI 15-16 YIELD'!$D$67=0,0,F541/'WK3 - Notional GI 15-16 YIELD'!$D$67)</f>
        <v>0</v>
      </c>
      <c r="G228" s="358">
        <f>IF('WK3 - Notional GI 15-16 YIELD'!$D$67=0,0,G541/'WK3 - Notional GI 15-16 YIELD'!$D$67)</f>
        <v>0</v>
      </c>
      <c r="H228" s="358">
        <f>IF('WK3 - Notional GI 15-16 YIELD'!$D$67=0,0,H541/'WK3 - Notional GI 15-16 YIELD'!$D$67)</f>
        <v>0</v>
      </c>
      <c r="I228" s="358">
        <f>IF('WK3 - Notional GI 15-16 YIELD'!$D$67=0,0,I541/'WK3 - Notional GI 15-16 YIELD'!$D$67)</f>
        <v>0</v>
      </c>
      <c r="J228" s="358">
        <f>IF('WK3 - Notional GI 15-16 YIELD'!$D$67=0,0,J541/'WK3 - Notional GI 15-16 YIELD'!$D$67)</f>
        <v>0</v>
      </c>
      <c r="K228" s="358">
        <f>IF('WK3 - Notional GI 15-16 YIELD'!$D$67=0,0,K541/'WK3 - Notional GI 15-16 YIELD'!$D$67)</f>
        <v>0</v>
      </c>
      <c r="L228" s="679">
        <f>IF('WK3 - Notional GI 15-16 YIELD'!$D$67=0,0,L541/'WK3 - Notional GI 15-16 YIELD'!$D$67)</f>
        <v>0</v>
      </c>
      <c r="M228" s="124"/>
      <c r="N228" s="670" t="str">
        <f t="shared" si="99"/>
        <v/>
      </c>
      <c r="O228" s="367" t="str">
        <f t="shared" si="100"/>
        <v/>
      </c>
      <c r="P228" s="670" t="str">
        <f t="shared" si="134"/>
        <v/>
      </c>
      <c r="Q228" s="357" t="str">
        <f t="shared" si="101"/>
        <v/>
      </c>
      <c r="R228" s="358" t="str">
        <f t="shared" si="135"/>
        <v/>
      </c>
      <c r="S228" s="367" t="str">
        <f t="shared" si="102"/>
        <v/>
      </c>
      <c r="T228" s="670" t="str">
        <f t="shared" si="129"/>
        <v/>
      </c>
      <c r="U228" s="359" t="str">
        <f t="shared" si="104"/>
        <v/>
      </c>
      <c r="V228" s="360" t="str">
        <f t="shared" si="105"/>
        <v/>
      </c>
      <c r="W228" s="367" t="str">
        <f t="shared" si="106"/>
        <v/>
      </c>
      <c r="X228" s="670" t="str">
        <f t="shared" si="130"/>
        <v/>
      </c>
      <c r="Y228" s="357" t="str">
        <f t="shared" si="108"/>
        <v/>
      </c>
      <c r="Z228" s="358" t="str">
        <f t="shared" si="109"/>
        <v/>
      </c>
      <c r="AA228" s="367" t="str">
        <f t="shared" si="110"/>
        <v/>
      </c>
      <c r="AB228" s="670" t="str">
        <f t="shared" si="131"/>
        <v/>
      </c>
      <c r="AC228" s="357" t="str">
        <f t="shared" si="112"/>
        <v/>
      </c>
      <c r="AD228" s="358" t="str">
        <f t="shared" si="113"/>
        <v/>
      </c>
      <c r="AE228" s="367" t="str">
        <f t="shared" si="114"/>
        <v/>
      </c>
      <c r="AF228" s="670" t="str">
        <f t="shared" si="132"/>
        <v/>
      </c>
      <c r="AG228" s="359" t="str">
        <f t="shared" si="116"/>
        <v/>
      </c>
      <c r="AH228" s="360" t="str">
        <f t="shared" si="117"/>
        <v/>
      </c>
      <c r="AI228" s="367" t="str">
        <f t="shared" si="118"/>
        <v/>
      </c>
      <c r="AJ228" s="670" t="str">
        <f t="shared" si="133"/>
        <v/>
      </c>
      <c r="AK228" s="357" t="str">
        <f t="shared" si="120"/>
        <v/>
      </c>
      <c r="AL228" s="358" t="str">
        <f t="shared" si="121"/>
        <v/>
      </c>
      <c r="AM228" s="367" t="str">
        <f t="shared" si="122"/>
        <v/>
      </c>
      <c r="AN228" s="124"/>
    </row>
    <row r="229" spans="1:40" x14ac:dyDescent="0.25">
      <c r="A229" s="335"/>
      <c r="B229" s="68"/>
      <c r="C229" s="661" t="s">
        <v>533</v>
      </c>
      <c r="D229" s="345" t="str">
        <f t="shared" ref="D229:E237" si="138">D125</f>
        <v/>
      </c>
      <c r="E229" s="358" t="str">
        <f t="shared" si="138"/>
        <v/>
      </c>
      <c r="F229" s="269"/>
      <c r="G229" s="269"/>
      <c r="H229" s="269"/>
      <c r="I229" s="269"/>
      <c r="J229" s="269"/>
      <c r="K229" s="269"/>
      <c r="L229" s="677"/>
      <c r="M229" s="68"/>
      <c r="N229" s="670" t="str">
        <f t="shared" si="99"/>
        <v/>
      </c>
      <c r="O229" s="367" t="str">
        <f t="shared" si="100"/>
        <v/>
      </c>
      <c r="P229" s="670" t="str">
        <f t="shared" si="134"/>
        <v/>
      </c>
      <c r="Q229" s="357" t="str">
        <f t="shared" si="101"/>
        <v/>
      </c>
      <c r="R229" s="358" t="str">
        <f t="shared" si="135"/>
        <v/>
      </c>
      <c r="S229" s="367" t="str">
        <f t="shared" si="102"/>
        <v/>
      </c>
      <c r="T229" s="670" t="str">
        <f t="shared" si="129"/>
        <v/>
      </c>
      <c r="U229" s="359" t="str">
        <f t="shared" si="104"/>
        <v/>
      </c>
      <c r="V229" s="360" t="str">
        <f t="shared" si="105"/>
        <v/>
      </c>
      <c r="W229" s="367" t="str">
        <f t="shared" si="106"/>
        <v/>
      </c>
      <c r="X229" s="670" t="str">
        <f t="shared" si="130"/>
        <v/>
      </c>
      <c r="Y229" s="357" t="str">
        <f t="shared" si="108"/>
        <v/>
      </c>
      <c r="Z229" s="358" t="str">
        <f t="shared" si="109"/>
        <v/>
      </c>
      <c r="AA229" s="367" t="str">
        <f t="shared" si="110"/>
        <v/>
      </c>
      <c r="AB229" s="670" t="str">
        <f t="shared" si="131"/>
        <v/>
      </c>
      <c r="AC229" s="357" t="str">
        <f t="shared" si="112"/>
        <v/>
      </c>
      <c r="AD229" s="358" t="str">
        <f t="shared" si="113"/>
        <v/>
      </c>
      <c r="AE229" s="367" t="str">
        <f t="shared" si="114"/>
        <v/>
      </c>
      <c r="AF229" s="670" t="str">
        <f t="shared" si="132"/>
        <v/>
      </c>
      <c r="AG229" s="359" t="str">
        <f t="shared" si="116"/>
        <v/>
      </c>
      <c r="AH229" s="360" t="str">
        <f t="shared" si="117"/>
        <v/>
      </c>
      <c r="AI229" s="367" t="str">
        <f t="shared" si="118"/>
        <v/>
      </c>
      <c r="AJ229" s="670" t="str">
        <f t="shared" si="133"/>
        <v/>
      </c>
      <c r="AK229" s="357" t="str">
        <f t="shared" si="120"/>
        <v/>
      </c>
      <c r="AL229" s="358" t="str">
        <f t="shared" si="121"/>
        <v/>
      </c>
      <c r="AM229" s="367" t="str">
        <f t="shared" si="122"/>
        <v/>
      </c>
      <c r="AN229" s="68"/>
    </row>
    <row r="230" spans="1:40" x14ac:dyDescent="0.25">
      <c r="A230" s="335"/>
      <c r="B230" s="68"/>
      <c r="C230" s="661" t="s">
        <v>533</v>
      </c>
      <c r="D230" s="345" t="str">
        <f t="shared" si="138"/>
        <v/>
      </c>
      <c r="E230" s="358" t="str">
        <f t="shared" si="138"/>
        <v/>
      </c>
      <c r="F230" s="269"/>
      <c r="G230" s="269"/>
      <c r="H230" s="269"/>
      <c r="I230" s="269"/>
      <c r="J230" s="269"/>
      <c r="K230" s="269"/>
      <c r="L230" s="677"/>
      <c r="M230" s="68"/>
      <c r="N230" s="670" t="str">
        <f t="shared" si="99"/>
        <v/>
      </c>
      <c r="O230" s="367" t="str">
        <f t="shared" si="100"/>
        <v/>
      </c>
      <c r="P230" s="670" t="str">
        <f t="shared" si="134"/>
        <v/>
      </c>
      <c r="Q230" s="357" t="str">
        <f t="shared" si="101"/>
        <v/>
      </c>
      <c r="R230" s="358" t="str">
        <f t="shared" si="135"/>
        <v/>
      </c>
      <c r="S230" s="367" t="str">
        <f t="shared" si="102"/>
        <v/>
      </c>
      <c r="T230" s="670" t="str">
        <f t="shared" si="129"/>
        <v/>
      </c>
      <c r="U230" s="359" t="str">
        <f t="shared" si="104"/>
        <v/>
      </c>
      <c r="V230" s="360" t="str">
        <f t="shared" si="105"/>
        <v/>
      </c>
      <c r="W230" s="367" t="str">
        <f t="shared" si="106"/>
        <v/>
      </c>
      <c r="X230" s="670" t="str">
        <f t="shared" si="130"/>
        <v/>
      </c>
      <c r="Y230" s="357" t="str">
        <f t="shared" si="108"/>
        <v/>
      </c>
      <c r="Z230" s="358" t="str">
        <f t="shared" si="109"/>
        <v/>
      </c>
      <c r="AA230" s="367" t="str">
        <f t="shared" si="110"/>
        <v/>
      </c>
      <c r="AB230" s="670" t="str">
        <f t="shared" si="131"/>
        <v/>
      </c>
      <c r="AC230" s="357" t="str">
        <f t="shared" si="112"/>
        <v/>
      </c>
      <c r="AD230" s="358" t="str">
        <f t="shared" si="113"/>
        <v/>
      </c>
      <c r="AE230" s="367" t="str">
        <f t="shared" si="114"/>
        <v/>
      </c>
      <c r="AF230" s="670" t="str">
        <f t="shared" si="132"/>
        <v/>
      </c>
      <c r="AG230" s="359" t="str">
        <f t="shared" si="116"/>
        <v/>
      </c>
      <c r="AH230" s="360" t="str">
        <f t="shared" si="117"/>
        <v/>
      </c>
      <c r="AI230" s="367" t="str">
        <f t="shared" si="118"/>
        <v/>
      </c>
      <c r="AJ230" s="670" t="str">
        <f t="shared" si="133"/>
        <v/>
      </c>
      <c r="AK230" s="357" t="str">
        <f t="shared" si="120"/>
        <v/>
      </c>
      <c r="AL230" s="358" t="str">
        <f t="shared" si="121"/>
        <v/>
      </c>
      <c r="AM230" s="367" t="str">
        <f t="shared" si="122"/>
        <v/>
      </c>
      <c r="AN230" s="68"/>
    </row>
    <row r="231" spans="1:40" x14ac:dyDescent="0.25">
      <c r="A231" s="335"/>
      <c r="B231" s="68"/>
      <c r="C231" s="661" t="s">
        <v>533</v>
      </c>
      <c r="D231" s="345" t="str">
        <f t="shared" si="138"/>
        <v/>
      </c>
      <c r="E231" s="358" t="str">
        <f t="shared" si="138"/>
        <v/>
      </c>
      <c r="F231" s="269"/>
      <c r="G231" s="269"/>
      <c r="H231" s="269"/>
      <c r="I231" s="269"/>
      <c r="J231" s="269"/>
      <c r="K231" s="269"/>
      <c r="L231" s="677"/>
      <c r="M231" s="68"/>
      <c r="N231" s="670" t="str">
        <f t="shared" si="99"/>
        <v/>
      </c>
      <c r="O231" s="367" t="str">
        <f t="shared" si="100"/>
        <v/>
      </c>
      <c r="P231" s="670" t="str">
        <f t="shared" si="134"/>
        <v/>
      </c>
      <c r="Q231" s="357" t="str">
        <f t="shared" si="101"/>
        <v/>
      </c>
      <c r="R231" s="358" t="str">
        <f t="shared" si="135"/>
        <v/>
      </c>
      <c r="S231" s="367" t="str">
        <f t="shared" si="102"/>
        <v/>
      </c>
      <c r="T231" s="670" t="str">
        <f t="shared" si="129"/>
        <v/>
      </c>
      <c r="U231" s="359" t="str">
        <f t="shared" si="104"/>
        <v/>
      </c>
      <c r="V231" s="360" t="str">
        <f t="shared" si="105"/>
        <v/>
      </c>
      <c r="W231" s="367" t="str">
        <f t="shared" si="106"/>
        <v/>
      </c>
      <c r="X231" s="670" t="str">
        <f t="shared" si="130"/>
        <v/>
      </c>
      <c r="Y231" s="357" t="str">
        <f t="shared" si="108"/>
        <v/>
      </c>
      <c r="Z231" s="358" t="str">
        <f t="shared" si="109"/>
        <v/>
      </c>
      <c r="AA231" s="367" t="str">
        <f t="shared" si="110"/>
        <v/>
      </c>
      <c r="AB231" s="670" t="str">
        <f t="shared" si="131"/>
        <v/>
      </c>
      <c r="AC231" s="357" t="str">
        <f t="shared" si="112"/>
        <v/>
      </c>
      <c r="AD231" s="358" t="str">
        <f t="shared" si="113"/>
        <v/>
      </c>
      <c r="AE231" s="367" t="str">
        <f t="shared" si="114"/>
        <v/>
      </c>
      <c r="AF231" s="670" t="str">
        <f t="shared" si="132"/>
        <v/>
      </c>
      <c r="AG231" s="359" t="str">
        <f t="shared" si="116"/>
        <v/>
      </c>
      <c r="AH231" s="360" t="str">
        <f t="shared" si="117"/>
        <v/>
      </c>
      <c r="AI231" s="367" t="str">
        <f t="shared" si="118"/>
        <v/>
      </c>
      <c r="AJ231" s="670" t="str">
        <f t="shared" si="133"/>
        <v/>
      </c>
      <c r="AK231" s="357" t="str">
        <f t="shared" si="120"/>
        <v/>
      </c>
      <c r="AL231" s="358" t="str">
        <f t="shared" si="121"/>
        <v/>
      </c>
      <c r="AM231" s="367" t="str">
        <f t="shared" si="122"/>
        <v/>
      </c>
      <c r="AN231" s="68"/>
    </row>
    <row r="232" spans="1:40" x14ac:dyDescent="0.25">
      <c r="A232" s="335"/>
      <c r="B232" s="68"/>
      <c r="C232" s="661" t="s">
        <v>533</v>
      </c>
      <c r="D232" s="345" t="str">
        <f t="shared" si="138"/>
        <v/>
      </c>
      <c r="E232" s="358" t="str">
        <f t="shared" si="138"/>
        <v/>
      </c>
      <c r="F232" s="269"/>
      <c r="G232" s="269"/>
      <c r="H232" s="269"/>
      <c r="I232" s="269"/>
      <c r="J232" s="269"/>
      <c r="K232" s="269"/>
      <c r="L232" s="677"/>
      <c r="M232" s="68"/>
      <c r="N232" s="670" t="str">
        <f t="shared" si="99"/>
        <v/>
      </c>
      <c r="O232" s="367" t="str">
        <f t="shared" si="100"/>
        <v/>
      </c>
      <c r="P232" s="670" t="str">
        <f t="shared" si="134"/>
        <v/>
      </c>
      <c r="Q232" s="357" t="str">
        <f t="shared" si="101"/>
        <v/>
      </c>
      <c r="R232" s="358" t="str">
        <f t="shared" si="135"/>
        <v/>
      </c>
      <c r="S232" s="367" t="str">
        <f t="shared" si="102"/>
        <v/>
      </c>
      <c r="T232" s="670" t="str">
        <f t="shared" si="129"/>
        <v/>
      </c>
      <c r="U232" s="359" t="str">
        <f t="shared" si="104"/>
        <v/>
      </c>
      <c r="V232" s="360" t="str">
        <f t="shared" si="105"/>
        <v/>
      </c>
      <c r="W232" s="367" t="str">
        <f t="shared" si="106"/>
        <v/>
      </c>
      <c r="X232" s="670" t="str">
        <f t="shared" si="130"/>
        <v/>
      </c>
      <c r="Y232" s="357" t="str">
        <f t="shared" si="108"/>
        <v/>
      </c>
      <c r="Z232" s="358" t="str">
        <f t="shared" si="109"/>
        <v/>
      </c>
      <c r="AA232" s="367" t="str">
        <f t="shared" si="110"/>
        <v/>
      </c>
      <c r="AB232" s="670" t="str">
        <f t="shared" si="131"/>
        <v/>
      </c>
      <c r="AC232" s="357" t="str">
        <f t="shared" si="112"/>
        <v/>
      </c>
      <c r="AD232" s="358" t="str">
        <f t="shared" si="113"/>
        <v/>
      </c>
      <c r="AE232" s="367" t="str">
        <f t="shared" si="114"/>
        <v/>
      </c>
      <c r="AF232" s="670" t="str">
        <f t="shared" si="132"/>
        <v/>
      </c>
      <c r="AG232" s="359" t="str">
        <f t="shared" si="116"/>
        <v/>
      </c>
      <c r="AH232" s="360" t="str">
        <f t="shared" si="117"/>
        <v/>
      </c>
      <c r="AI232" s="367" t="str">
        <f t="shared" si="118"/>
        <v/>
      </c>
      <c r="AJ232" s="670" t="str">
        <f t="shared" si="133"/>
        <v/>
      </c>
      <c r="AK232" s="357" t="str">
        <f t="shared" si="120"/>
        <v/>
      </c>
      <c r="AL232" s="358" t="str">
        <f t="shared" si="121"/>
        <v/>
      </c>
      <c r="AM232" s="367" t="str">
        <f t="shared" si="122"/>
        <v/>
      </c>
      <c r="AN232" s="68"/>
    </row>
    <row r="233" spans="1:40" x14ac:dyDescent="0.25">
      <c r="A233" s="335"/>
      <c r="B233" s="68"/>
      <c r="C233" s="661" t="s">
        <v>533</v>
      </c>
      <c r="D233" s="345" t="str">
        <f t="shared" si="138"/>
        <v/>
      </c>
      <c r="E233" s="358" t="str">
        <f t="shared" si="138"/>
        <v/>
      </c>
      <c r="F233" s="269"/>
      <c r="G233" s="269"/>
      <c r="H233" s="269"/>
      <c r="I233" s="269"/>
      <c r="J233" s="269"/>
      <c r="K233" s="269"/>
      <c r="L233" s="677"/>
      <c r="M233" s="68"/>
      <c r="N233" s="670" t="str">
        <f t="shared" si="99"/>
        <v/>
      </c>
      <c r="O233" s="367" t="str">
        <f t="shared" si="100"/>
        <v/>
      </c>
      <c r="P233" s="670" t="str">
        <f t="shared" si="134"/>
        <v/>
      </c>
      <c r="Q233" s="357" t="str">
        <f t="shared" si="101"/>
        <v/>
      </c>
      <c r="R233" s="358" t="str">
        <f t="shared" si="135"/>
        <v/>
      </c>
      <c r="S233" s="367" t="str">
        <f t="shared" si="102"/>
        <v/>
      </c>
      <c r="T233" s="670" t="str">
        <f t="shared" si="129"/>
        <v/>
      </c>
      <c r="U233" s="359" t="str">
        <f t="shared" si="104"/>
        <v/>
      </c>
      <c r="V233" s="360" t="str">
        <f t="shared" si="105"/>
        <v/>
      </c>
      <c r="W233" s="367" t="str">
        <f t="shared" si="106"/>
        <v/>
      </c>
      <c r="X233" s="670" t="str">
        <f t="shared" si="130"/>
        <v/>
      </c>
      <c r="Y233" s="357" t="str">
        <f t="shared" si="108"/>
        <v/>
      </c>
      <c r="Z233" s="358" t="str">
        <f t="shared" si="109"/>
        <v/>
      </c>
      <c r="AA233" s="367" t="str">
        <f t="shared" si="110"/>
        <v/>
      </c>
      <c r="AB233" s="670" t="str">
        <f t="shared" si="131"/>
        <v/>
      </c>
      <c r="AC233" s="357" t="str">
        <f t="shared" si="112"/>
        <v/>
      </c>
      <c r="AD233" s="358" t="str">
        <f t="shared" si="113"/>
        <v/>
      </c>
      <c r="AE233" s="367" t="str">
        <f t="shared" si="114"/>
        <v/>
      </c>
      <c r="AF233" s="670" t="str">
        <f t="shared" si="132"/>
        <v/>
      </c>
      <c r="AG233" s="359" t="str">
        <f t="shared" si="116"/>
        <v/>
      </c>
      <c r="AH233" s="360" t="str">
        <f t="shared" si="117"/>
        <v/>
      </c>
      <c r="AI233" s="367" t="str">
        <f t="shared" si="118"/>
        <v/>
      </c>
      <c r="AJ233" s="670" t="str">
        <f t="shared" si="133"/>
        <v/>
      </c>
      <c r="AK233" s="357" t="str">
        <f t="shared" si="120"/>
        <v/>
      </c>
      <c r="AL233" s="358" t="str">
        <f t="shared" si="121"/>
        <v/>
      </c>
      <c r="AM233" s="367" t="str">
        <f t="shared" si="122"/>
        <v/>
      </c>
      <c r="AN233" s="68"/>
    </row>
    <row r="234" spans="1:40" x14ac:dyDescent="0.25">
      <c r="A234" s="335"/>
      <c r="B234" s="68"/>
      <c r="C234" s="661" t="s">
        <v>639</v>
      </c>
      <c r="D234" s="345" t="str">
        <f t="shared" si="138"/>
        <v/>
      </c>
      <c r="E234" s="358" t="str">
        <f t="shared" si="138"/>
        <v/>
      </c>
      <c r="F234" s="269"/>
      <c r="G234" s="269"/>
      <c r="H234" s="269"/>
      <c r="I234" s="269"/>
      <c r="J234" s="269"/>
      <c r="K234" s="269"/>
      <c r="L234" s="677"/>
      <c r="M234" s="68"/>
      <c r="N234" s="670" t="str">
        <f t="shared" si="99"/>
        <v/>
      </c>
      <c r="O234" s="367" t="str">
        <f t="shared" si="100"/>
        <v/>
      </c>
      <c r="P234" s="670" t="str">
        <f t="shared" si="134"/>
        <v/>
      </c>
      <c r="Q234" s="357" t="str">
        <f t="shared" si="101"/>
        <v/>
      </c>
      <c r="R234" s="358" t="str">
        <f t="shared" si="135"/>
        <v/>
      </c>
      <c r="S234" s="367" t="str">
        <f t="shared" si="102"/>
        <v/>
      </c>
      <c r="T234" s="670" t="str">
        <f t="shared" si="129"/>
        <v/>
      </c>
      <c r="U234" s="359" t="str">
        <f t="shared" si="104"/>
        <v/>
      </c>
      <c r="V234" s="360" t="str">
        <f t="shared" si="105"/>
        <v/>
      </c>
      <c r="W234" s="367" t="str">
        <f t="shared" si="106"/>
        <v/>
      </c>
      <c r="X234" s="670" t="str">
        <f t="shared" si="130"/>
        <v/>
      </c>
      <c r="Y234" s="357" t="str">
        <f t="shared" si="108"/>
        <v/>
      </c>
      <c r="Z234" s="358" t="str">
        <f t="shared" si="109"/>
        <v/>
      </c>
      <c r="AA234" s="367" t="str">
        <f t="shared" si="110"/>
        <v/>
      </c>
      <c r="AB234" s="670" t="str">
        <f t="shared" si="131"/>
        <v/>
      </c>
      <c r="AC234" s="357" t="str">
        <f t="shared" si="112"/>
        <v/>
      </c>
      <c r="AD234" s="358" t="str">
        <f t="shared" si="113"/>
        <v/>
      </c>
      <c r="AE234" s="367" t="str">
        <f t="shared" si="114"/>
        <v/>
      </c>
      <c r="AF234" s="670" t="str">
        <f t="shared" si="132"/>
        <v/>
      </c>
      <c r="AG234" s="359" t="str">
        <f t="shared" si="116"/>
        <v/>
      </c>
      <c r="AH234" s="360" t="str">
        <f t="shared" si="117"/>
        <v/>
      </c>
      <c r="AI234" s="367" t="str">
        <f t="shared" si="118"/>
        <v/>
      </c>
      <c r="AJ234" s="670" t="str">
        <f t="shared" si="133"/>
        <v/>
      </c>
      <c r="AK234" s="357" t="str">
        <f t="shared" si="120"/>
        <v/>
      </c>
      <c r="AL234" s="358" t="str">
        <f t="shared" si="121"/>
        <v/>
      </c>
      <c r="AM234" s="367" t="str">
        <f t="shared" si="122"/>
        <v/>
      </c>
      <c r="AN234" s="68"/>
    </row>
    <row r="235" spans="1:40" x14ac:dyDescent="0.25">
      <c r="A235" s="335"/>
      <c r="B235" s="68"/>
      <c r="C235" s="661" t="s">
        <v>639</v>
      </c>
      <c r="D235" s="345" t="str">
        <f t="shared" si="138"/>
        <v/>
      </c>
      <c r="E235" s="358" t="str">
        <f t="shared" si="138"/>
        <v/>
      </c>
      <c r="F235" s="269"/>
      <c r="G235" s="269"/>
      <c r="H235" s="269"/>
      <c r="I235" s="269"/>
      <c r="J235" s="269"/>
      <c r="K235" s="269"/>
      <c r="L235" s="677"/>
      <c r="M235" s="68"/>
      <c r="N235" s="670" t="str">
        <f t="shared" si="99"/>
        <v/>
      </c>
      <c r="O235" s="367" t="str">
        <f t="shared" si="100"/>
        <v/>
      </c>
      <c r="P235" s="670" t="str">
        <f t="shared" si="134"/>
        <v/>
      </c>
      <c r="Q235" s="357" t="str">
        <f t="shared" si="101"/>
        <v/>
      </c>
      <c r="R235" s="358" t="str">
        <f t="shared" si="135"/>
        <v/>
      </c>
      <c r="S235" s="367" t="str">
        <f t="shared" si="102"/>
        <v/>
      </c>
      <c r="T235" s="670" t="str">
        <f t="shared" si="129"/>
        <v/>
      </c>
      <c r="U235" s="359" t="str">
        <f t="shared" si="104"/>
        <v/>
      </c>
      <c r="V235" s="360" t="str">
        <f t="shared" si="105"/>
        <v/>
      </c>
      <c r="W235" s="367" t="str">
        <f t="shared" si="106"/>
        <v/>
      </c>
      <c r="X235" s="670" t="str">
        <f t="shared" si="130"/>
        <v/>
      </c>
      <c r="Y235" s="357" t="str">
        <f t="shared" si="108"/>
        <v/>
      </c>
      <c r="Z235" s="358" t="str">
        <f t="shared" si="109"/>
        <v/>
      </c>
      <c r="AA235" s="367" t="str">
        <f t="shared" si="110"/>
        <v/>
      </c>
      <c r="AB235" s="670" t="str">
        <f t="shared" si="131"/>
        <v/>
      </c>
      <c r="AC235" s="357" t="str">
        <f t="shared" si="112"/>
        <v/>
      </c>
      <c r="AD235" s="358" t="str">
        <f t="shared" si="113"/>
        <v/>
      </c>
      <c r="AE235" s="367" t="str">
        <f t="shared" si="114"/>
        <v/>
      </c>
      <c r="AF235" s="670" t="str">
        <f t="shared" si="132"/>
        <v/>
      </c>
      <c r="AG235" s="359" t="str">
        <f t="shared" si="116"/>
        <v/>
      </c>
      <c r="AH235" s="360" t="str">
        <f t="shared" si="117"/>
        <v/>
      </c>
      <c r="AI235" s="367" t="str">
        <f t="shared" si="118"/>
        <v/>
      </c>
      <c r="AJ235" s="670" t="str">
        <f t="shared" si="133"/>
        <v/>
      </c>
      <c r="AK235" s="357" t="str">
        <f t="shared" si="120"/>
        <v/>
      </c>
      <c r="AL235" s="358" t="str">
        <f t="shared" si="121"/>
        <v/>
      </c>
      <c r="AM235" s="367" t="str">
        <f t="shared" si="122"/>
        <v/>
      </c>
      <c r="AN235" s="68"/>
    </row>
    <row r="236" spans="1:40" x14ac:dyDescent="0.25">
      <c r="A236" s="335"/>
      <c r="B236" s="68"/>
      <c r="C236" s="661" t="s">
        <v>639</v>
      </c>
      <c r="D236" s="345" t="str">
        <f t="shared" si="138"/>
        <v/>
      </c>
      <c r="E236" s="358" t="str">
        <f t="shared" si="138"/>
        <v/>
      </c>
      <c r="F236" s="269"/>
      <c r="G236" s="269"/>
      <c r="H236" s="269"/>
      <c r="I236" s="269"/>
      <c r="J236" s="269"/>
      <c r="K236" s="269"/>
      <c r="L236" s="677"/>
      <c r="M236" s="68"/>
      <c r="N236" s="670" t="str">
        <f t="shared" si="99"/>
        <v/>
      </c>
      <c r="O236" s="367" t="str">
        <f t="shared" si="100"/>
        <v/>
      </c>
      <c r="P236" s="670" t="str">
        <f t="shared" si="134"/>
        <v/>
      </c>
      <c r="Q236" s="357" t="str">
        <f t="shared" si="101"/>
        <v/>
      </c>
      <c r="R236" s="358" t="str">
        <f t="shared" si="135"/>
        <v/>
      </c>
      <c r="S236" s="367" t="str">
        <f t="shared" si="102"/>
        <v/>
      </c>
      <c r="T236" s="670" t="str">
        <f t="shared" si="129"/>
        <v/>
      </c>
      <c r="U236" s="359" t="str">
        <f t="shared" si="104"/>
        <v/>
      </c>
      <c r="V236" s="360" t="str">
        <f t="shared" si="105"/>
        <v/>
      </c>
      <c r="W236" s="367" t="str">
        <f t="shared" si="106"/>
        <v/>
      </c>
      <c r="X236" s="670" t="str">
        <f t="shared" si="130"/>
        <v/>
      </c>
      <c r="Y236" s="357" t="str">
        <f t="shared" si="108"/>
        <v/>
      </c>
      <c r="Z236" s="358" t="str">
        <f t="shared" si="109"/>
        <v/>
      </c>
      <c r="AA236" s="367" t="str">
        <f t="shared" si="110"/>
        <v/>
      </c>
      <c r="AB236" s="670" t="str">
        <f t="shared" si="131"/>
        <v/>
      </c>
      <c r="AC236" s="357" t="str">
        <f t="shared" si="112"/>
        <v/>
      </c>
      <c r="AD236" s="358" t="str">
        <f t="shared" si="113"/>
        <v/>
      </c>
      <c r="AE236" s="367" t="str">
        <f t="shared" si="114"/>
        <v/>
      </c>
      <c r="AF236" s="670" t="str">
        <f t="shared" si="132"/>
        <v/>
      </c>
      <c r="AG236" s="359" t="str">
        <f t="shared" si="116"/>
        <v/>
      </c>
      <c r="AH236" s="360" t="str">
        <f t="shared" si="117"/>
        <v/>
      </c>
      <c r="AI236" s="367" t="str">
        <f t="shared" si="118"/>
        <v/>
      </c>
      <c r="AJ236" s="670" t="str">
        <f t="shared" si="133"/>
        <v/>
      </c>
      <c r="AK236" s="357" t="str">
        <f t="shared" si="120"/>
        <v/>
      </c>
      <c r="AL236" s="358" t="str">
        <f t="shared" si="121"/>
        <v/>
      </c>
      <c r="AM236" s="367" t="str">
        <f t="shared" si="122"/>
        <v/>
      </c>
      <c r="AN236" s="68"/>
    </row>
    <row r="237" spans="1:40" x14ac:dyDescent="0.25">
      <c r="A237" s="335"/>
      <c r="B237" s="68"/>
      <c r="C237" s="661" t="s">
        <v>639</v>
      </c>
      <c r="D237" s="345" t="str">
        <f t="shared" si="138"/>
        <v/>
      </c>
      <c r="E237" s="358" t="str">
        <f t="shared" si="138"/>
        <v/>
      </c>
      <c r="F237" s="269"/>
      <c r="G237" s="269"/>
      <c r="H237" s="269"/>
      <c r="I237" s="269"/>
      <c r="J237" s="269"/>
      <c r="K237" s="269"/>
      <c r="L237" s="677"/>
      <c r="M237" s="68"/>
      <c r="N237" s="670" t="str">
        <f t="shared" si="99"/>
        <v/>
      </c>
      <c r="O237" s="367" t="str">
        <f t="shared" si="100"/>
        <v/>
      </c>
      <c r="P237" s="670" t="str">
        <f t="shared" si="134"/>
        <v/>
      </c>
      <c r="Q237" s="357" t="str">
        <f t="shared" si="101"/>
        <v/>
      </c>
      <c r="R237" s="358" t="str">
        <f t="shared" si="135"/>
        <v/>
      </c>
      <c r="S237" s="367" t="str">
        <f t="shared" si="102"/>
        <v/>
      </c>
      <c r="T237" s="670" t="str">
        <f t="shared" si="129"/>
        <v/>
      </c>
      <c r="U237" s="359" t="str">
        <f t="shared" si="104"/>
        <v/>
      </c>
      <c r="V237" s="360" t="str">
        <f t="shared" si="105"/>
        <v/>
      </c>
      <c r="W237" s="367" t="str">
        <f t="shared" si="106"/>
        <v/>
      </c>
      <c r="X237" s="670" t="str">
        <f t="shared" si="130"/>
        <v/>
      </c>
      <c r="Y237" s="357" t="str">
        <f t="shared" si="108"/>
        <v/>
      </c>
      <c r="Z237" s="358" t="str">
        <f t="shared" si="109"/>
        <v/>
      </c>
      <c r="AA237" s="367" t="str">
        <f t="shared" si="110"/>
        <v/>
      </c>
      <c r="AB237" s="670" t="str">
        <f t="shared" si="131"/>
        <v/>
      </c>
      <c r="AC237" s="357" t="str">
        <f t="shared" si="112"/>
        <v/>
      </c>
      <c r="AD237" s="358" t="str">
        <f t="shared" si="113"/>
        <v/>
      </c>
      <c r="AE237" s="367" t="str">
        <f t="shared" si="114"/>
        <v/>
      </c>
      <c r="AF237" s="670" t="str">
        <f t="shared" si="132"/>
        <v/>
      </c>
      <c r="AG237" s="359" t="str">
        <f t="shared" si="116"/>
        <v/>
      </c>
      <c r="AH237" s="360" t="str">
        <f t="shared" si="117"/>
        <v/>
      </c>
      <c r="AI237" s="367" t="str">
        <f t="shared" si="118"/>
        <v/>
      </c>
      <c r="AJ237" s="670" t="str">
        <f t="shared" si="133"/>
        <v/>
      </c>
      <c r="AK237" s="357" t="str">
        <f t="shared" si="120"/>
        <v/>
      </c>
      <c r="AL237" s="358" t="str">
        <f t="shared" si="121"/>
        <v/>
      </c>
      <c r="AM237" s="367" t="str">
        <f t="shared" si="122"/>
        <v/>
      </c>
      <c r="AN237" s="68"/>
    </row>
    <row r="238" spans="1:40" s="198" customFormat="1" ht="12.75" x14ac:dyDescent="0.2">
      <c r="A238" s="363"/>
      <c r="B238" s="124"/>
      <c r="C238" s="678"/>
      <c r="D238" s="364" t="s">
        <v>640</v>
      </c>
      <c r="E238" s="358" t="str">
        <f>E134</f>
        <v/>
      </c>
      <c r="F238" s="358">
        <f>IF('WK3 - Notional GI 15-16 YIELD'!$D$73=0,0,F551/'WK3 - Notional GI 15-16 YIELD'!$D$73)</f>
        <v>0</v>
      </c>
      <c r="G238" s="358">
        <f>IF('WK3 - Notional GI 15-16 YIELD'!$D$73=0,0,G551/'WK3 - Notional GI 15-16 YIELD'!$D$73)</f>
        <v>0</v>
      </c>
      <c r="H238" s="358">
        <f>IF('WK3 - Notional GI 15-16 YIELD'!$D$73=0,0,H551/'WK3 - Notional GI 15-16 YIELD'!$D$73)</f>
        <v>0</v>
      </c>
      <c r="I238" s="358">
        <f>IF('WK3 - Notional GI 15-16 YIELD'!$D$73=0,0,I551/'WK3 - Notional GI 15-16 YIELD'!$D$73)</f>
        <v>0</v>
      </c>
      <c r="J238" s="358">
        <f>IF('WK3 - Notional GI 15-16 YIELD'!$D$73=0,0,J551/'WK3 - Notional GI 15-16 YIELD'!$D$73)</f>
        <v>0</v>
      </c>
      <c r="K238" s="358">
        <f>IF('WK3 - Notional GI 15-16 YIELD'!$D$73=0,0,K551/'WK3 - Notional GI 15-16 YIELD'!$D$73)</f>
        <v>0</v>
      </c>
      <c r="L238" s="679">
        <f>IF('WK3 - Notional GI 15-16 YIELD'!$D$73=0,0,L551/'WK3 - Notional GI 15-16 YIELD'!$D$73)</f>
        <v>0</v>
      </c>
      <c r="M238" s="124"/>
      <c r="N238" s="670" t="str">
        <f t="shared" si="99"/>
        <v/>
      </c>
      <c r="O238" s="367" t="str">
        <f t="shared" si="100"/>
        <v/>
      </c>
      <c r="P238" s="670" t="str">
        <f t="shared" si="134"/>
        <v/>
      </c>
      <c r="Q238" s="357" t="str">
        <f t="shared" si="101"/>
        <v/>
      </c>
      <c r="R238" s="358" t="str">
        <f t="shared" si="135"/>
        <v/>
      </c>
      <c r="S238" s="367" t="str">
        <f t="shared" si="102"/>
        <v/>
      </c>
      <c r="T238" s="670" t="str">
        <f t="shared" si="129"/>
        <v/>
      </c>
      <c r="U238" s="359" t="str">
        <f t="shared" si="104"/>
        <v/>
      </c>
      <c r="V238" s="360" t="str">
        <f t="shared" si="105"/>
        <v/>
      </c>
      <c r="W238" s="367" t="str">
        <f t="shared" si="106"/>
        <v/>
      </c>
      <c r="X238" s="670" t="str">
        <f t="shared" si="130"/>
        <v/>
      </c>
      <c r="Y238" s="357" t="str">
        <f t="shared" si="108"/>
        <v/>
      </c>
      <c r="Z238" s="358" t="str">
        <f t="shared" si="109"/>
        <v/>
      </c>
      <c r="AA238" s="367" t="str">
        <f t="shared" si="110"/>
        <v/>
      </c>
      <c r="AB238" s="670" t="str">
        <f t="shared" si="131"/>
        <v/>
      </c>
      <c r="AC238" s="357" t="str">
        <f t="shared" si="112"/>
        <v/>
      </c>
      <c r="AD238" s="358" t="str">
        <f t="shared" si="113"/>
        <v/>
      </c>
      <c r="AE238" s="367" t="str">
        <f t="shared" si="114"/>
        <v/>
      </c>
      <c r="AF238" s="670" t="str">
        <f t="shared" si="132"/>
        <v/>
      </c>
      <c r="AG238" s="359" t="str">
        <f t="shared" si="116"/>
        <v/>
      </c>
      <c r="AH238" s="360" t="str">
        <f t="shared" si="117"/>
        <v/>
      </c>
      <c r="AI238" s="367" t="str">
        <f t="shared" si="118"/>
        <v/>
      </c>
      <c r="AJ238" s="670" t="str">
        <f t="shared" si="133"/>
        <v/>
      </c>
      <c r="AK238" s="357" t="str">
        <f t="shared" si="120"/>
        <v/>
      </c>
      <c r="AL238" s="358" t="str">
        <f t="shared" si="121"/>
        <v/>
      </c>
      <c r="AM238" s="367" t="str">
        <f t="shared" si="122"/>
        <v/>
      </c>
      <c r="AN238" s="124"/>
    </row>
    <row r="239" spans="1:40" ht="15.75" thickBot="1" x14ac:dyDescent="0.3">
      <c r="A239" s="335"/>
      <c r="B239" s="68"/>
      <c r="C239" s="665"/>
      <c r="D239" s="368"/>
      <c r="E239" s="368"/>
      <c r="F239" s="368"/>
      <c r="G239" s="368"/>
      <c r="H239" s="368"/>
      <c r="I239" s="368"/>
      <c r="J239" s="368"/>
      <c r="K239" s="368"/>
      <c r="L239" s="680"/>
      <c r="M239" s="68"/>
      <c r="N239" s="671" t="str">
        <f t="shared" si="99"/>
        <v/>
      </c>
      <c r="O239" s="676" t="str">
        <f t="shared" si="100"/>
        <v/>
      </c>
      <c r="P239" s="671" t="str">
        <f>IF(G239=0,"",IF(F239=0,"",G239-F239))</f>
        <v/>
      </c>
      <c r="Q239" s="672" t="str">
        <f t="shared" si="101"/>
        <v/>
      </c>
      <c r="R239" s="673" t="str">
        <f>IF(P239="","",P239+N239)</f>
        <v/>
      </c>
      <c r="S239" s="676" t="str">
        <f t="shared" si="102"/>
        <v/>
      </c>
      <c r="T239" s="671" t="str">
        <f>IF(H239=0,"",IF(G239=0,"",H239-G239))</f>
        <v/>
      </c>
      <c r="U239" s="674" t="str">
        <f>IF(T239="","",T239/G239)</f>
        <v/>
      </c>
      <c r="V239" s="675" t="str">
        <f>IF(T239="","",T239+R239)</f>
        <v/>
      </c>
      <c r="W239" s="676" t="str">
        <f>IF(V239="","",V239/E239)</f>
        <v/>
      </c>
      <c r="X239" s="671" t="str">
        <f>IF(I239=0,"",IF(H239=0,"",I239-H239))</f>
        <v/>
      </c>
      <c r="Y239" s="672" t="str">
        <f>IF(X239="","",X239/H239)</f>
        <v/>
      </c>
      <c r="Z239" s="673" t="str">
        <f>IF(X239="","",X239+V239)</f>
        <v/>
      </c>
      <c r="AA239" s="676" t="str">
        <f>IF(Z239="","",Z239/E239)</f>
        <v/>
      </c>
      <c r="AB239" s="671" t="str">
        <f>IF(J239=0,"",IF(I239=0,"",J239-I239))</f>
        <v/>
      </c>
      <c r="AC239" s="672" t="str">
        <f>IF(AB239="","",AB239/I239)</f>
        <v/>
      </c>
      <c r="AD239" s="673" t="str">
        <f>IF(AB239="","",AB239+Z239)</f>
        <v/>
      </c>
      <c r="AE239" s="676" t="str">
        <f>IF(AD239="","",AD239/E239)</f>
        <v/>
      </c>
      <c r="AF239" s="671" t="str">
        <f>IF(K239=0,"",IF(J239=0,"",K239-J239))</f>
        <v/>
      </c>
      <c r="AG239" s="674" t="str">
        <f>IF(AF239="","",AF239/J239)</f>
        <v/>
      </c>
      <c r="AH239" s="675" t="str">
        <f>IF(AF239="","",AF239+AD239)</f>
        <v/>
      </c>
      <c r="AI239" s="676" t="str">
        <f>IF(AH239="","",AH239/E239)</f>
        <v/>
      </c>
      <c r="AJ239" s="671" t="str">
        <f>IF(L239=0,"",IF(K239=0,"",L239-K239))</f>
        <v/>
      </c>
      <c r="AK239" s="672" t="str">
        <f>IF(AJ239="","",AJ239/K239)</f>
        <v/>
      </c>
      <c r="AL239" s="673" t="str">
        <f>IF(AJ239="","",AJ239+AH239)</f>
        <v/>
      </c>
      <c r="AM239" s="676" t="str">
        <f>IF(AL239="","",AL239/E239)</f>
        <v/>
      </c>
      <c r="AN239" s="68"/>
    </row>
    <row r="240" spans="1:40" x14ac:dyDescent="0.25">
      <c r="A240" s="365"/>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68"/>
    </row>
    <row r="241" spans="1:40" x14ac:dyDescent="0.25">
      <c r="A241" s="334"/>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c r="AB241" s="68"/>
      <c r="AC241" s="68"/>
      <c r="AD241" s="68"/>
      <c r="AE241" s="68"/>
      <c r="AF241" s="68"/>
      <c r="AG241" s="68"/>
      <c r="AH241" s="68"/>
      <c r="AI241" s="68"/>
      <c r="AJ241" s="68"/>
      <c r="AK241" s="68"/>
      <c r="AL241" s="68"/>
      <c r="AM241" s="68"/>
      <c r="AN241" s="68"/>
    </row>
    <row r="242" spans="1:40" ht="15.75" x14ac:dyDescent="0.25">
      <c r="A242" s="335"/>
      <c r="B242" s="68"/>
      <c r="C242" s="49" t="s">
        <v>643</v>
      </c>
      <c r="D242" s="68"/>
      <c r="E242" s="68"/>
      <c r="F242" s="68"/>
      <c r="G242" s="68"/>
      <c r="H242" s="68"/>
      <c r="I242" s="68"/>
      <c r="J242" s="68"/>
      <c r="K242" s="68"/>
      <c r="L242" s="68"/>
      <c r="M242" s="68"/>
      <c r="N242" s="49"/>
      <c r="O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68"/>
    </row>
    <row r="243" spans="1:40" x14ac:dyDescent="0.25">
      <c r="A243" s="335"/>
      <c r="B243" s="68"/>
      <c r="C243" s="68" t="s">
        <v>644</v>
      </c>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c r="AD243" s="68"/>
      <c r="AE243" s="68"/>
      <c r="AF243" s="68"/>
      <c r="AG243" s="68"/>
      <c r="AH243" s="68"/>
      <c r="AI243" s="68"/>
      <c r="AJ243" s="68"/>
      <c r="AK243" s="68"/>
      <c r="AL243" s="68"/>
      <c r="AM243" s="68"/>
      <c r="AN243" s="68"/>
    </row>
    <row r="244" spans="1:40" ht="15.75" thickBot="1" x14ac:dyDescent="0.3">
      <c r="A244" s="335"/>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c r="AA244" s="68"/>
      <c r="AB244" s="68"/>
      <c r="AC244" s="68"/>
      <c r="AD244" s="68"/>
      <c r="AE244" s="68"/>
      <c r="AF244" s="68"/>
      <c r="AG244" s="68"/>
      <c r="AH244" s="68"/>
      <c r="AI244" s="68"/>
      <c r="AJ244" s="68"/>
      <c r="AK244" s="68"/>
      <c r="AL244" s="68"/>
      <c r="AM244" s="68"/>
      <c r="AN244" s="68"/>
    </row>
    <row r="245" spans="1:40" ht="16.5" thickBot="1" x14ac:dyDescent="0.3">
      <c r="A245" s="335"/>
      <c r="B245" s="68"/>
      <c r="C245" s="68"/>
      <c r="D245" s="68"/>
      <c r="E245" s="68"/>
      <c r="F245" s="802" t="s">
        <v>645</v>
      </c>
      <c r="G245" s="803"/>
      <c r="H245" s="803"/>
      <c r="I245" s="803"/>
      <c r="J245" s="803"/>
      <c r="K245" s="803"/>
      <c r="L245" s="804"/>
      <c r="M245" s="68"/>
      <c r="N245" s="805" t="s">
        <v>602</v>
      </c>
      <c r="O245" s="806"/>
      <c r="P245" s="806"/>
      <c r="Q245" s="806"/>
      <c r="R245" s="806"/>
      <c r="S245" s="806"/>
      <c r="T245" s="806"/>
      <c r="U245" s="806"/>
      <c r="V245" s="806"/>
      <c r="W245" s="806"/>
      <c r="X245" s="806"/>
      <c r="Y245" s="806"/>
      <c r="Z245" s="806"/>
      <c r="AA245" s="806"/>
      <c r="AB245" s="806"/>
      <c r="AC245" s="806"/>
      <c r="AD245" s="806"/>
      <c r="AE245" s="806"/>
      <c r="AF245" s="806"/>
      <c r="AG245" s="806"/>
      <c r="AH245" s="806"/>
      <c r="AI245" s="806"/>
      <c r="AJ245" s="806"/>
      <c r="AK245" s="806"/>
      <c r="AL245" s="806"/>
      <c r="AM245" s="807"/>
      <c r="AN245" s="68"/>
    </row>
    <row r="246" spans="1:40" ht="39" customHeight="1" x14ac:dyDescent="0.25">
      <c r="A246" s="335"/>
      <c r="B246" s="68"/>
      <c r="C246" s="800" t="s">
        <v>646</v>
      </c>
      <c r="D246" s="801"/>
      <c r="E246" s="659" t="s">
        <v>624</v>
      </c>
      <c r="F246" s="659" t="s">
        <v>647</v>
      </c>
      <c r="G246" s="659" t="s">
        <v>648</v>
      </c>
      <c r="H246" s="659" t="s">
        <v>649</v>
      </c>
      <c r="I246" s="659" t="s">
        <v>650</v>
      </c>
      <c r="J246" s="659" t="s">
        <v>651</v>
      </c>
      <c r="K246" s="659" t="s">
        <v>652</v>
      </c>
      <c r="L246" s="660" t="s">
        <v>653</v>
      </c>
      <c r="M246" s="68"/>
      <c r="N246" s="797" t="s">
        <v>654</v>
      </c>
      <c r="O246" s="799"/>
      <c r="P246" s="797" t="s">
        <v>655</v>
      </c>
      <c r="Q246" s="798"/>
      <c r="R246" s="798"/>
      <c r="S246" s="799"/>
      <c r="T246" s="797" t="s">
        <v>656</v>
      </c>
      <c r="U246" s="798"/>
      <c r="V246" s="798"/>
      <c r="W246" s="799"/>
      <c r="X246" s="797" t="s">
        <v>657</v>
      </c>
      <c r="Y246" s="798"/>
      <c r="Z246" s="798"/>
      <c r="AA246" s="799"/>
      <c r="AB246" s="797" t="s">
        <v>658</v>
      </c>
      <c r="AC246" s="798"/>
      <c r="AD246" s="798"/>
      <c r="AE246" s="799"/>
      <c r="AF246" s="797" t="s">
        <v>659</v>
      </c>
      <c r="AG246" s="798"/>
      <c r="AH246" s="798"/>
      <c r="AI246" s="799"/>
      <c r="AJ246" s="797" t="s">
        <v>660</v>
      </c>
      <c r="AK246" s="798"/>
      <c r="AL246" s="798"/>
      <c r="AM246" s="799"/>
      <c r="AN246" s="68"/>
    </row>
    <row r="247" spans="1:40" x14ac:dyDescent="0.25">
      <c r="A247" s="335"/>
      <c r="B247" s="68"/>
      <c r="C247" s="681"/>
      <c r="D247" s="65"/>
      <c r="E247" s="346" t="str">
        <f t="shared" ref="E247:L247" si="139">E141</f>
        <v>2014/15</v>
      </c>
      <c r="F247" s="346" t="str">
        <f t="shared" si="139"/>
        <v>2015/16</v>
      </c>
      <c r="G247" s="346" t="str">
        <f t="shared" si="139"/>
        <v>2016/17</v>
      </c>
      <c r="H247" s="346" t="str">
        <f t="shared" si="139"/>
        <v>2017/18</v>
      </c>
      <c r="I247" s="346" t="str">
        <f t="shared" si="139"/>
        <v>2018/19</v>
      </c>
      <c r="J247" s="346" t="str">
        <f t="shared" si="139"/>
        <v>2019/20</v>
      </c>
      <c r="K247" s="346" t="str">
        <f t="shared" si="139"/>
        <v>2020/21</v>
      </c>
      <c r="L247" s="662" t="str">
        <f t="shared" si="139"/>
        <v>2021/22</v>
      </c>
      <c r="M247" s="68"/>
      <c r="N247" s="402" t="s">
        <v>620</v>
      </c>
      <c r="O247" s="366" t="s">
        <v>621</v>
      </c>
      <c r="P247" s="402" t="s">
        <v>620</v>
      </c>
      <c r="Q247" s="351" t="s">
        <v>621</v>
      </c>
      <c r="R247" s="352" t="s">
        <v>622</v>
      </c>
      <c r="S247" s="366" t="s">
        <v>621</v>
      </c>
      <c r="T247" s="402" t="s">
        <v>620</v>
      </c>
      <c r="U247" s="351" t="s">
        <v>621</v>
      </c>
      <c r="V247" s="352" t="s">
        <v>622</v>
      </c>
      <c r="W247" s="366" t="s">
        <v>621</v>
      </c>
      <c r="X247" s="402" t="s">
        <v>620</v>
      </c>
      <c r="Y247" s="352" t="s">
        <v>621</v>
      </c>
      <c r="Z247" s="354" t="s">
        <v>622</v>
      </c>
      <c r="AA247" s="366" t="s">
        <v>621</v>
      </c>
      <c r="AB247" s="402" t="s">
        <v>620</v>
      </c>
      <c r="AC247" s="351" t="s">
        <v>621</v>
      </c>
      <c r="AD247" s="352" t="s">
        <v>622</v>
      </c>
      <c r="AE247" s="366" t="s">
        <v>621</v>
      </c>
      <c r="AF247" s="402" t="s">
        <v>620</v>
      </c>
      <c r="AG247" s="352" t="s">
        <v>621</v>
      </c>
      <c r="AH247" s="354" t="s">
        <v>622</v>
      </c>
      <c r="AI247" s="366" t="s">
        <v>621</v>
      </c>
      <c r="AJ247" s="402" t="s">
        <v>620</v>
      </c>
      <c r="AK247" s="351" t="s">
        <v>621</v>
      </c>
      <c r="AL247" s="352" t="s">
        <v>622</v>
      </c>
      <c r="AM247" s="366" t="s">
        <v>621</v>
      </c>
      <c r="AN247" s="68"/>
    </row>
    <row r="248" spans="1:40" x14ac:dyDescent="0.25">
      <c r="A248" s="369"/>
      <c r="B248" s="68"/>
      <c r="C248" s="793" t="s">
        <v>803</v>
      </c>
      <c r="D248" s="794"/>
      <c r="E248" s="269">
        <v>391</v>
      </c>
      <c r="F248" s="269">
        <f>ROUND(E248*1.05,0)</f>
        <v>411</v>
      </c>
      <c r="G248" s="269">
        <f t="shared" ref="G248:L248" si="140">ROUND(F248*1.05,0)</f>
        <v>432</v>
      </c>
      <c r="H248" s="269">
        <f t="shared" si="140"/>
        <v>454</v>
      </c>
      <c r="I248" s="269">
        <f t="shared" si="140"/>
        <v>477</v>
      </c>
      <c r="J248" s="269">
        <f t="shared" si="140"/>
        <v>501</v>
      </c>
      <c r="K248" s="269">
        <f t="shared" si="140"/>
        <v>526</v>
      </c>
      <c r="L248" s="677">
        <f t="shared" si="140"/>
        <v>552</v>
      </c>
      <c r="M248" s="68"/>
      <c r="N248" s="670">
        <f t="shared" ref="N248:N273" si="141">IF(F248=0,"",IF(E248=0,"",F248-E248))</f>
        <v>20</v>
      </c>
      <c r="O248" s="367">
        <f t="shared" ref="O248:O273" si="142">IF(N248="","",N248/E248)</f>
        <v>5.1150895140664961E-2</v>
      </c>
      <c r="P248" s="670">
        <f>IF(G248=0,"",IF(F248=0,"",G248-F248))</f>
        <v>21</v>
      </c>
      <c r="Q248" s="357">
        <f t="shared" ref="Q248:Q273" si="143">IF(P248="","",P248/F248)</f>
        <v>5.1094890510948905E-2</v>
      </c>
      <c r="R248" s="358">
        <f>IF(P248="","",P248+N248)</f>
        <v>41</v>
      </c>
      <c r="S248" s="367">
        <f t="shared" ref="S248:S273" si="144">IF(R248="","",R248/E248)</f>
        <v>0.10485933503836317</v>
      </c>
      <c r="T248" s="670">
        <f>IF(H248=0,"",IF(G248=0,"",H248-G248))</f>
        <v>22</v>
      </c>
      <c r="U248" s="357">
        <f t="shared" ref="U248:U273" si="145">IF(T248="","",T248/G248)</f>
        <v>5.0925925925925923E-2</v>
      </c>
      <c r="V248" s="358">
        <f>IF(T248="","",T248+R248)</f>
        <v>63</v>
      </c>
      <c r="W248" s="367">
        <f t="shared" ref="W248:W273" si="146">IF(V248="","",V248/E248)</f>
        <v>0.16112531969309463</v>
      </c>
      <c r="X248" s="670">
        <f>IF(I248=0,"",IF(H248=0,"",I248-H248))</f>
        <v>23</v>
      </c>
      <c r="Y248" s="359">
        <f t="shared" ref="Y248:Y273" si="147">IF(X248="","",X248/H248)</f>
        <v>5.0660792951541848E-2</v>
      </c>
      <c r="Z248" s="360">
        <f>IF(X248="","",X248+V248)</f>
        <v>86</v>
      </c>
      <c r="AA248" s="367">
        <f t="shared" ref="AA248:AA273" si="148">IF(Z248="","",Z248/E248)</f>
        <v>0.21994884910485935</v>
      </c>
      <c r="AB248" s="670">
        <f>IF(J248=0,"",IF(I248=0,"",J248-I248))</f>
        <v>24</v>
      </c>
      <c r="AC248" s="357">
        <f t="shared" ref="AC248:AC273" si="149">IF(AB248="","",AB248/I248)</f>
        <v>5.0314465408805034E-2</v>
      </c>
      <c r="AD248" s="358">
        <f t="shared" ref="AD248:AD273" si="150">IF(AB248="","",AB248+Z248)</f>
        <v>110</v>
      </c>
      <c r="AE248" s="367">
        <f t="shared" ref="AE248:AE273" si="151">IF(AD248="","",AD248/E248)</f>
        <v>0.2813299232736573</v>
      </c>
      <c r="AF248" s="670">
        <f>IF(K248=0,"",IF(J248=0,"",K248-J248))</f>
        <v>25</v>
      </c>
      <c r="AG248" s="359">
        <f t="shared" ref="AG248:AG273" si="152">IF(AF248="","",AF248/J248)</f>
        <v>4.9900199600798403E-2</v>
      </c>
      <c r="AH248" s="360">
        <f>IF(AF248="","",AF248+AD248)</f>
        <v>135</v>
      </c>
      <c r="AI248" s="367">
        <f t="shared" ref="AI248:AI273" si="153">IF(AH248="","",AH248/E248)</f>
        <v>0.34526854219948849</v>
      </c>
      <c r="AJ248" s="670">
        <f>IF(L248=0,"",IF(K248=0,"",L248-K248))</f>
        <v>26</v>
      </c>
      <c r="AK248" s="357">
        <f t="shared" ref="AK248:AK273" si="154">IF(AJ248="","",AJ248/K248)</f>
        <v>4.9429657794676805E-2</v>
      </c>
      <c r="AL248" s="358">
        <f>IF(AJ248="","",AJ248+AH248)</f>
        <v>161</v>
      </c>
      <c r="AM248" s="367">
        <f t="shared" ref="AM248:AM273" si="155">IF(AL248="","",AL248/E248)</f>
        <v>0.41176470588235292</v>
      </c>
      <c r="AN248" s="68"/>
    </row>
    <row r="249" spans="1:40" x14ac:dyDescent="0.25">
      <c r="A249" s="369"/>
      <c r="B249" s="68"/>
      <c r="C249" s="793" t="s">
        <v>804</v>
      </c>
      <c r="D249" s="794"/>
      <c r="E249" s="269">
        <v>285</v>
      </c>
      <c r="F249" s="269">
        <f t="shared" ref="F249:L253" si="156">ROUND(E249*1.05,0)</f>
        <v>299</v>
      </c>
      <c r="G249" s="269">
        <f t="shared" si="156"/>
        <v>314</v>
      </c>
      <c r="H249" s="269">
        <f t="shared" si="156"/>
        <v>330</v>
      </c>
      <c r="I249" s="269">
        <f t="shared" si="156"/>
        <v>347</v>
      </c>
      <c r="J249" s="269">
        <f t="shared" si="156"/>
        <v>364</v>
      </c>
      <c r="K249" s="269">
        <f t="shared" si="156"/>
        <v>382</v>
      </c>
      <c r="L249" s="677">
        <f t="shared" si="156"/>
        <v>401</v>
      </c>
      <c r="M249" s="68"/>
      <c r="N249" s="670">
        <f t="shared" si="141"/>
        <v>14</v>
      </c>
      <c r="O249" s="367">
        <f t="shared" si="142"/>
        <v>4.912280701754386E-2</v>
      </c>
      <c r="P249" s="670">
        <f>IF(G249=0,"",IF(F249=0,"",G249-F249))</f>
        <v>15</v>
      </c>
      <c r="Q249" s="357">
        <f t="shared" si="143"/>
        <v>5.016722408026756E-2</v>
      </c>
      <c r="R249" s="358">
        <f>IF(P249="","",P249+N249)</f>
        <v>29</v>
      </c>
      <c r="S249" s="367">
        <f t="shared" si="144"/>
        <v>0.10175438596491228</v>
      </c>
      <c r="T249" s="670">
        <f>IF(H249=0,"",IF(G249=0,"",H249-G249))</f>
        <v>16</v>
      </c>
      <c r="U249" s="357">
        <f t="shared" si="145"/>
        <v>5.0955414012738856E-2</v>
      </c>
      <c r="V249" s="358">
        <f>IF(T249="","",T249+R249)</f>
        <v>45</v>
      </c>
      <c r="W249" s="367">
        <f t="shared" si="146"/>
        <v>0.15789473684210525</v>
      </c>
      <c r="X249" s="670">
        <f>IF(I249=0,"",IF(H249=0,"",I249-H249))</f>
        <v>17</v>
      </c>
      <c r="Y249" s="359">
        <f t="shared" si="147"/>
        <v>5.1515151515151514E-2</v>
      </c>
      <c r="Z249" s="360">
        <f>IF(X249="","",X249+V249)</f>
        <v>62</v>
      </c>
      <c r="AA249" s="367">
        <f t="shared" si="148"/>
        <v>0.21754385964912282</v>
      </c>
      <c r="AB249" s="670">
        <f>IF(J249=0,"",IF(I249=0,"",J249-I249))</f>
        <v>17</v>
      </c>
      <c r="AC249" s="357">
        <f t="shared" si="149"/>
        <v>4.8991354466858789E-2</v>
      </c>
      <c r="AD249" s="358">
        <f t="shared" si="150"/>
        <v>79</v>
      </c>
      <c r="AE249" s="367">
        <f t="shared" si="151"/>
        <v>0.27719298245614032</v>
      </c>
      <c r="AF249" s="670">
        <f>IF(K249=0,"",IF(J249=0,"",K249-J249))</f>
        <v>18</v>
      </c>
      <c r="AG249" s="359">
        <f t="shared" si="152"/>
        <v>4.9450549450549448E-2</v>
      </c>
      <c r="AH249" s="360">
        <f>IF(AF249="","",AF249+AD249)</f>
        <v>97</v>
      </c>
      <c r="AI249" s="367">
        <f t="shared" si="153"/>
        <v>0.34035087719298246</v>
      </c>
      <c r="AJ249" s="670">
        <f>IF(L249=0,"",IF(K249=0,"",L249-K249))</f>
        <v>19</v>
      </c>
      <c r="AK249" s="357">
        <f t="shared" si="154"/>
        <v>4.9738219895287955E-2</v>
      </c>
      <c r="AL249" s="358">
        <f>IF(AJ249="","",AJ249+AH249)</f>
        <v>116</v>
      </c>
      <c r="AM249" s="367">
        <f t="shared" si="155"/>
        <v>0.40701754385964911</v>
      </c>
      <c r="AN249" s="68"/>
    </row>
    <row r="250" spans="1:40" x14ac:dyDescent="0.25">
      <c r="A250" s="369"/>
      <c r="B250" s="68"/>
      <c r="C250" s="793" t="s">
        <v>805</v>
      </c>
      <c r="D250" s="794"/>
      <c r="E250" s="269">
        <v>297</v>
      </c>
      <c r="F250" s="269">
        <f t="shared" si="156"/>
        <v>312</v>
      </c>
      <c r="G250" s="269">
        <f t="shared" si="156"/>
        <v>328</v>
      </c>
      <c r="H250" s="269">
        <f t="shared" si="156"/>
        <v>344</v>
      </c>
      <c r="I250" s="269">
        <f t="shared" si="156"/>
        <v>361</v>
      </c>
      <c r="J250" s="269">
        <f t="shared" si="156"/>
        <v>379</v>
      </c>
      <c r="K250" s="269">
        <f t="shared" si="156"/>
        <v>398</v>
      </c>
      <c r="L250" s="677">
        <f t="shared" si="156"/>
        <v>418</v>
      </c>
      <c r="M250" s="68"/>
      <c r="N250" s="670">
        <f t="shared" si="141"/>
        <v>15</v>
      </c>
      <c r="O250" s="367">
        <f t="shared" si="142"/>
        <v>5.0505050505050504E-2</v>
      </c>
      <c r="P250" s="670">
        <f t="shared" ref="P250:P273" si="157">IF(G250=0,"",IF(F250=0,"",G250-F250))</f>
        <v>16</v>
      </c>
      <c r="Q250" s="357">
        <f t="shared" si="143"/>
        <v>5.128205128205128E-2</v>
      </c>
      <c r="R250" s="358">
        <f t="shared" ref="R250:R273" si="158">IF(P250="","",P250+N250)</f>
        <v>31</v>
      </c>
      <c r="S250" s="367">
        <f t="shared" si="144"/>
        <v>0.10437710437710437</v>
      </c>
      <c r="T250" s="670">
        <f t="shared" ref="T250:T273" si="159">IF(H250=0,"",IF(G250=0,"",H250-G250))</f>
        <v>16</v>
      </c>
      <c r="U250" s="357">
        <f t="shared" si="145"/>
        <v>4.878048780487805E-2</v>
      </c>
      <c r="V250" s="358">
        <f t="shared" ref="V250:V273" si="160">IF(T250="","",T250+R250)</f>
        <v>47</v>
      </c>
      <c r="W250" s="367">
        <f t="shared" si="146"/>
        <v>0.15824915824915825</v>
      </c>
      <c r="X250" s="670">
        <f t="shared" ref="X250:X273" si="161">IF(I250=0,"",IF(H250=0,"",I250-H250))</f>
        <v>17</v>
      </c>
      <c r="Y250" s="359">
        <f t="shared" si="147"/>
        <v>4.9418604651162788E-2</v>
      </c>
      <c r="Z250" s="360">
        <f t="shared" ref="Z250:Z273" si="162">IF(X250="","",X250+V250)</f>
        <v>64</v>
      </c>
      <c r="AA250" s="367">
        <f t="shared" si="148"/>
        <v>0.21548821548821548</v>
      </c>
      <c r="AB250" s="670">
        <f t="shared" ref="AB250:AB273" si="163">IF(J250=0,"",IF(I250=0,"",J250-I250))</f>
        <v>18</v>
      </c>
      <c r="AC250" s="357">
        <f t="shared" si="149"/>
        <v>4.9861495844875349E-2</v>
      </c>
      <c r="AD250" s="358">
        <f t="shared" si="150"/>
        <v>82</v>
      </c>
      <c r="AE250" s="367">
        <f t="shared" si="151"/>
        <v>0.27609427609427611</v>
      </c>
      <c r="AF250" s="670">
        <f t="shared" ref="AF250:AF273" si="164">IF(K250=0,"",IF(J250=0,"",K250-J250))</f>
        <v>19</v>
      </c>
      <c r="AG250" s="359">
        <f t="shared" si="152"/>
        <v>5.0131926121372031E-2</v>
      </c>
      <c r="AH250" s="360">
        <f t="shared" ref="AH250:AH273" si="165">IF(AF250="","",AF250+AD250)</f>
        <v>101</v>
      </c>
      <c r="AI250" s="367">
        <f t="shared" si="153"/>
        <v>0.34006734006734007</v>
      </c>
      <c r="AJ250" s="670">
        <f t="shared" ref="AJ250:AJ273" si="166">IF(L250=0,"",IF(K250=0,"",L250-K250))</f>
        <v>20</v>
      </c>
      <c r="AK250" s="357">
        <f t="shared" si="154"/>
        <v>5.0251256281407038E-2</v>
      </c>
      <c r="AL250" s="358">
        <f t="shared" ref="AL250:AL273" si="167">IF(AJ250="","",AJ250+AH250)</f>
        <v>121</v>
      </c>
      <c r="AM250" s="367">
        <f t="shared" si="155"/>
        <v>0.40740740740740738</v>
      </c>
      <c r="AN250" s="68"/>
    </row>
    <row r="251" spans="1:40" x14ac:dyDescent="0.25">
      <c r="A251" s="369"/>
      <c r="B251" s="68"/>
      <c r="C251" s="815" t="s">
        <v>806</v>
      </c>
      <c r="D251" s="794"/>
      <c r="E251" s="269">
        <v>584</v>
      </c>
      <c r="F251" s="269">
        <f t="shared" si="156"/>
        <v>613</v>
      </c>
      <c r="G251" s="269">
        <f t="shared" si="156"/>
        <v>644</v>
      </c>
      <c r="H251" s="269">
        <f t="shared" si="156"/>
        <v>676</v>
      </c>
      <c r="I251" s="269">
        <f t="shared" si="156"/>
        <v>710</v>
      </c>
      <c r="J251" s="269">
        <f t="shared" si="156"/>
        <v>746</v>
      </c>
      <c r="K251" s="269">
        <f t="shared" si="156"/>
        <v>783</v>
      </c>
      <c r="L251" s="677">
        <f t="shared" si="156"/>
        <v>822</v>
      </c>
      <c r="M251" s="68"/>
      <c r="N251" s="670">
        <f t="shared" si="141"/>
        <v>29</v>
      </c>
      <c r="O251" s="367">
        <f t="shared" si="142"/>
        <v>4.965753424657534E-2</v>
      </c>
      <c r="P251" s="670">
        <f t="shared" si="157"/>
        <v>31</v>
      </c>
      <c r="Q251" s="357">
        <f t="shared" si="143"/>
        <v>5.0570962479608482E-2</v>
      </c>
      <c r="R251" s="358">
        <f t="shared" si="158"/>
        <v>60</v>
      </c>
      <c r="S251" s="367">
        <f t="shared" si="144"/>
        <v>0.10273972602739725</v>
      </c>
      <c r="T251" s="670">
        <f t="shared" si="159"/>
        <v>32</v>
      </c>
      <c r="U251" s="357">
        <f t="shared" si="145"/>
        <v>4.9689440993788817E-2</v>
      </c>
      <c r="V251" s="358">
        <f t="shared" si="160"/>
        <v>92</v>
      </c>
      <c r="W251" s="367">
        <f t="shared" si="146"/>
        <v>0.15753424657534246</v>
      </c>
      <c r="X251" s="670">
        <f t="shared" si="161"/>
        <v>34</v>
      </c>
      <c r="Y251" s="359">
        <f t="shared" si="147"/>
        <v>5.0295857988165681E-2</v>
      </c>
      <c r="Z251" s="360">
        <f t="shared" si="162"/>
        <v>126</v>
      </c>
      <c r="AA251" s="367">
        <f t="shared" si="148"/>
        <v>0.21575342465753425</v>
      </c>
      <c r="AB251" s="670">
        <f t="shared" si="163"/>
        <v>36</v>
      </c>
      <c r="AC251" s="357">
        <f t="shared" si="149"/>
        <v>5.0704225352112678E-2</v>
      </c>
      <c r="AD251" s="358">
        <f t="shared" si="150"/>
        <v>162</v>
      </c>
      <c r="AE251" s="367">
        <f t="shared" si="151"/>
        <v>0.2773972602739726</v>
      </c>
      <c r="AF251" s="670">
        <f t="shared" si="164"/>
        <v>37</v>
      </c>
      <c r="AG251" s="359">
        <f t="shared" si="152"/>
        <v>4.9597855227882036E-2</v>
      </c>
      <c r="AH251" s="360">
        <f t="shared" si="165"/>
        <v>199</v>
      </c>
      <c r="AI251" s="367">
        <f t="shared" si="153"/>
        <v>0.34075342465753422</v>
      </c>
      <c r="AJ251" s="670">
        <f t="shared" si="166"/>
        <v>39</v>
      </c>
      <c r="AK251" s="357">
        <f t="shared" si="154"/>
        <v>4.9808429118773943E-2</v>
      </c>
      <c r="AL251" s="358">
        <f t="shared" si="167"/>
        <v>238</v>
      </c>
      <c r="AM251" s="367">
        <f t="shared" si="155"/>
        <v>0.40753424657534248</v>
      </c>
      <c r="AN251" s="68"/>
    </row>
    <row r="252" spans="1:40" x14ac:dyDescent="0.25">
      <c r="A252" s="369"/>
      <c r="B252" s="68"/>
      <c r="C252" s="793" t="s">
        <v>807</v>
      </c>
      <c r="D252" s="794"/>
      <c r="E252" s="269">
        <v>47</v>
      </c>
      <c r="F252" s="269">
        <f t="shared" si="156"/>
        <v>49</v>
      </c>
      <c r="G252" s="269">
        <f t="shared" si="156"/>
        <v>51</v>
      </c>
      <c r="H252" s="269">
        <f t="shared" si="156"/>
        <v>54</v>
      </c>
      <c r="I252" s="269">
        <f t="shared" si="156"/>
        <v>57</v>
      </c>
      <c r="J252" s="269">
        <f t="shared" si="156"/>
        <v>60</v>
      </c>
      <c r="K252" s="269">
        <f t="shared" si="156"/>
        <v>63</v>
      </c>
      <c r="L252" s="677">
        <f t="shared" si="156"/>
        <v>66</v>
      </c>
      <c r="M252" s="68"/>
      <c r="N252" s="670">
        <f t="shared" si="141"/>
        <v>2</v>
      </c>
      <c r="O252" s="367">
        <f t="shared" si="142"/>
        <v>4.2553191489361701E-2</v>
      </c>
      <c r="P252" s="670">
        <f t="shared" si="157"/>
        <v>2</v>
      </c>
      <c r="Q252" s="357">
        <f t="shared" si="143"/>
        <v>4.0816326530612242E-2</v>
      </c>
      <c r="R252" s="358">
        <f t="shared" si="158"/>
        <v>4</v>
      </c>
      <c r="S252" s="367">
        <f t="shared" si="144"/>
        <v>8.5106382978723402E-2</v>
      </c>
      <c r="T252" s="670">
        <f t="shared" si="159"/>
        <v>3</v>
      </c>
      <c r="U252" s="357">
        <f t="shared" si="145"/>
        <v>5.8823529411764705E-2</v>
      </c>
      <c r="V252" s="358">
        <f t="shared" si="160"/>
        <v>7</v>
      </c>
      <c r="W252" s="367">
        <f t="shared" si="146"/>
        <v>0.14893617021276595</v>
      </c>
      <c r="X252" s="670">
        <f t="shared" si="161"/>
        <v>3</v>
      </c>
      <c r="Y252" s="359">
        <f t="shared" si="147"/>
        <v>5.5555555555555552E-2</v>
      </c>
      <c r="Z252" s="360">
        <f t="shared" si="162"/>
        <v>10</v>
      </c>
      <c r="AA252" s="367">
        <f t="shared" si="148"/>
        <v>0.21276595744680851</v>
      </c>
      <c r="AB252" s="670">
        <f t="shared" si="163"/>
        <v>3</v>
      </c>
      <c r="AC252" s="357">
        <f t="shared" si="149"/>
        <v>5.2631578947368418E-2</v>
      </c>
      <c r="AD252" s="358">
        <f t="shared" si="150"/>
        <v>13</v>
      </c>
      <c r="AE252" s="367">
        <f t="shared" si="151"/>
        <v>0.27659574468085107</v>
      </c>
      <c r="AF252" s="670">
        <f t="shared" si="164"/>
        <v>3</v>
      </c>
      <c r="AG252" s="359">
        <f t="shared" si="152"/>
        <v>0.05</v>
      </c>
      <c r="AH252" s="360">
        <f t="shared" si="165"/>
        <v>16</v>
      </c>
      <c r="AI252" s="367">
        <f t="shared" si="153"/>
        <v>0.34042553191489361</v>
      </c>
      <c r="AJ252" s="670">
        <f t="shared" si="166"/>
        <v>3</v>
      </c>
      <c r="AK252" s="357">
        <f t="shared" si="154"/>
        <v>4.7619047619047616E-2</v>
      </c>
      <c r="AL252" s="358">
        <f t="shared" si="167"/>
        <v>19</v>
      </c>
      <c r="AM252" s="367">
        <f t="shared" si="155"/>
        <v>0.40425531914893614</v>
      </c>
      <c r="AN252" s="68"/>
    </row>
    <row r="253" spans="1:40" x14ac:dyDescent="0.25">
      <c r="A253" s="369"/>
      <c r="B253" s="68"/>
      <c r="C253" s="793" t="s">
        <v>808</v>
      </c>
      <c r="D253" s="794"/>
      <c r="E253" s="269">
        <v>47</v>
      </c>
      <c r="F253" s="269">
        <f t="shared" si="156"/>
        <v>49</v>
      </c>
      <c r="G253" s="269">
        <f t="shared" si="156"/>
        <v>51</v>
      </c>
      <c r="H253" s="269">
        <f t="shared" si="156"/>
        <v>54</v>
      </c>
      <c r="I253" s="269">
        <f t="shared" si="156"/>
        <v>57</v>
      </c>
      <c r="J253" s="269">
        <f t="shared" si="156"/>
        <v>60</v>
      </c>
      <c r="K253" s="269">
        <f t="shared" si="156"/>
        <v>63</v>
      </c>
      <c r="L253" s="677">
        <f t="shared" si="156"/>
        <v>66</v>
      </c>
      <c r="M253" s="68"/>
      <c r="N253" s="670">
        <f t="shared" si="141"/>
        <v>2</v>
      </c>
      <c r="O253" s="367">
        <f t="shared" si="142"/>
        <v>4.2553191489361701E-2</v>
      </c>
      <c r="P253" s="670">
        <f t="shared" si="157"/>
        <v>2</v>
      </c>
      <c r="Q253" s="357">
        <f t="shared" si="143"/>
        <v>4.0816326530612242E-2</v>
      </c>
      <c r="R253" s="358">
        <f t="shared" si="158"/>
        <v>4</v>
      </c>
      <c r="S253" s="367">
        <f t="shared" si="144"/>
        <v>8.5106382978723402E-2</v>
      </c>
      <c r="T253" s="670">
        <f t="shared" si="159"/>
        <v>3</v>
      </c>
      <c r="U253" s="357">
        <f t="shared" si="145"/>
        <v>5.8823529411764705E-2</v>
      </c>
      <c r="V253" s="358">
        <f t="shared" si="160"/>
        <v>7</v>
      </c>
      <c r="W253" s="367">
        <f t="shared" si="146"/>
        <v>0.14893617021276595</v>
      </c>
      <c r="X253" s="670">
        <f t="shared" si="161"/>
        <v>3</v>
      </c>
      <c r="Y253" s="359">
        <f t="shared" si="147"/>
        <v>5.5555555555555552E-2</v>
      </c>
      <c r="Z253" s="360">
        <f t="shared" si="162"/>
        <v>10</v>
      </c>
      <c r="AA253" s="367">
        <f t="shared" si="148"/>
        <v>0.21276595744680851</v>
      </c>
      <c r="AB253" s="670">
        <f t="shared" si="163"/>
        <v>3</v>
      </c>
      <c r="AC253" s="357">
        <f t="shared" si="149"/>
        <v>5.2631578947368418E-2</v>
      </c>
      <c r="AD253" s="358">
        <f t="shared" si="150"/>
        <v>13</v>
      </c>
      <c r="AE253" s="367">
        <f t="shared" si="151"/>
        <v>0.27659574468085107</v>
      </c>
      <c r="AF253" s="670">
        <f t="shared" si="164"/>
        <v>3</v>
      </c>
      <c r="AG253" s="359">
        <f t="shared" si="152"/>
        <v>0.05</v>
      </c>
      <c r="AH253" s="360">
        <f t="shared" si="165"/>
        <v>16</v>
      </c>
      <c r="AI253" s="367">
        <f t="shared" si="153"/>
        <v>0.34042553191489361</v>
      </c>
      <c r="AJ253" s="670">
        <f t="shared" si="166"/>
        <v>3</v>
      </c>
      <c r="AK253" s="357">
        <f t="shared" si="154"/>
        <v>4.7619047619047616E-2</v>
      </c>
      <c r="AL253" s="358">
        <f t="shared" si="167"/>
        <v>19</v>
      </c>
      <c r="AM253" s="367">
        <f t="shared" si="155"/>
        <v>0.40425531914893614</v>
      </c>
      <c r="AN253" s="68"/>
    </row>
    <row r="254" spans="1:40" x14ac:dyDescent="0.25">
      <c r="A254" s="369"/>
      <c r="B254" s="68"/>
      <c r="C254" s="793"/>
      <c r="D254" s="794"/>
      <c r="E254" s="269"/>
      <c r="F254" s="269"/>
      <c r="G254" s="269"/>
      <c r="H254" s="269"/>
      <c r="I254" s="269"/>
      <c r="J254" s="269"/>
      <c r="K254" s="269"/>
      <c r="L254" s="677"/>
      <c r="M254" s="68"/>
      <c r="N254" s="670" t="str">
        <f t="shared" si="141"/>
        <v/>
      </c>
      <c r="O254" s="367" t="str">
        <f t="shared" si="142"/>
        <v/>
      </c>
      <c r="P254" s="670" t="str">
        <f t="shared" si="157"/>
        <v/>
      </c>
      <c r="Q254" s="357" t="str">
        <f t="shared" si="143"/>
        <v/>
      </c>
      <c r="R254" s="358" t="str">
        <f t="shared" si="158"/>
        <v/>
      </c>
      <c r="S254" s="367" t="str">
        <f t="shared" si="144"/>
        <v/>
      </c>
      <c r="T254" s="670" t="str">
        <f t="shared" si="159"/>
        <v/>
      </c>
      <c r="U254" s="357" t="str">
        <f t="shared" si="145"/>
        <v/>
      </c>
      <c r="V254" s="358" t="str">
        <f t="shared" si="160"/>
        <v/>
      </c>
      <c r="W254" s="367" t="str">
        <f t="shared" si="146"/>
        <v/>
      </c>
      <c r="X254" s="670" t="str">
        <f t="shared" si="161"/>
        <v/>
      </c>
      <c r="Y254" s="359" t="str">
        <f t="shared" si="147"/>
        <v/>
      </c>
      <c r="Z254" s="360" t="str">
        <f t="shared" si="162"/>
        <v/>
      </c>
      <c r="AA254" s="367" t="str">
        <f t="shared" si="148"/>
        <v/>
      </c>
      <c r="AB254" s="670" t="str">
        <f t="shared" si="163"/>
        <v/>
      </c>
      <c r="AC254" s="357" t="str">
        <f t="shared" si="149"/>
        <v/>
      </c>
      <c r="AD254" s="358" t="str">
        <f t="shared" si="150"/>
        <v/>
      </c>
      <c r="AE254" s="367" t="str">
        <f t="shared" si="151"/>
        <v/>
      </c>
      <c r="AF254" s="670" t="str">
        <f t="shared" si="164"/>
        <v/>
      </c>
      <c r="AG254" s="359" t="str">
        <f t="shared" si="152"/>
        <v/>
      </c>
      <c r="AH254" s="360" t="str">
        <f t="shared" si="165"/>
        <v/>
      </c>
      <c r="AI254" s="367" t="str">
        <f t="shared" si="153"/>
        <v/>
      </c>
      <c r="AJ254" s="670" t="str">
        <f t="shared" si="166"/>
        <v/>
      </c>
      <c r="AK254" s="357" t="str">
        <f t="shared" si="154"/>
        <v/>
      </c>
      <c r="AL254" s="358" t="str">
        <f t="shared" si="167"/>
        <v/>
      </c>
      <c r="AM254" s="367" t="str">
        <f t="shared" si="155"/>
        <v/>
      </c>
      <c r="AN254" s="68"/>
    </row>
    <row r="255" spans="1:40" x14ac:dyDescent="0.25">
      <c r="A255" s="369"/>
      <c r="B255" s="68"/>
      <c r="C255" s="813" t="s">
        <v>811</v>
      </c>
      <c r="D255" s="814"/>
      <c r="E255" s="269"/>
      <c r="F255" s="269"/>
      <c r="G255" s="269"/>
      <c r="H255" s="269"/>
      <c r="I255" s="269"/>
      <c r="J255" s="269"/>
      <c r="K255" s="269"/>
      <c r="L255" s="677"/>
      <c r="M255" s="68"/>
      <c r="N255" s="670" t="str">
        <f>IF(F255=0,"",IF(E255=0,"",F255-E255))</f>
        <v/>
      </c>
      <c r="O255" s="367" t="str">
        <f>IF(N255="","",N255/E255)</f>
        <v/>
      </c>
      <c r="P255" s="670" t="str">
        <f>IF(G255=0,"",IF(F255=0,"",G255-F255))</f>
        <v/>
      </c>
      <c r="Q255" s="357" t="str">
        <f>IF(P255="","",P255/F255)</f>
        <v/>
      </c>
      <c r="R255" s="358" t="str">
        <f>IF(P255="","",P255+N255)</f>
        <v/>
      </c>
      <c r="S255" s="367" t="str">
        <f>IF(R255="","",R255/E255)</f>
        <v/>
      </c>
      <c r="T255" s="670" t="str">
        <f>IF(H255=0,"",IF(G255=0,"",H255-G255))</f>
        <v/>
      </c>
      <c r="U255" s="357" t="str">
        <f>IF(T255="","",T255/G255)</f>
        <v/>
      </c>
      <c r="V255" s="358" t="str">
        <f>IF(T255="","",T255+R255)</f>
        <v/>
      </c>
      <c r="W255" s="367" t="str">
        <f>IF(V255="","",V255/E255)</f>
        <v/>
      </c>
      <c r="X255" s="670" t="str">
        <f>IF(I255=0,"",IF(H255=0,"",I255-H255))</f>
        <v/>
      </c>
      <c r="Y255" s="359" t="str">
        <f>IF(X255="","",X255/H255)</f>
        <v/>
      </c>
      <c r="Z255" s="360" t="str">
        <f>IF(X255="","",X255+V255)</f>
        <v/>
      </c>
      <c r="AA255" s="367" t="str">
        <f>IF(Z255="","",Z255/E255)</f>
        <v/>
      </c>
      <c r="AB255" s="670" t="str">
        <f>IF(J255=0,"",IF(I255=0,"",J255-I255))</f>
        <v/>
      </c>
      <c r="AC255" s="357" t="str">
        <f>IF(AB255="","",AB255/I255)</f>
        <v/>
      </c>
      <c r="AD255" s="358" t="str">
        <f>IF(AB255="","",AB255+Z255)</f>
        <v/>
      </c>
      <c r="AE255" s="367" t="str">
        <f>IF(AD255="","",AD255/E255)</f>
        <v/>
      </c>
      <c r="AF255" s="670" t="str">
        <f>IF(K255=0,"",IF(J255=0,"",K255-J255))</f>
        <v/>
      </c>
      <c r="AG255" s="359" t="str">
        <f>IF(AF255="","",AF255/J255)</f>
        <v/>
      </c>
      <c r="AH255" s="360" t="str">
        <f>IF(AF255="","",AF255+AD255)</f>
        <v/>
      </c>
      <c r="AI255" s="367" t="str">
        <f>IF(AH255="","",AH255/E255)</f>
        <v/>
      </c>
      <c r="AJ255" s="670" t="str">
        <f>IF(L255=0,"",IF(K255=0,"",L255-K255))</f>
        <v/>
      </c>
      <c r="AK255" s="357" t="str">
        <f>IF(AJ255="","",AJ255/K255)</f>
        <v/>
      </c>
      <c r="AL255" s="358" t="str">
        <f>IF(AJ255="","",AJ255+AH255)</f>
        <v/>
      </c>
      <c r="AM255" s="367" t="str">
        <f>IF(AL255="","",AL255/E255)</f>
        <v/>
      </c>
      <c r="AN255" s="68"/>
    </row>
    <row r="256" spans="1:40" x14ac:dyDescent="0.25">
      <c r="A256" s="369"/>
      <c r="B256" s="68"/>
      <c r="C256" s="793" t="str">
        <f t="shared" ref="C256:C261" si="168">"Non-residential - "&amp;C248</f>
        <v>Non-residential - Domestic Waste Standard</v>
      </c>
      <c r="D256" s="794"/>
      <c r="E256" s="269">
        <v>430</v>
      </c>
      <c r="F256" s="269">
        <f t="shared" ref="F256:L256" si="169">ROUND(E256*1.05,0)</f>
        <v>452</v>
      </c>
      <c r="G256" s="269">
        <f t="shared" si="169"/>
        <v>475</v>
      </c>
      <c r="H256" s="269">
        <f t="shared" si="169"/>
        <v>499</v>
      </c>
      <c r="I256" s="269">
        <f t="shared" si="169"/>
        <v>524</v>
      </c>
      <c r="J256" s="269">
        <f t="shared" si="169"/>
        <v>550</v>
      </c>
      <c r="K256" s="269">
        <f t="shared" si="169"/>
        <v>578</v>
      </c>
      <c r="L256" s="677">
        <f t="shared" si="169"/>
        <v>607</v>
      </c>
      <c r="M256" s="68"/>
      <c r="N256" s="670">
        <f t="shared" si="141"/>
        <v>22</v>
      </c>
      <c r="O256" s="367">
        <f t="shared" si="142"/>
        <v>5.1162790697674418E-2</v>
      </c>
      <c r="P256" s="670">
        <f t="shared" si="157"/>
        <v>23</v>
      </c>
      <c r="Q256" s="357">
        <f t="shared" si="143"/>
        <v>5.0884955752212392E-2</v>
      </c>
      <c r="R256" s="358">
        <f t="shared" si="158"/>
        <v>45</v>
      </c>
      <c r="S256" s="367">
        <f t="shared" si="144"/>
        <v>0.10465116279069768</v>
      </c>
      <c r="T256" s="670">
        <f t="shared" si="159"/>
        <v>24</v>
      </c>
      <c r="U256" s="357">
        <f t="shared" si="145"/>
        <v>5.0526315789473683E-2</v>
      </c>
      <c r="V256" s="358">
        <f t="shared" si="160"/>
        <v>69</v>
      </c>
      <c r="W256" s="367">
        <f t="shared" si="146"/>
        <v>0.16046511627906976</v>
      </c>
      <c r="X256" s="670">
        <f t="shared" si="161"/>
        <v>25</v>
      </c>
      <c r="Y256" s="359">
        <f t="shared" si="147"/>
        <v>5.0100200400801605E-2</v>
      </c>
      <c r="Z256" s="360">
        <f t="shared" si="162"/>
        <v>94</v>
      </c>
      <c r="AA256" s="367">
        <f t="shared" si="148"/>
        <v>0.21860465116279071</v>
      </c>
      <c r="AB256" s="670">
        <f t="shared" si="163"/>
        <v>26</v>
      </c>
      <c r="AC256" s="357">
        <f t="shared" si="149"/>
        <v>4.9618320610687022E-2</v>
      </c>
      <c r="AD256" s="358">
        <f t="shared" si="150"/>
        <v>120</v>
      </c>
      <c r="AE256" s="367">
        <f t="shared" si="151"/>
        <v>0.27906976744186046</v>
      </c>
      <c r="AF256" s="670">
        <f t="shared" si="164"/>
        <v>28</v>
      </c>
      <c r="AG256" s="359">
        <f t="shared" si="152"/>
        <v>5.0909090909090911E-2</v>
      </c>
      <c r="AH256" s="360">
        <f t="shared" si="165"/>
        <v>148</v>
      </c>
      <c r="AI256" s="367">
        <f t="shared" si="153"/>
        <v>0.34418604651162793</v>
      </c>
      <c r="AJ256" s="670">
        <f t="shared" si="166"/>
        <v>29</v>
      </c>
      <c r="AK256" s="357">
        <f t="shared" si="154"/>
        <v>5.0173010380622836E-2</v>
      </c>
      <c r="AL256" s="358">
        <f t="shared" si="167"/>
        <v>177</v>
      </c>
      <c r="AM256" s="367">
        <f t="shared" si="155"/>
        <v>0.41162790697674417</v>
      </c>
      <c r="AN256" s="68"/>
    </row>
    <row r="257" spans="1:40" x14ac:dyDescent="0.25">
      <c r="A257" s="369"/>
      <c r="B257" s="68"/>
      <c r="C257" s="793" t="str">
        <f t="shared" si="168"/>
        <v>Non-residential - Upgrade from 140L to 240L</v>
      </c>
      <c r="D257" s="794"/>
      <c r="E257" s="269">
        <v>314</v>
      </c>
      <c r="F257" s="269">
        <f t="shared" ref="F257:L257" si="170">ROUND(E257*1.05,0)</f>
        <v>330</v>
      </c>
      <c r="G257" s="269">
        <f t="shared" si="170"/>
        <v>347</v>
      </c>
      <c r="H257" s="269">
        <f t="shared" si="170"/>
        <v>364</v>
      </c>
      <c r="I257" s="269">
        <f t="shared" si="170"/>
        <v>382</v>
      </c>
      <c r="J257" s="269">
        <f t="shared" si="170"/>
        <v>401</v>
      </c>
      <c r="K257" s="269">
        <f t="shared" si="170"/>
        <v>421</v>
      </c>
      <c r="L257" s="677">
        <f t="shared" si="170"/>
        <v>442</v>
      </c>
      <c r="M257" s="68"/>
      <c r="N257" s="670">
        <f t="shared" si="141"/>
        <v>16</v>
      </c>
      <c r="O257" s="367">
        <f t="shared" si="142"/>
        <v>5.0955414012738856E-2</v>
      </c>
      <c r="P257" s="670">
        <f t="shared" si="157"/>
        <v>17</v>
      </c>
      <c r="Q257" s="357">
        <f t="shared" si="143"/>
        <v>5.1515151515151514E-2</v>
      </c>
      <c r="R257" s="358">
        <f t="shared" si="158"/>
        <v>33</v>
      </c>
      <c r="S257" s="367">
        <f t="shared" si="144"/>
        <v>0.10509554140127389</v>
      </c>
      <c r="T257" s="670">
        <f t="shared" si="159"/>
        <v>17</v>
      </c>
      <c r="U257" s="357">
        <f t="shared" si="145"/>
        <v>4.8991354466858789E-2</v>
      </c>
      <c r="V257" s="358">
        <f t="shared" si="160"/>
        <v>50</v>
      </c>
      <c r="W257" s="367">
        <f t="shared" si="146"/>
        <v>0.15923566878980891</v>
      </c>
      <c r="X257" s="670">
        <f t="shared" si="161"/>
        <v>18</v>
      </c>
      <c r="Y257" s="359">
        <f t="shared" si="147"/>
        <v>4.9450549450549448E-2</v>
      </c>
      <c r="Z257" s="360">
        <f t="shared" si="162"/>
        <v>68</v>
      </c>
      <c r="AA257" s="367">
        <f t="shared" si="148"/>
        <v>0.21656050955414013</v>
      </c>
      <c r="AB257" s="670">
        <f t="shared" si="163"/>
        <v>19</v>
      </c>
      <c r="AC257" s="357">
        <f t="shared" si="149"/>
        <v>4.9738219895287955E-2</v>
      </c>
      <c r="AD257" s="358">
        <f t="shared" si="150"/>
        <v>87</v>
      </c>
      <c r="AE257" s="367">
        <f t="shared" si="151"/>
        <v>0.27707006369426751</v>
      </c>
      <c r="AF257" s="670">
        <f t="shared" si="164"/>
        <v>20</v>
      </c>
      <c r="AG257" s="359">
        <f t="shared" si="152"/>
        <v>4.9875311720698257E-2</v>
      </c>
      <c r="AH257" s="360">
        <f t="shared" si="165"/>
        <v>107</v>
      </c>
      <c r="AI257" s="367">
        <f t="shared" si="153"/>
        <v>0.34076433121019106</v>
      </c>
      <c r="AJ257" s="670">
        <f t="shared" si="166"/>
        <v>21</v>
      </c>
      <c r="AK257" s="357">
        <f t="shared" si="154"/>
        <v>4.9881235154394299E-2</v>
      </c>
      <c r="AL257" s="358">
        <f t="shared" si="167"/>
        <v>128</v>
      </c>
      <c r="AM257" s="367">
        <f t="shared" si="155"/>
        <v>0.40764331210191085</v>
      </c>
      <c r="AN257" s="68"/>
    </row>
    <row r="258" spans="1:40" x14ac:dyDescent="0.25">
      <c r="A258" s="369"/>
      <c r="B258" s="68"/>
      <c r="C258" s="793" t="str">
        <f t="shared" si="168"/>
        <v>Non-residential - Additiaonl DWM - 140L</v>
      </c>
      <c r="D258" s="794"/>
      <c r="E258" s="269">
        <v>327</v>
      </c>
      <c r="F258" s="269">
        <f t="shared" ref="F258:L258" si="171">ROUND(E258*1.05,0)</f>
        <v>343</v>
      </c>
      <c r="G258" s="269">
        <f t="shared" si="171"/>
        <v>360</v>
      </c>
      <c r="H258" s="269">
        <f t="shared" si="171"/>
        <v>378</v>
      </c>
      <c r="I258" s="269">
        <f t="shared" si="171"/>
        <v>397</v>
      </c>
      <c r="J258" s="269">
        <f t="shared" si="171"/>
        <v>417</v>
      </c>
      <c r="K258" s="269">
        <f t="shared" si="171"/>
        <v>438</v>
      </c>
      <c r="L258" s="677">
        <f t="shared" si="171"/>
        <v>460</v>
      </c>
      <c r="M258" s="68"/>
      <c r="N258" s="670">
        <f t="shared" si="141"/>
        <v>16</v>
      </c>
      <c r="O258" s="367">
        <f t="shared" si="142"/>
        <v>4.8929663608562692E-2</v>
      </c>
      <c r="P258" s="670">
        <f t="shared" si="157"/>
        <v>17</v>
      </c>
      <c r="Q258" s="357">
        <f t="shared" si="143"/>
        <v>4.9562682215743441E-2</v>
      </c>
      <c r="R258" s="358">
        <f t="shared" si="158"/>
        <v>33</v>
      </c>
      <c r="S258" s="367">
        <f t="shared" si="144"/>
        <v>0.10091743119266056</v>
      </c>
      <c r="T258" s="670">
        <f t="shared" si="159"/>
        <v>18</v>
      </c>
      <c r="U258" s="357">
        <f t="shared" si="145"/>
        <v>0.05</v>
      </c>
      <c r="V258" s="358">
        <f t="shared" si="160"/>
        <v>51</v>
      </c>
      <c r="W258" s="367">
        <f t="shared" si="146"/>
        <v>0.15596330275229359</v>
      </c>
      <c r="X258" s="670">
        <f t="shared" si="161"/>
        <v>19</v>
      </c>
      <c r="Y258" s="359">
        <f t="shared" si="147"/>
        <v>5.0264550264550262E-2</v>
      </c>
      <c r="Z258" s="360">
        <f t="shared" si="162"/>
        <v>70</v>
      </c>
      <c r="AA258" s="367">
        <f t="shared" si="148"/>
        <v>0.21406727828746178</v>
      </c>
      <c r="AB258" s="670">
        <f t="shared" si="163"/>
        <v>20</v>
      </c>
      <c r="AC258" s="357">
        <f t="shared" si="149"/>
        <v>5.0377833753148617E-2</v>
      </c>
      <c r="AD258" s="358">
        <f t="shared" si="150"/>
        <v>90</v>
      </c>
      <c r="AE258" s="367">
        <f t="shared" si="151"/>
        <v>0.27522935779816515</v>
      </c>
      <c r="AF258" s="670">
        <f t="shared" si="164"/>
        <v>21</v>
      </c>
      <c r="AG258" s="359">
        <f t="shared" si="152"/>
        <v>5.0359712230215826E-2</v>
      </c>
      <c r="AH258" s="360">
        <f t="shared" si="165"/>
        <v>111</v>
      </c>
      <c r="AI258" s="367">
        <f t="shared" si="153"/>
        <v>0.33944954128440369</v>
      </c>
      <c r="AJ258" s="670">
        <f t="shared" si="166"/>
        <v>22</v>
      </c>
      <c r="AK258" s="357">
        <f t="shared" si="154"/>
        <v>5.0228310502283102E-2</v>
      </c>
      <c r="AL258" s="358">
        <f t="shared" si="167"/>
        <v>133</v>
      </c>
      <c r="AM258" s="367">
        <f t="shared" si="155"/>
        <v>0.40672782874617736</v>
      </c>
      <c r="AN258" s="68"/>
    </row>
    <row r="259" spans="1:40" x14ac:dyDescent="0.25">
      <c r="A259" s="369"/>
      <c r="B259" s="68"/>
      <c r="C259" s="793" t="str">
        <f t="shared" si="168"/>
        <v>Non-residential - Additiaonl DWM - 240L</v>
      </c>
      <c r="D259" s="794"/>
      <c r="E259" s="269">
        <v>642</v>
      </c>
      <c r="F259" s="269">
        <f t="shared" ref="F259:L259" si="172">ROUND(E259*1.05,0)</f>
        <v>674</v>
      </c>
      <c r="G259" s="269">
        <f t="shared" si="172"/>
        <v>708</v>
      </c>
      <c r="H259" s="269">
        <f t="shared" si="172"/>
        <v>743</v>
      </c>
      <c r="I259" s="269">
        <f t="shared" si="172"/>
        <v>780</v>
      </c>
      <c r="J259" s="269">
        <f t="shared" si="172"/>
        <v>819</v>
      </c>
      <c r="K259" s="269">
        <f t="shared" si="172"/>
        <v>860</v>
      </c>
      <c r="L259" s="677">
        <f t="shared" si="172"/>
        <v>903</v>
      </c>
      <c r="M259" s="68"/>
      <c r="N259" s="670">
        <f t="shared" si="141"/>
        <v>32</v>
      </c>
      <c r="O259" s="367">
        <f t="shared" si="142"/>
        <v>4.9844236760124609E-2</v>
      </c>
      <c r="P259" s="670">
        <f t="shared" si="157"/>
        <v>34</v>
      </c>
      <c r="Q259" s="357">
        <f t="shared" si="143"/>
        <v>5.0445103857566766E-2</v>
      </c>
      <c r="R259" s="358">
        <f t="shared" si="158"/>
        <v>66</v>
      </c>
      <c r="S259" s="367">
        <f t="shared" si="144"/>
        <v>0.10280373831775701</v>
      </c>
      <c r="T259" s="670">
        <f t="shared" si="159"/>
        <v>35</v>
      </c>
      <c r="U259" s="357">
        <f t="shared" si="145"/>
        <v>4.9435028248587573E-2</v>
      </c>
      <c r="V259" s="358">
        <f t="shared" si="160"/>
        <v>101</v>
      </c>
      <c r="W259" s="367">
        <f t="shared" si="146"/>
        <v>0.15732087227414329</v>
      </c>
      <c r="X259" s="670">
        <f t="shared" si="161"/>
        <v>37</v>
      </c>
      <c r="Y259" s="359">
        <f t="shared" si="147"/>
        <v>4.9798115746971738E-2</v>
      </c>
      <c r="Z259" s="360">
        <f t="shared" si="162"/>
        <v>138</v>
      </c>
      <c r="AA259" s="367">
        <f t="shared" si="148"/>
        <v>0.21495327102803738</v>
      </c>
      <c r="AB259" s="670">
        <f t="shared" si="163"/>
        <v>39</v>
      </c>
      <c r="AC259" s="357">
        <f t="shared" si="149"/>
        <v>0.05</v>
      </c>
      <c r="AD259" s="358">
        <f t="shared" si="150"/>
        <v>177</v>
      </c>
      <c r="AE259" s="367">
        <f t="shared" si="151"/>
        <v>0.27570093457943923</v>
      </c>
      <c r="AF259" s="670">
        <f t="shared" si="164"/>
        <v>41</v>
      </c>
      <c r="AG259" s="359">
        <f t="shared" si="152"/>
        <v>5.0061050061050064E-2</v>
      </c>
      <c r="AH259" s="360">
        <f t="shared" si="165"/>
        <v>218</v>
      </c>
      <c r="AI259" s="367">
        <f t="shared" si="153"/>
        <v>0.33956386292834889</v>
      </c>
      <c r="AJ259" s="670">
        <f t="shared" si="166"/>
        <v>43</v>
      </c>
      <c r="AK259" s="357">
        <f t="shared" si="154"/>
        <v>0.05</v>
      </c>
      <c r="AL259" s="358">
        <f t="shared" si="167"/>
        <v>261</v>
      </c>
      <c r="AM259" s="367">
        <f t="shared" si="155"/>
        <v>0.40654205607476634</v>
      </c>
      <c r="AN259" s="68"/>
    </row>
    <row r="260" spans="1:40" x14ac:dyDescent="0.25">
      <c r="A260" s="369"/>
      <c r="B260" s="68"/>
      <c r="C260" s="793" t="str">
        <f t="shared" si="168"/>
        <v>Non-residential - Additional DWM - Resident Recycle</v>
      </c>
      <c r="D260" s="794"/>
      <c r="E260" s="269">
        <v>51.5</v>
      </c>
      <c r="F260" s="269">
        <f>ROUND(E260*1.05*2,0)/2</f>
        <v>54</v>
      </c>
      <c r="G260" s="269">
        <f t="shared" ref="G260:L260" si="173">ROUND(F260*1.05*2,0)/2</f>
        <v>56.5</v>
      </c>
      <c r="H260" s="269">
        <f t="shared" si="173"/>
        <v>59.5</v>
      </c>
      <c r="I260" s="269">
        <f t="shared" si="173"/>
        <v>62.5</v>
      </c>
      <c r="J260" s="269">
        <f t="shared" si="173"/>
        <v>65.5</v>
      </c>
      <c r="K260" s="269">
        <f t="shared" si="173"/>
        <v>69</v>
      </c>
      <c r="L260" s="677">
        <f t="shared" si="173"/>
        <v>72.5</v>
      </c>
      <c r="M260" s="68"/>
      <c r="N260" s="670">
        <f t="shared" si="141"/>
        <v>2.5</v>
      </c>
      <c r="O260" s="367">
        <f t="shared" si="142"/>
        <v>4.8543689320388349E-2</v>
      </c>
      <c r="P260" s="670">
        <f t="shared" si="157"/>
        <v>2.5</v>
      </c>
      <c r="Q260" s="357">
        <f t="shared" si="143"/>
        <v>4.6296296296296294E-2</v>
      </c>
      <c r="R260" s="358">
        <f t="shared" si="158"/>
        <v>5</v>
      </c>
      <c r="S260" s="367">
        <f t="shared" si="144"/>
        <v>9.7087378640776698E-2</v>
      </c>
      <c r="T260" s="670">
        <f t="shared" si="159"/>
        <v>3</v>
      </c>
      <c r="U260" s="357">
        <f t="shared" si="145"/>
        <v>5.3097345132743362E-2</v>
      </c>
      <c r="V260" s="358">
        <f t="shared" si="160"/>
        <v>8</v>
      </c>
      <c r="W260" s="367">
        <f t="shared" si="146"/>
        <v>0.1553398058252427</v>
      </c>
      <c r="X260" s="670">
        <f t="shared" si="161"/>
        <v>3</v>
      </c>
      <c r="Y260" s="359">
        <f t="shared" si="147"/>
        <v>5.0420168067226892E-2</v>
      </c>
      <c r="Z260" s="360">
        <f t="shared" si="162"/>
        <v>11</v>
      </c>
      <c r="AA260" s="367">
        <f t="shared" si="148"/>
        <v>0.21359223300970873</v>
      </c>
      <c r="AB260" s="670">
        <f t="shared" si="163"/>
        <v>3</v>
      </c>
      <c r="AC260" s="357">
        <f t="shared" si="149"/>
        <v>4.8000000000000001E-2</v>
      </c>
      <c r="AD260" s="358">
        <f t="shared" si="150"/>
        <v>14</v>
      </c>
      <c r="AE260" s="367">
        <f t="shared" si="151"/>
        <v>0.27184466019417475</v>
      </c>
      <c r="AF260" s="670">
        <f t="shared" si="164"/>
        <v>3.5</v>
      </c>
      <c r="AG260" s="359">
        <f t="shared" si="152"/>
        <v>5.3435114503816793E-2</v>
      </c>
      <c r="AH260" s="360">
        <f t="shared" si="165"/>
        <v>17.5</v>
      </c>
      <c r="AI260" s="367">
        <f t="shared" si="153"/>
        <v>0.33980582524271846</v>
      </c>
      <c r="AJ260" s="670">
        <f t="shared" si="166"/>
        <v>3.5</v>
      </c>
      <c r="AK260" s="357">
        <f t="shared" si="154"/>
        <v>5.0724637681159424E-2</v>
      </c>
      <c r="AL260" s="358">
        <f t="shared" si="167"/>
        <v>21</v>
      </c>
      <c r="AM260" s="367">
        <f t="shared" si="155"/>
        <v>0.40776699029126212</v>
      </c>
      <c r="AN260" s="68"/>
    </row>
    <row r="261" spans="1:40" x14ac:dyDescent="0.25">
      <c r="A261" s="369"/>
      <c r="B261" s="68"/>
      <c r="C261" s="793" t="str">
        <f t="shared" si="168"/>
        <v>Non-residential - Additional DWM - Resident Green</v>
      </c>
      <c r="D261" s="794"/>
      <c r="E261" s="269">
        <v>51.5</v>
      </c>
      <c r="F261" s="269">
        <f>ROUND(E261*1.05*2,0)/2</f>
        <v>54</v>
      </c>
      <c r="G261" s="269">
        <f t="shared" ref="G261:L261" si="174">ROUND(F261*1.05*2,0)/2</f>
        <v>56.5</v>
      </c>
      <c r="H261" s="269">
        <f t="shared" si="174"/>
        <v>59.5</v>
      </c>
      <c r="I261" s="269">
        <f t="shared" si="174"/>
        <v>62.5</v>
      </c>
      <c r="J261" s="269">
        <f t="shared" si="174"/>
        <v>65.5</v>
      </c>
      <c r="K261" s="269">
        <f t="shared" si="174"/>
        <v>69</v>
      </c>
      <c r="L261" s="677">
        <f t="shared" si="174"/>
        <v>72.5</v>
      </c>
      <c r="M261" s="68"/>
      <c r="N261" s="670">
        <f t="shared" si="141"/>
        <v>2.5</v>
      </c>
      <c r="O261" s="367">
        <f t="shared" si="142"/>
        <v>4.8543689320388349E-2</v>
      </c>
      <c r="P261" s="670">
        <f t="shared" si="157"/>
        <v>2.5</v>
      </c>
      <c r="Q261" s="357">
        <f t="shared" si="143"/>
        <v>4.6296296296296294E-2</v>
      </c>
      <c r="R261" s="358">
        <f t="shared" si="158"/>
        <v>5</v>
      </c>
      <c r="S261" s="367">
        <f t="shared" si="144"/>
        <v>9.7087378640776698E-2</v>
      </c>
      <c r="T261" s="670">
        <f t="shared" si="159"/>
        <v>3</v>
      </c>
      <c r="U261" s="357">
        <f t="shared" si="145"/>
        <v>5.3097345132743362E-2</v>
      </c>
      <c r="V261" s="358">
        <f t="shared" si="160"/>
        <v>8</v>
      </c>
      <c r="W261" s="367">
        <f t="shared" si="146"/>
        <v>0.1553398058252427</v>
      </c>
      <c r="X261" s="670">
        <f t="shared" si="161"/>
        <v>3</v>
      </c>
      <c r="Y261" s="359">
        <f t="shared" si="147"/>
        <v>5.0420168067226892E-2</v>
      </c>
      <c r="Z261" s="360">
        <f t="shared" si="162"/>
        <v>11</v>
      </c>
      <c r="AA261" s="367">
        <f t="shared" si="148"/>
        <v>0.21359223300970873</v>
      </c>
      <c r="AB261" s="670">
        <f t="shared" si="163"/>
        <v>3</v>
      </c>
      <c r="AC261" s="357">
        <f t="shared" si="149"/>
        <v>4.8000000000000001E-2</v>
      </c>
      <c r="AD261" s="358">
        <f t="shared" si="150"/>
        <v>14</v>
      </c>
      <c r="AE261" s="367">
        <f t="shared" si="151"/>
        <v>0.27184466019417475</v>
      </c>
      <c r="AF261" s="670">
        <f t="shared" si="164"/>
        <v>3.5</v>
      </c>
      <c r="AG261" s="359">
        <f t="shared" si="152"/>
        <v>5.3435114503816793E-2</v>
      </c>
      <c r="AH261" s="360">
        <f t="shared" si="165"/>
        <v>17.5</v>
      </c>
      <c r="AI261" s="367">
        <f t="shared" si="153"/>
        <v>0.33980582524271846</v>
      </c>
      <c r="AJ261" s="670">
        <f t="shared" si="166"/>
        <v>3.5</v>
      </c>
      <c r="AK261" s="357">
        <f t="shared" si="154"/>
        <v>5.0724637681159424E-2</v>
      </c>
      <c r="AL261" s="358">
        <f t="shared" si="167"/>
        <v>21</v>
      </c>
      <c r="AM261" s="367">
        <f t="shared" si="155"/>
        <v>0.40776699029126212</v>
      </c>
      <c r="AN261" s="68"/>
    </row>
    <row r="262" spans="1:40" x14ac:dyDescent="0.25">
      <c r="A262" s="369"/>
      <c r="B262" s="68"/>
      <c r="C262" s="793"/>
      <c r="D262" s="794"/>
      <c r="E262" s="269"/>
      <c r="F262" s="269"/>
      <c r="G262" s="269"/>
      <c r="H262" s="269"/>
      <c r="I262" s="269"/>
      <c r="J262" s="269"/>
      <c r="K262" s="269"/>
      <c r="L262" s="677"/>
      <c r="M262" s="68"/>
      <c r="N262" s="670" t="str">
        <f t="shared" si="141"/>
        <v/>
      </c>
      <c r="O262" s="367" t="str">
        <f t="shared" si="142"/>
        <v/>
      </c>
      <c r="P262" s="670" t="str">
        <f t="shared" si="157"/>
        <v/>
      </c>
      <c r="Q262" s="357" t="str">
        <f t="shared" si="143"/>
        <v/>
      </c>
      <c r="R262" s="358" t="str">
        <f t="shared" si="158"/>
        <v/>
      </c>
      <c r="S262" s="367" t="str">
        <f t="shared" si="144"/>
        <v/>
      </c>
      <c r="T262" s="670" t="str">
        <f t="shared" si="159"/>
        <v/>
      </c>
      <c r="U262" s="357" t="str">
        <f t="shared" si="145"/>
        <v/>
      </c>
      <c r="V262" s="358" t="str">
        <f t="shared" si="160"/>
        <v/>
      </c>
      <c r="W262" s="367" t="str">
        <f t="shared" si="146"/>
        <v/>
      </c>
      <c r="X262" s="670" t="str">
        <f t="shared" si="161"/>
        <v/>
      </c>
      <c r="Y262" s="359" t="str">
        <f t="shared" si="147"/>
        <v/>
      </c>
      <c r="Z262" s="360" t="str">
        <f t="shared" si="162"/>
        <v/>
      </c>
      <c r="AA262" s="367" t="str">
        <f t="shared" si="148"/>
        <v/>
      </c>
      <c r="AB262" s="670" t="str">
        <f t="shared" si="163"/>
        <v/>
      </c>
      <c r="AC262" s="357" t="str">
        <f t="shared" si="149"/>
        <v/>
      </c>
      <c r="AD262" s="358" t="str">
        <f t="shared" si="150"/>
        <v/>
      </c>
      <c r="AE262" s="367" t="str">
        <f t="shared" si="151"/>
        <v/>
      </c>
      <c r="AF262" s="670" t="str">
        <f t="shared" si="164"/>
        <v/>
      </c>
      <c r="AG262" s="359" t="str">
        <f t="shared" si="152"/>
        <v/>
      </c>
      <c r="AH262" s="360" t="str">
        <f t="shared" si="165"/>
        <v/>
      </c>
      <c r="AI262" s="367" t="str">
        <f t="shared" si="153"/>
        <v/>
      </c>
      <c r="AJ262" s="670" t="str">
        <f t="shared" si="166"/>
        <v/>
      </c>
      <c r="AK262" s="357" t="str">
        <f t="shared" si="154"/>
        <v/>
      </c>
      <c r="AL262" s="358" t="str">
        <f t="shared" si="167"/>
        <v/>
      </c>
      <c r="AM262" s="367" t="str">
        <f t="shared" si="155"/>
        <v/>
      </c>
      <c r="AN262" s="68"/>
    </row>
    <row r="263" spans="1:40" x14ac:dyDescent="0.25">
      <c r="A263" s="369"/>
      <c r="B263" s="68"/>
      <c r="C263" s="793"/>
      <c r="D263" s="794"/>
      <c r="E263" s="370"/>
      <c r="F263" s="370"/>
      <c r="G263" s="370"/>
      <c r="H263" s="370"/>
      <c r="I263" s="370"/>
      <c r="J263" s="370"/>
      <c r="K263" s="370"/>
      <c r="L263" s="682"/>
      <c r="M263" s="68"/>
      <c r="N263" s="670" t="str">
        <f t="shared" si="141"/>
        <v/>
      </c>
      <c r="O263" s="367" t="str">
        <f t="shared" si="142"/>
        <v/>
      </c>
      <c r="P263" s="670" t="str">
        <f t="shared" si="157"/>
        <v/>
      </c>
      <c r="Q263" s="357" t="str">
        <f t="shared" si="143"/>
        <v/>
      </c>
      <c r="R263" s="358" t="str">
        <f t="shared" si="158"/>
        <v/>
      </c>
      <c r="S263" s="367" t="str">
        <f t="shared" si="144"/>
        <v/>
      </c>
      <c r="T263" s="670" t="str">
        <f t="shared" si="159"/>
        <v/>
      </c>
      <c r="U263" s="357" t="str">
        <f t="shared" si="145"/>
        <v/>
      </c>
      <c r="V263" s="358" t="str">
        <f t="shared" si="160"/>
        <v/>
      </c>
      <c r="W263" s="367" t="str">
        <f t="shared" si="146"/>
        <v/>
      </c>
      <c r="X263" s="670" t="str">
        <f t="shared" si="161"/>
        <v/>
      </c>
      <c r="Y263" s="359" t="str">
        <f t="shared" si="147"/>
        <v/>
      </c>
      <c r="Z263" s="360" t="str">
        <f t="shared" si="162"/>
        <v/>
      </c>
      <c r="AA263" s="367" t="str">
        <f t="shared" si="148"/>
        <v/>
      </c>
      <c r="AB263" s="670" t="str">
        <f t="shared" si="163"/>
        <v/>
      </c>
      <c r="AC263" s="357" t="str">
        <f t="shared" si="149"/>
        <v/>
      </c>
      <c r="AD263" s="358" t="str">
        <f t="shared" si="150"/>
        <v/>
      </c>
      <c r="AE263" s="367" t="str">
        <f t="shared" si="151"/>
        <v/>
      </c>
      <c r="AF263" s="670" t="str">
        <f t="shared" si="164"/>
        <v/>
      </c>
      <c r="AG263" s="359" t="str">
        <f t="shared" si="152"/>
        <v/>
      </c>
      <c r="AH263" s="360" t="str">
        <f t="shared" si="165"/>
        <v/>
      </c>
      <c r="AI263" s="367" t="str">
        <f t="shared" si="153"/>
        <v/>
      </c>
      <c r="AJ263" s="670" t="str">
        <f t="shared" si="166"/>
        <v/>
      </c>
      <c r="AK263" s="357" t="str">
        <f t="shared" si="154"/>
        <v/>
      </c>
      <c r="AL263" s="358" t="str">
        <f t="shared" si="167"/>
        <v/>
      </c>
      <c r="AM263" s="367" t="str">
        <f t="shared" si="155"/>
        <v/>
      </c>
      <c r="AN263" s="68"/>
    </row>
    <row r="264" spans="1:40" x14ac:dyDescent="0.25">
      <c r="A264" s="369"/>
      <c r="B264" s="68"/>
      <c r="C264" s="793"/>
      <c r="D264" s="794"/>
      <c r="E264" s="269"/>
      <c r="F264" s="269"/>
      <c r="G264" s="269"/>
      <c r="H264" s="269"/>
      <c r="I264" s="269"/>
      <c r="J264" s="269"/>
      <c r="K264" s="269"/>
      <c r="L264" s="677"/>
      <c r="M264" s="68"/>
      <c r="N264" s="670" t="str">
        <f t="shared" si="141"/>
        <v/>
      </c>
      <c r="O264" s="367" t="str">
        <f t="shared" si="142"/>
        <v/>
      </c>
      <c r="P264" s="670" t="str">
        <f t="shared" si="157"/>
        <v/>
      </c>
      <c r="Q264" s="357" t="str">
        <f t="shared" si="143"/>
        <v/>
      </c>
      <c r="R264" s="358" t="str">
        <f t="shared" si="158"/>
        <v/>
      </c>
      <c r="S264" s="367" t="str">
        <f t="shared" si="144"/>
        <v/>
      </c>
      <c r="T264" s="670" t="str">
        <f t="shared" si="159"/>
        <v/>
      </c>
      <c r="U264" s="357" t="str">
        <f t="shared" si="145"/>
        <v/>
      </c>
      <c r="V264" s="358" t="str">
        <f t="shared" si="160"/>
        <v/>
      </c>
      <c r="W264" s="367" t="str">
        <f t="shared" si="146"/>
        <v/>
      </c>
      <c r="X264" s="670" t="str">
        <f t="shared" si="161"/>
        <v/>
      </c>
      <c r="Y264" s="359" t="str">
        <f t="shared" si="147"/>
        <v/>
      </c>
      <c r="Z264" s="360" t="str">
        <f t="shared" si="162"/>
        <v/>
      </c>
      <c r="AA264" s="367" t="str">
        <f t="shared" si="148"/>
        <v/>
      </c>
      <c r="AB264" s="670" t="str">
        <f t="shared" si="163"/>
        <v/>
      </c>
      <c r="AC264" s="357" t="str">
        <f t="shared" si="149"/>
        <v/>
      </c>
      <c r="AD264" s="358" t="str">
        <f t="shared" si="150"/>
        <v/>
      </c>
      <c r="AE264" s="367" t="str">
        <f t="shared" si="151"/>
        <v/>
      </c>
      <c r="AF264" s="670" t="str">
        <f t="shared" si="164"/>
        <v/>
      </c>
      <c r="AG264" s="359" t="str">
        <f t="shared" si="152"/>
        <v/>
      </c>
      <c r="AH264" s="360" t="str">
        <f t="shared" si="165"/>
        <v/>
      </c>
      <c r="AI264" s="367" t="str">
        <f t="shared" si="153"/>
        <v/>
      </c>
      <c r="AJ264" s="670" t="str">
        <f t="shared" si="166"/>
        <v/>
      </c>
      <c r="AK264" s="357" t="str">
        <f t="shared" si="154"/>
        <v/>
      </c>
      <c r="AL264" s="358" t="str">
        <f t="shared" si="167"/>
        <v/>
      </c>
      <c r="AM264" s="367" t="str">
        <f t="shared" si="155"/>
        <v/>
      </c>
      <c r="AN264" s="68"/>
    </row>
    <row r="265" spans="1:40" x14ac:dyDescent="0.25">
      <c r="A265" s="369"/>
      <c r="B265" s="68"/>
      <c r="C265" s="793"/>
      <c r="D265" s="794"/>
      <c r="E265" s="269"/>
      <c r="F265" s="269"/>
      <c r="G265" s="269"/>
      <c r="H265" s="269"/>
      <c r="I265" s="269"/>
      <c r="J265" s="269"/>
      <c r="K265" s="269"/>
      <c r="L265" s="677"/>
      <c r="M265" s="68"/>
      <c r="N265" s="670" t="str">
        <f t="shared" si="141"/>
        <v/>
      </c>
      <c r="O265" s="367" t="str">
        <f t="shared" si="142"/>
        <v/>
      </c>
      <c r="P265" s="670" t="str">
        <f t="shared" si="157"/>
        <v/>
      </c>
      <c r="Q265" s="357" t="str">
        <f t="shared" si="143"/>
        <v/>
      </c>
      <c r="R265" s="358" t="str">
        <f t="shared" si="158"/>
        <v/>
      </c>
      <c r="S265" s="367" t="str">
        <f t="shared" si="144"/>
        <v/>
      </c>
      <c r="T265" s="670" t="str">
        <f t="shared" si="159"/>
        <v/>
      </c>
      <c r="U265" s="357" t="str">
        <f t="shared" si="145"/>
        <v/>
      </c>
      <c r="V265" s="358" t="str">
        <f t="shared" si="160"/>
        <v/>
      </c>
      <c r="W265" s="367" t="str">
        <f t="shared" si="146"/>
        <v/>
      </c>
      <c r="X265" s="670" t="str">
        <f t="shared" si="161"/>
        <v/>
      </c>
      <c r="Y265" s="359" t="str">
        <f t="shared" si="147"/>
        <v/>
      </c>
      <c r="Z265" s="360" t="str">
        <f t="shared" si="162"/>
        <v/>
      </c>
      <c r="AA265" s="367" t="str">
        <f t="shared" si="148"/>
        <v/>
      </c>
      <c r="AB265" s="670" t="str">
        <f t="shared" si="163"/>
        <v/>
      </c>
      <c r="AC265" s="357" t="str">
        <f t="shared" si="149"/>
        <v/>
      </c>
      <c r="AD265" s="358" t="str">
        <f t="shared" si="150"/>
        <v/>
      </c>
      <c r="AE265" s="367" t="str">
        <f t="shared" si="151"/>
        <v/>
      </c>
      <c r="AF265" s="670" t="str">
        <f t="shared" si="164"/>
        <v/>
      </c>
      <c r="AG265" s="359" t="str">
        <f t="shared" si="152"/>
        <v/>
      </c>
      <c r="AH265" s="360" t="str">
        <f t="shared" si="165"/>
        <v/>
      </c>
      <c r="AI265" s="367" t="str">
        <f t="shared" si="153"/>
        <v/>
      </c>
      <c r="AJ265" s="670" t="str">
        <f t="shared" si="166"/>
        <v/>
      </c>
      <c r="AK265" s="357" t="str">
        <f t="shared" si="154"/>
        <v/>
      </c>
      <c r="AL265" s="358" t="str">
        <f t="shared" si="167"/>
        <v/>
      </c>
      <c r="AM265" s="367" t="str">
        <f t="shared" si="155"/>
        <v/>
      </c>
      <c r="AN265" s="68"/>
    </row>
    <row r="266" spans="1:40" x14ac:dyDescent="0.25">
      <c r="A266" s="369"/>
      <c r="B266" s="68"/>
      <c r="C266" s="793"/>
      <c r="D266" s="794"/>
      <c r="E266" s="269"/>
      <c r="F266" s="269"/>
      <c r="G266" s="269"/>
      <c r="H266" s="269"/>
      <c r="I266" s="269"/>
      <c r="J266" s="269"/>
      <c r="K266" s="269"/>
      <c r="L266" s="677"/>
      <c r="M266" s="68"/>
      <c r="N266" s="670" t="str">
        <f t="shared" si="141"/>
        <v/>
      </c>
      <c r="O266" s="367" t="str">
        <f t="shared" si="142"/>
        <v/>
      </c>
      <c r="P266" s="670" t="str">
        <f t="shared" si="157"/>
        <v/>
      </c>
      <c r="Q266" s="357" t="str">
        <f t="shared" si="143"/>
        <v/>
      </c>
      <c r="R266" s="358" t="str">
        <f t="shared" si="158"/>
        <v/>
      </c>
      <c r="S266" s="367" t="str">
        <f t="shared" si="144"/>
        <v/>
      </c>
      <c r="T266" s="670" t="str">
        <f t="shared" si="159"/>
        <v/>
      </c>
      <c r="U266" s="357" t="str">
        <f t="shared" si="145"/>
        <v/>
      </c>
      <c r="V266" s="358" t="str">
        <f t="shared" si="160"/>
        <v/>
      </c>
      <c r="W266" s="367" t="str">
        <f t="shared" si="146"/>
        <v/>
      </c>
      <c r="X266" s="670" t="str">
        <f t="shared" si="161"/>
        <v/>
      </c>
      <c r="Y266" s="359" t="str">
        <f t="shared" si="147"/>
        <v/>
      </c>
      <c r="Z266" s="360" t="str">
        <f t="shared" si="162"/>
        <v/>
      </c>
      <c r="AA266" s="367" t="str">
        <f t="shared" si="148"/>
        <v/>
      </c>
      <c r="AB266" s="670" t="str">
        <f t="shared" si="163"/>
        <v/>
      </c>
      <c r="AC266" s="357" t="str">
        <f t="shared" si="149"/>
        <v/>
      </c>
      <c r="AD266" s="358" t="str">
        <f t="shared" si="150"/>
        <v/>
      </c>
      <c r="AE266" s="367" t="str">
        <f t="shared" si="151"/>
        <v/>
      </c>
      <c r="AF266" s="670" t="str">
        <f t="shared" si="164"/>
        <v/>
      </c>
      <c r="AG266" s="359" t="str">
        <f t="shared" si="152"/>
        <v/>
      </c>
      <c r="AH266" s="360" t="str">
        <f t="shared" si="165"/>
        <v/>
      </c>
      <c r="AI266" s="367" t="str">
        <f t="shared" si="153"/>
        <v/>
      </c>
      <c r="AJ266" s="670" t="str">
        <f t="shared" si="166"/>
        <v/>
      </c>
      <c r="AK266" s="357" t="str">
        <f t="shared" si="154"/>
        <v/>
      </c>
      <c r="AL266" s="358" t="str">
        <f t="shared" si="167"/>
        <v/>
      </c>
      <c r="AM266" s="367" t="str">
        <f t="shared" si="155"/>
        <v/>
      </c>
      <c r="AN266" s="68"/>
    </row>
    <row r="267" spans="1:40" x14ac:dyDescent="0.25">
      <c r="A267" s="369"/>
      <c r="B267" s="68"/>
      <c r="C267" s="793"/>
      <c r="D267" s="794"/>
      <c r="E267" s="269"/>
      <c r="F267" s="269"/>
      <c r="G267" s="269"/>
      <c r="H267" s="269"/>
      <c r="I267" s="269"/>
      <c r="J267" s="269"/>
      <c r="K267" s="269"/>
      <c r="L267" s="677"/>
      <c r="M267" s="68"/>
      <c r="N267" s="670" t="str">
        <f t="shared" si="141"/>
        <v/>
      </c>
      <c r="O267" s="367" t="str">
        <f t="shared" si="142"/>
        <v/>
      </c>
      <c r="P267" s="670" t="str">
        <f t="shared" si="157"/>
        <v/>
      </c>
      <c r="Q267" s="357" t="str">
        <f t="shared" si="143"/>
        <v/>
      </c>
      <c r="R267" s="358" t="str">
        <f t="shared" si="158"/>
        <v/>
      </c>
      <c r="S267" s="367" t="str">
        <f t="shared" si="144"/>
        <v/>
      </c>
      <c r="T267" s="670" t="str">
        <f t="shared" si="159"/>
        <v/>
      </c>
      <c r="U267" s="357" t="str">
        <f t="shared" si="145"/>
        <v/>
      </c>
      <c r="V267" s="358" t="str">
        <f t="shared" si="160"/>
        <v/>
      </c>
      <c r="W267" s="367" t="str">
        <f t="shared" si="146"/>
        <v/>
      </c>
      <c r="X267" s="670" t="str">
        <f t="shared" si="161"/>
        <v/>
      </c>
      <c r="Y267" s="359" t="str">
        <f t="shared" si="147"/>
        <v/>
      </c>
      <c r="Z267" s="360" t="str">
        <f t="shared" si="162"/>
        <v/>
      </c>
      <c r="AA267" s="367" t="str">
        <f t="shared" si="148"/>
        <v/>
      </c>
      <c r="AB267" s="670" t="str">
        <f t="shared" si="163"/>
        <v/>
      </c>
      <c r="AC267" s="357" t="str">
        <f t="shared" si="149"/>
        <v/>
      </c>
      <c r="AD267" s="358" t="str">
        <f t="shared" si="150"/>
        <v/>
      </c>
      <c r="AE267" s="367" t="str">
        <f t="shared" si="151"/>
        <v/>
      </c>
      <c r="AF267" s="670" t="str">
        <f t="shared" si="164"/>
        <v/>
      </c>
      <c r="AG267" s="359" t="str">
        <f t="shared" si="152"/>
        <v/>
      </c>
      <c r="AH267" s="360" t="str">
        <f t="shared" si="165"/>
        <v/>
      </c>
      <c r="AI267" s="367" t="str">
        <f t="shared" si="153"/>
        <v/>
      </c>
      <c r="AJ267" s="670" t="str">
        <f t="shared" si="166"/>
        <v/>
      </c>
      <c r="AK267" s="357" t="str">
        <f t="shared" si="154"/>
        <v/>
      </c>
      <c r="AL267" s="358" t="str">
        <f t="shared" si="167"/>
        <v/>
      </c>
      <c r="AM267" s="367" t="str">
        <f t="shared" si="155"/>
        <v/>
      </c>
      <c r="AN267" s="68"/>
    </row>
    <row r="268" spans="1:40" x14ac:dyDescent="0.25">
      <c r="A268" s="369"/>
      <c r="B268" s="68"/>
      <c r="C268" s="793"/>
      <c r="D268" s="794"/>
      <c r="E268" s="269"/>
      <c r="F268" s="269"/>
      <c r="G268" s="269"/>
      <c r="H268" s="269"/>
      <c r="I268" s="269"/>
      <c r="J268" s="269"/>
      <c r="K268" s="269"/>
      <c r="L268" s="677"/>
      <c r="M268" s="68"/>
      <c r="N268" s="670" t="str">
        <f t="shared" si="141"/>
        <v/>
      </c>
      <c r="O268" s="367" t="str">
        <f t="shared" si="142"/>
        <v/>
      </c>
      <c r="P268" s="670" t="str">
        <f t="shared" si="157"/>
        <v/>
      </c>
      <c r="Q268" s="357" t="str">
        <f t="shared" si="143"/>
        <v/>
      </c>
      <c r="R268" s="358" t="str">
        <f t="shared" si="158"/>
        <v/>
      </c>
      <c r="S268" s="367" t="str">
        <f t="shared" si="144"/>
        <v/>
      </c>
      <c r="T268" s="670" t="str">
        <f t="shared" si="159"/>
        <v/>
      </c>
      <c r="U268" s="357" t="str">
        <f t="shared" si="145"/>
        <v/>
      </c>
      <c r="V268" s="358" t="str">
        <f t="shared" si="160"/>
        <v/>
      </c>
      <c r="W268" s="367" t="str">
        <f t="shared" si="146"/>
        <v/>
      </c>
      <c r="X268" s="670" t="str">
        <f t="shared" si="161"/>
        <v/>
      </c>
      <c r="Y268" s="359" t="str">
        <f t="shared" si="147"/>
        <v/>
      </c>
      <c r="Z268" s="360" t="str">
        <f t="shared" si="162"/>
        <v/>
      </c>
      <c r="AA268" s="367" t="str">
        <f t="shared" si="148"/>
        <v/>
      </c>
      <c r="AB268" s="670" t="str">
        <f t="shared" si="163"/>
        <v/>
      </c>
      <c r="AC268" s="357" t="str">
        <f t="shared" si="149"/>
        <v/>
      </c>
      <c r="AD268" s="358" t="str">
        <f t="shared" si="150"/>
        <v/>
      </c>
      <c r="AE268" s="367" t="str">
        <f t="shared" si="151"/>
        <v/>
      </c>
      <c r="AF268" s="670" t="str">
        <f t="shared" si="164"/>
        <v/>
      </c>
      <c r="AG268" s="359" t="str">
        <f t="shared" si="152"/>
        <v/>
      </c>
      <c r="AH268" s="360" t="str">
        <f t="shared" si="165"/>
        <v/>
      </c>
      <c r="AI268" s="367" t="str">
        <f t="shared" si="153"/>
        <v/>
      </c>
      <c r="AJ268" s="670" t="str">
        <f t="shared" si="166"/>
        <v/>
      </c>
      <c r="AK268" s="357" t="str">
        <f t="shared" si="154"/>
        <v/>
      </c>
      <c r="AL268" s="358" t="str">
        <f t="shared" si="167"/>
        <v/>
      </c>
      <c r="AM268" s="367" t="str">
        <f t="shared" si="155"/>
        <v/>
      </c>
      <c r="AN268" s="68"/>
    </row>
    <row r="269" spans="1:40" x14ac:dyDescent="0.25">
      <c r="A269" s="369"/>
      <c r="B269" s="68"/>
      <c r="C269" s="793"/>
      <c r="D269" s="794"/>
      <c r="E269" s="269"/>
      <c r="F269" s="269"/>
      <c r="G269" s="269"/>
      <c r="H269" s="269"/>
      <c r="I269" s="269"/>
      <c r="J269" s="269"/>
      <c r="K269" s="269"/>
      <c r="L269" s="677"/>
      <c r="M269" s="68"/>
      <c r="N269" s="670" t="str">
        <f t="shared" si="141"/>
        <v/>
      </c>
      <c r="O269" s="367" t="str">
        <f t="shared" si="142"/>
        <v/>
      </c>
      <c r="P269" s="670" t="str">
        <f t="shared" si="157"/>
        <v/>
      </c>
      <c r="Q269" s="357" t="str">
        <f t="shared" si="143"/>
        <v/>
      </c>
      <c r="R269" s="358" t="str">
        <f t="shared" si="158"/>
        <v/>
      </c>
      <c r="S269" s="367" t="str">
        <f t="shared" si="144"/>
        <v/>
      </c>
      <c r="T269" s="670" t="str">
        <f t="shared" si="159"/>
        <v/>
      </c>
      <c r="U269" s="357" t="str">
        <f t="shared" si="145"/>
        <v/>
      </c>
      <c r="V269" s="358" t="str">
        <f t="shared" si="160"/>
        <v/>
      </c>
      <c r="W269" s="367" t="str">
        <f t="shared" si="146"/>
        <v/>
      </c>
      <c r="X269" s="670" t="str">
        <f t="shared" si="161"/>
        <v/>
      </c>
      <c r="Y269" s="359" t="str">
        <f t="shared" si="147"/>
        <v/>
      </c>
      <c r="Z269" s="360" t="str">
        <f t="shared" si="162"/>
        <v/>
      </c>
      <c r="AA269" s="367" t="str">
        <f t="shared" si="148"/>
        <v/>
      </c>
      <c r="AB269" s="670" t="str">
        <f t="shared" si="163"/>
        <v/>
      </c>
      <c r="AC269" s="357" t="str">
        <f t="shared" si="149"/>
        <v/>
      </c>
      <c r="AD269" s="358" t="str">
        <f t="shared" si="150"/>
        <v/>
      </c>
      <c r="AE269" s="367" t="str">
        <f t="shared" si="151"/>
        <v/>
      </c>
      <c r="AF269" s="670" t="str">
        <f t="shared" si="164"/>
        <v/>
      </c>
      <c r="AG269" s="359" t="str">
        <f t="shared" si="152"/>
        <v/>
      </c>
      <c r="AH269" s="360" t="str">
        <f t="shared" si="165"/>
        <v/>
      </c>
      <c r="AI269" s="367" t="str">
        <f t="shared" si="153"/>
        <v/>
      </c>
      <c r="AJ269" s="670" t="str">
        <f t="shared" si="166"/>
        <v/>
      </c>
      <c r="AK269" s="357" t="str">
        <f t="shared" si="154"/>
        <v/>
      </c>
      <c r="AL269" s="358" t="str">
        <f t="shared" si="167"/>
        <v/>
      </c>
      <c r="AM269" s="367" t="str">
        <f t="shared" si="155"/>
        <v/>
      </c>
      <c r="AN269" s="68"/>
    </row>
    <row r="270" spans="1:40" x14ac:dyDescent="0.25">
      <c r="A270" s="369"/>
      <c r="B270" s="68"/>
      <c r="C270" s="793"/>
      <c r="D270" s="794"/>
      <c r="E270" s="269"/>
      <c r="F270" s="269"/>
      <c r="G270" s="269"/>
      <c r="H270" s="269"/>
      <c r="I270" s="269"/>
      <c r="J270" s="269"/>
      <c r="K270" s="269"/>
      <c r="L270" s="677"/>
      <c r="M270" s="68"/>
      <c r="N270" s="670" t="str">
        <f t="shared" si="141"/>
        <v/>
      </c>
      <c r="O270" s="367" t="str">
        <f t="shared" si="142"/>
        <v/>
      </c>
      <c r="P270" s="670" t="str">
        <f t="shared" si="157"/>
        <v/>
      </c>
      <c r="Q270" s="357" t="str">
        <f t="shared" si="143"/>
        <v/>
      </c>
      <c r="R270" s="358" t="str">
        <f t="shared" si="158"/>
        <v/>
      </c>
      <c r="S270" s="367" t="str">
        <f t="shared" si="144"/>
        <v/>
      </c>
      <c r="T270" s="670" t="str">
        <f t="shared" si="159"/>
        <v/>
      </c>
      <c r="U270" s="357" t="str">
        <f t="shared" si="145"/>
        <v/>
      </c>
      <c r="V270" s="358" t="str">
        <f t="shared" si="160"/>
        <v/>
      </c>
      <c r="W270" s="367" t="str">
        <f t="shared" si="146"/>
        <v/>
      </c>
      <c r="X270" s="670" t="str">
        <f t="shared" si="161"/>
        <v/>
      </c>
      <c r="Y270" s="359" t="str">
        <f t="shared" si="147"/>
        <v/>
      </c>
      <c r="Z270" s="360" t="str">
        <f t="shared" si="162"/>
        <v/>
      </c>
      <c r="AA270" s="367" t="str">
        <f t="shared" si="148"/>
        <v/>
      </c>
      <c r="AB270" s="670" t="str">
        <f t="shared" si="163"/>
        <v/>
      </c>
      <c r="AC270" s="357" t="str">
        <f t="shared" si="149"/>
        <v/>
      </c>
      <c r="AD270" s="358" t="str">
        <f t="shared" si="150"/>
        <v/>
      </c>
      <c r="AE270" s="367" t="str">
        <f t="shared" si="151"/>
        <v/>
      </c>
      <c r="AF270" s="670" t="str">
        <f t="shared" si="164"/>
        <v/>
      </c>
      <c r="AG270" s="359" t="str">
        <f t="shared" si="152"/>
        <v/>
      </c>
      <c r="AH270" s="360" t="str">
        <f t="shared" si="165"/>
        <v/>
      </c>
      <c r="AI270" s="367" t="str">
        <f t="shared" si="153"/>
        <v/>
      </c>
      <c r="AJ270" s="670" t="str">
        <f t="shared" si="166"/>
        <v/>
      </c>
      <c r="AK270" s="357" t="str">
        <f t="shared" si="154"/>
        <v/>
      </c>
      <c r="AL270" s="358" t="str">
        <f t="shared" si="167"/>
        <v/>
      </c>
      <c r="AM270" s="367" t="str">
        <f t="shared" si="155"/>
        <v/>
      </c>
      <c r="AN270" s="68"/>
    </row>
    <row r="271" spans="1:40" x14ac:dyDescent="0.25">
      <c r="A271" s="369"/>
      <c r="B271" s="68"/>
      <c r="C271" s="793"/>
      <c r="D271" s="794"/>
      <c r="E271" s="269"/>
      <c r="F271" s="269"/>
      <c r="G271" s="269"/>
      <c r="H271" s="269"/>
      <c r="I271" s="269"/>
      <c r="J271" s="269"/>
      <c r="K271" s="269"/>
      <c r="L271" s="677"/>
      <c r="M271" s="68"/>
      <c r="N271" s="670" t="str">
        <f t="shared" si="141"/>
        <v/>
      </c>
      <c r="O271" s="367" t="str">
        <f t="shared" si="142"/>
        <v/>
      </c>
      <c r="P271" s="670" t="str">
        <f t="shared" si="157"/>
        <v/>
      </c>
      <c r="Q271" s="357" t="str">
        <f t="shared" si="143"/>
        <v/>
      </c>
      <c r="R271" s="358" t="str">
        <f t="shared" si="158"/>
        <v/>
      </c>
      <c r="S271" s="367" t="str">
        <f t="shared" si="144"/>
        <v/>
      </c>
      <c r="T271" s="670" t="str">
        <f t="shared" si="159"/>
        <v/>
      </c>
      <c r="U271" s="357" t="str">
        <f t="shared" si="145"/>
        <v/>
      </c>
      <c r="V271" s="358" t="str">
        <f t="shared" si="160"/>
        <v/>
      </c>
      <c r="W271" s="367" t="str">
        <f t="shared" si="146"/>
        <v/>
      </c>
      <c r="X271" s="670" t="str">
        <f t="shared" si="161"/>
        <v/>
      </c>
      <c r="Y271" s="359" t="str">
        <f t="shared" si="147"/>
        <v/>
      </c>
      <c r="Z271" s="360" t="str">
        <f t="shared" si="162"/>
        <v/>
      </c>
      <c r="AA271" s="367" t="str">
        <f t="shared" si="148"/>
        <v/>
      </c>
      <c r="AB271" s="670" t="str">
        <f t="shared" si="163"/>
        <v/>
      </c>
      <c r="AC271" s="357" t="str">
        <f t="shared" si="149"/>
        <v/>
      </c>
      <c r="AD271" s="358" t="str">
        <f t="shared" si="150"/>
        <v/>
      </c>
      <c r="AE271" s="367" t="str">
        <f t="shared" si="151"/>
        <v/>
      </c>
      <c r="AF271" s="670" t="str">
        <f t="shared" si="164"/>
        <v/>
      </c>
      <c r="AG271" s="359" t="str">
        <f t="shared" si="152"/>
        <v/>
      </c>
      <c r="AH271" s="360" t="str">
        <f t="shared" si="165"/>
        <v/>
      </c>
      <c r="AI271" s="367" t="str">
        <f t="shared" si="153"/>
        <v/>
      </c>
      <c r="AJ271" s="670" t="str">
        <f t="shared" si="166"/>
        <v/>
      </c>
      <c r="AK271" s="357" t="str">
        <f t="shared" si="154"/>
        <v/>
      </c>
      <c r="AL271" s="358" t="str">
        <f t="shared" si="167"/>
        <v/>
      </c>
      <c r="AM271" s="367" t="str">
        <f t="shared" si="155"/>
        <v/>
      </c>
      <c r="AN271" s="68"/>
    </row>
    <row r="272" spans="1:40" x14ac:dyDescent="0.25">
      <c r="A272" s="369"/>
      <c r="B272" s="68"/>
      <c r="C272" s="793"/>
      <c r="D272" s="794"/>
      <c r="E272" s="269"/>
      <c r="F272" s="269"/>
      <c r="G272" s="269"/>
      <c r="H272" s="269"/>
      <c r="I272" s="269"/>
      <c r="J272" s="269"/>
      <c r="K272" s="269"/>
      <c r="L272" s="677"/>
      <c r="M272" s="68"/>
      <c r="N272" s="670" t="str">
        <f t="shared" si="141"/>
        <v/>
      </c>
      <c r="O272" s="367" t="str">
        <f t="shared" si="142"/>
        <v/>
      </c>
      <c r="P272" s="670" t="str">
        <f t="shared" si="157"/>
        <v/>
      </c>
      <c r="Q272" s="357" t="str">
        <f t="shared" si="143"/>
        <v/>
      </c>
      <c r="R272" s="358" t="str">
        <f t="shared" si="158"/>
        <v/>
      </c>
      <c r="S272" s="367" t="str">
        <f t="shared" si="144"/>
        <v/>
      </c>
      <c r="T272" s="670" t="str">
        <f t="shared" si="159"/>
        <v/>
      </c>
      <c r="U272" s="357" t="str">
        <f t="shared" si="145"/>
        <v/>
      </c>
      <c r="V272" s="358" t="str">
        <f t="shared" si="160"/>
        <v/>
      </c>
      <c r="W272" s="367" t="str">
        <f t="shared" si="146"/>
        <v/>
      </c>
      <c r="X272" s="670" t="str">
        <f t="shared" si="161"/>
        <v/>
      </c>
      <c r="Y272" s="359" t="str">
        <f t="shared" si="147"/>
        <v/>
      </c>
      <c r="Z272" s="360" t="str">
        <f t="shared" si="162"/>
        <v/>
      </c>
      <c r="AA272" s="367" t="str">
        <f t="shared" si="148"/>
        <v/>
      </c>
      <c r="AB272" s="670" t="str">
        <f t="shared" si="163"/>
        <v/>
      </c>
      <c r="AC272" s="357" t="str">
        <f t="shared" si="149"/>
        <v/>
      </c>
      <c r="AD272" s="358" t="str">
        <f t="shared" si="150"/>
        <v/>
      </c>
      <c r="AE272" s="367" t="str">
        <f t="shared" si="151"/>
        <v/>
      </c>
      <c r="AF272" s="670" t="str">
        <f t="shared" si="164"/>
        <v/>
      </c>
      <c r="AG272" s="359" t="str">
        <f t="shared" si="152"/>
        <v/>
      </c>
      <c r="AH272" s="360" t="str">
        <f t="shared" si="165"/>
        <v/>
      </c>
      <c r="AI272" s="367" t="str">
        <f t="shared" si="153"/>
        <v/>
      </c>
      <c r="AJ272" s="670" t="str">
        <f t="shared" si="166"/>
        <v/>
      </c>
      <c r="AK272" s="357" t="str">
        <f t="shared" si="154"/>
        <v/>
      </c>
      <c r="AL272" s="358" t="str">
        <f t="shared" si="167"/>
        <v/>
      </c>
      <c r="AM272" s="367" t="str">
        <f t="shared" si="155"/>
        <v/>
      </c>
      <c r="AN272" s="68"/>
    </row>
    <row r="273" spans="1:40" ht="15.75" thickBot="1" x14ac:dyDescent="0.3">
      <c r="A273" s="369"/>
      <c r="B273" s="68"/>
      <c r="C273" s="795"/>
      <c r="D273" s="796"/>
      <c r="E273" s="368"/>
      <c r="F273" s="368"/>
      <c r="G273" s="368"/>
      <c r="H273" s="368"/>
      <c r="I273" s="368"/>
      <c r="J273" s="368"/>
      <c r="K273" s="368"/>
      <c r="L273" s="680"/>
      <c r="M273" s="68"/>
      <c r="N273" s="671" t="str">
        <f t="shared" si="141"/>
        <v/>
      </c>
      <c r="O273" s="676" t="str">
        <f t="shared" si="142"/>
        <v/>
      </c>
      <c r="P273" s="671" t="str">
        <f t="shared" si="157"/>
        <v/>
      </c>
      <c r="Q273" s="672" t="str">
        <f t="shared" si="143"/>
        <v/>
      </c>
      <c r="R273" s="673" t="str">
        <f t="shared" si="158"/>
        <v/>
      </c>
      <c r="S273" s="676" t="str">
        <f t="shared" si="144"/>
        <v/>
      </c>
      <c r="T273" s="671" t="str">
        <f t="shared" si="159"/>
        <v/>
      </c>
      <c r="U273" s="672" t="str">
        <f t="shared" si="145"/>
        <v/>
      </c>
      <c r="V273" s="673" t="str">
        <f t="shared" si="160"/>
        <v/>
      </c>
      <c r="W273" s="676" t="str">
        <f t="shared" si="146"/>
        <v/>
      </c>
      <c r="X273" s="671" t="str">
        <f t="shared" si="161"/>
        <v/>
      </c>
      <c r="Y273" s="674" t="str">
        <f t="shared" si="147"/>
        <v/>
      </c>
      <c r="Z273" s="675" t="str">
        <f t="shared" si="162"/>
        <v/>
      </c>
      <c r="AA273" s="676" t="str">
        <f t="shared" si="148"/>
        <v/>
      </c>
      <c r="AB273" s="671" t="str">
        <f t="shared" si="163"/>
        <v/>
      </c>
      <c r="AC273" s="672" t="str">
        <f t="shared" si="149"/>
        <v/>
      </c>
      <c r="AD273" s="673" t="str">
        <f t="shared" si="150"/>
        <v/>
      </c>
      <c r="AE273" s="676" t="str">
        <f t="shared" si="151"/>
        <v/>
      </c>
      <c r="AF273" s="671" t="str">
        <f t="shared" si="164"/>
        <v/>
      </c>
      <c r="AG273" s="674" t="str">
        <f t="shared" si="152"/>
        <v/>
      </c>
      <c r="AH273" s="675" t="str">
        <f t="shared" si="165"/>
        <v/>
      </c>
      <c r="AI273" s="676" t="str">
        <f t="shared" si="153"/>
        <v/>
      </c>
      <c r="AJ273" s="671" t="str">
        <f t="shared" si="166"/>
        <v/>
      </c>
      <c r="AK273" s="672" t="str">
        <f t="shared" si="154"/>
        <v/>
      </c>
      <c r="AL273" s="673" t="str">
        <f t="shared" si="167"/>
        <v/>
      </c>
      <c r="AM273" s="676" t="str">
        <f t="shared" si="155"/>
        <v/>
      </c>
      <c r="AN273" s="68"/>
    </row>
    <row r="274" spans="1:40" x14ac:dyDescent="0.25">
      <c r="A274" s="335"/>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c r="AB274" s="68"/>
      <c r="AC274" s="68"/>
      <c r="AD274" s="68"/>
      <c r="AE274" s="68"/>
      <c r="AF274" s="68"/>
      <c r="AG274" s="68"/>
      <c r="AH274" s="68"/>
      <c r="AI274" s="68"/>
      <c r="AJ274" s="68"/>
      <c r="AK274" s="68"/>
      <c r="AL274" s="68"/>
      <c r="AM274" s="68"/>
      <c r="AN274" s="68"/>
    </row>
    <row r="275" spans="1:40" x14ac:dyDescent="0.25">
      <c r="A275" s="335"/>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c r="AB275" s="68"/>
      <c r="AC275" s="68"/>
      <c r="AD275" s="68"/>
      <c r="AE275" s="68"/>
      <c r="AF275" s="68"/>
      <c r="AG275" s="68"/>
      <c r="AH275" s="68"/>
      <c r="AI275" s="68"/>
      <c r="AJ275" s="68"/>
      <c r="AK275" s="68"/>
      <c r="AL275" s="68"/>
      <c r="AM275" s="68"/>
      <c r="AN275" s="68"/>
    </row>
    <row r="276" spans="1:40" ht="15.75" x14ac:dyDescent="0.25">
      <c r="A276" s="335"/>
      <c r="B276" s="68"/>
      <c r="C276" s="49" t="s">
        <v>661</v>
      </c>
      <c r="D276" s="68"/>
      <c r="E276" s="68"/>
      <c r="F276" s="68"/>
      <c r="G276" s="68"/>
      <c r="H276" s="68"/>
      <c r="I276" s="68"/>
      <c r="J276" s="68"/>
      <c r="K276" s="68"/>
      <c r="L276" s="68"/>
      <c r="M276" s="68"/>
      <c r="N276" s="49"/>
      <c r="O276" s="68"/>
      <c r="P276" s="68"/>
      <c r="Q276" s="68"/>
      <c r="R276" s="68"/>
      <c r="S276" s="68"/>
      <c r="T276" s="68"/>
      <c r="U276" s="68"/>
      <c r="V276" s="68"/>
      <c r="W276" s="68"/>
      <c r="X276" s="68"/>
      <c r="Y276" s="68"/>
      <c r="Z276" s="68"/>
      <c r="AA276" s="68"/>
      <c r="AB276" s="68"/>
      <c r="AC276" s="68"/>
      <c r="AD276" s="68"/>
      <c r="AE276" s="68"/>
      <c r="AF276" s="68"/>
      <c r="AG276" s="68"/>
      <c r="AH276" s="68"/>
      <c r="AI276" s="68"/>
      <c r="AJ276" s="68"/>
      <c r="AK276" s="68"/>
      <c r="AL276" s="68"/>
      <c r="AM276" s="68"/>
      <c r="AN276" s="68"/>
    </row>
    <row r="277" spans="1:40" ht="15.75" thickBot="1" x14ac:dyDescent="0.3">
      <c r="A277" s="335"/>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c r="AD277" s="68"/>
      <c r="AE277" s="68"/>
      <c r="AF277" s="68"/>
      <c r="AG277" s="68"/>
      <c r="AH277" s="68"/>
      <c r="AI277" s="68"/>
      <c r="AJ277" s="68"/>
      <c r="AK277" s="68"/>
      <c r="AL277" s="68"/>
      <c r="AM277" s="68"/>
      <c r="AN277" s="68"/>
    </row>
    <row r="278" spans="1:40" ht="16.5" thickBot="1" x14ac:dyDescent="0.3">
      <c r="A278" s="335"/>
      <c r="B278" s="68"/>
      <c r="C278" s="68"/>
      <c r="D278" s="68"/>
      <c r="E278" s="68"/>
      <c r="F278" s="810" t="s">
        <v>661</v>
      </c>
      <c r="G278" s="811"/>
      <c r="H278" s="811"/>
      <c r="I278" s="811"/>
      <c r="J278" s="811"/>
      <c r="K278" s="811"/>
      <c r="L278" s="812"/>
      <c r="M278" s="68"/>
      <c r="N278" s="805" t="s">
        <v>602</v>
      </c>
      <c r="O278" s="806"/>
      <c r="P278" s="806"/>
      <c r="Q278" s="806"/>
      <c r="R278" s="806"/>
      <c r="S278" s="806"/>
      <c r="T278" s="806"/>
      <c r="U278" s="806"/>
      <c r="V278" s="806"/>
      <c r="W278" s="806"/>
      <c r="X278" s="806"/>
      <c r="Y278" s="806"/>
      <c r="Z278" s="806"/>
      <c r="AA278" s="806"/>
      <c r="AB278" s="806"/>
      <c r="AC278" s="806"/>
      <c r="AD278" s="806"/>
      <c r="AE278" s="806"/>
      <c r="AF278" s="806"/>
      <c r="AG278" s="806"/>
      <c r="AH278" s="806"/>
      <c r="AI278" s="806"/>
      <c r="AJ278" s="806"/>
      <c r="AK278" s="806"/>
      <c r="AL278" s="806"/>
      <c r="AM278" s="807"/>
      <c r="AN278" s="68"/>
    </row>
    <row r="279" spans="1:40" ht="39" customHeight="1" x14ac:dyDescent="0.25">
      <c r="A279" s="335"/>
      <c r="B279" s="68"/>
      <c r="C279" s="800" t="s">
        <v>646</v>
      </c>
      <c r="D279" s="801"/>
      <c r="E279" s="659" t="s">
        <v>624</v>
      </c>
      <c r="F279" s="659" t="s">
        <v>647</v>
      </c>
      <c r="G279" s="659" t="s">
        <v>648</v>
      </c>
      <c r="H279" s="659" t="s">
        <v>649</v>
      </c>
      <c r="I279" s="659" t="s">
        <v>650</v>
      </c>
      <c r="J279" s="659" t="s">
        <v>651</v>
      </c>
      <c r="K279" s="659" t="s">
        <v>652</v>
      </c>
      <c r="L279" s="660" t="s">
        <v>653</v>
      </c>
      <c r="M279" s="68"/>
      <c r="N279" s="797" t="s">
        <v>654</v>
      </c>
      <c r="O279" s="799"/>
      <c r="P279" s="797" t="s">
        <v>655</v>
      </c>
      <c r="Q279" s="798"/>
      <c r="R279" s="798"/>
      <c r="S279" s="799"/>
      <c r="T279" s="797" t="s">
        <v>656</v>
      </c>
      <c r="U279" s="798"/>
      <c r="V279" s="798"/>
      <c r="W279" s="799"/>
      <c r="X279" s="797" t="s">
        <v>657</v>
      </c>
      <c r="Y279" s="798"/>
      <c r="Z279" s="798"/>
      <c r="AA279" s="799"/>
      <c r="AB279" s="797" t="s">
        <v>658</v>
      </c>
      <c r="AC279" s="798"/>
      <c r="AD279" s="798"/>
      <c r="AE279" s="799"/>
      <c r="AF279" s="797" t="s">
        <v>659</v>
      </c>
      <c r="AG279" s="798"/>
      <c r="AH279" s="798"/>
      <c r="AI279" s="799"/>
      <c r="AJ279" s="797" t="s">
        <v>660</v>
      </c>
      <c r="AK279" s="798"/>
      <c r="AL279" s="798"/>
      <c r="AM279" s="799"/>
      <c r="AN279" s="68"/>
    </row>
    <row r="280" spans="1:40" x14ac:dyDescent="0.25">
      <c r="A280" s="335"/>
      <c r="B280" s="68"/>
      <c r="C280" s="681"/>
      <c r="D280" s="65"/>
      <c r="E280" s="346" t="str">
        <f t="shared" ref="E280:L280" si="175">E247</f>
        <v>2014/15</v>
      </c>
      <c r="F280" s="346" t="str">
        <f t="shared" si="175"/>
        <v>2015/16</v>
      </c>
      <c r="G280" s="346" t="str">
        <f t="shared" si="175"/>
        <v>2016/17</v>
      </c>
      <c r="H280" s="346" t="str">
        <f t="shared" si="175"/>
        <v>2017/18</v>
      </c>
      <c r="I280" s="346" t="str">
        <f t="shared" si="175"/>
        <v>2018/19</v>
      </c>
      <c r="J280" s="346" t="str">
        <f t="shared" si="175"/>
        <v>2019/20</v>
      </c>
      <c r="K280" s="346" t="str">
        <f t="shared" si="175"/>
        <v>2020/21</v>
      </c>
      <c r="L280" s="662" t="str">
        <f t="shared" si="175"/>
        <v>2021/22</v>
      </c>
      <c r="M280" s="68"/>
      <c r="N280" s="402" t="s">
        <v>620</v>
      </c>
      <c r="O280" s="366" t="s">
        <v>621</v>
      </c>
      <c r="P280" s="402" t="s">
        <v>620</v>
      </c>
      <c r="Q280" s="351" t="s">
        <v>621</v>
      </c>
      <c r="R280" s="352" t="s">
        <v>622</v>
      </c>
      <c r="S280" s="366" t="s">
        <v>621</v>
      </c>
      <c r="T280" s="402" t="s">
        <v>620</v>
      </c>
      <c r="U280" s="351" t="s">
        <v>621</v>
      </c>
      <c r="V280" s="352" t="s">
        <v>622</v>
      </c>
      <c r="W280" s="366" t="s">
        <v>621</v>
      </c>
      <c r="X280" s="402" t="s">
        <v>620</v>
      </c>
      <c r="Y280" s="352" t="s">
        <v>621</v>
      </c>
      <c r="Z280" s="354" t="s">
        <v>622</v>
      </c>
      <c r="AA280" s="366" t="s">
        <v>621</v>
      </c>
      <c r="AB280" s="402" t="s">
        <v>620</v>
      </c>
      <c r="AC280" s="351" t="s">
        <v>621</v>
      </c>
      <c r="AD280" s="352" t="s">
        <v>622</v>
      </c>
      <c r="AE280" s="366" t="s">
        <v>621</v>
      </c>
      <c r="AF280" s="402" t="s">
        <v>620</v>
      </c>
      <c r="AG280" s="352" t="s">
        <v>621</v>
      </c>
      <c r="AH280" s="354" t="s">
        <v>622</v>
      </c>
      <c r="AI280" s="366" t="s">
        <v>621</v>
      </c>
      <c r="AJ280" s="402" t="s">
        <v>620</v>
      </c>
      <c r="AK280" s="351" t="s">
        <v>621</v>
      </c>
      <c r="AL280" s="352" t="s">
        <v>622</v>
      </c>
      <c r="AM280" s="366" t="s">
        <v>621</v>
      </c>
      <c r="AN280" s="68"/>
    </row>
    <row r="281" spans="1:40" x14ac:dyDescent="0.25">
      <c r="A281" s="335"/>
      <c r="B281" s="68"/>
      <c r="C281" s="793" t="s">
        <v>809</v>
      </c>
      <c r="D281" s="794"/>
      <c r="E281" s="269"/>
      <c r="F281" s="269"/>
      <c r="G281" s="269"/>
      <c r="H281" s="269"/>
      <c r="I281" s="269"/>
      <c r="J281" s="269"/>
      <c r="K281" s="269"/>
      <c r="L281" s="677"/>
      <c r="M281" s="68"/>
      <c r="N281" s="670" t="str">
        <f t="shared" ref="N281:N300" si="176">IF(F281=0,"",IF(E281=0,"",F281-E281))</f>
        <v/>
      </c>
      <c r="O281" s="367" t="str">
        <f t="shared" ref="O281:O300" si="177">IF(N281="","",N281/E281)</f>
        <v/>
      </c>
      <c r="P281" s="670" t="str">
        <f>IF(G281=0,"",IF(F281=0,"",G281-F281))</f>
        <v/>
      </c>
      <c r="Q281" s="357" t="str">
        <f t="shared" ref="Q281:Q300" si="178">IF(P281="","",P281/F281)</f>
        <v/>
      </c>
      <c r="R281" s="358" t="str">
        <f>IF(P281="","",P281+N281)</f>
        <v/>
      </c>
      <c r="S281" s="367" t="str">
        <f t="shared" ref="S281:S300" si="179">IF(R281="","",R281/E281)</f>
        <v/>
      </c>
      <c r="T281" s="670" t="str">
        <f>IF(H281=0,"",IF(G281=0,"",H281-G281))</f>
        <v/>
      </c>
      <c r="U281" s="357" t="str">
        <f t="shared" ref="U281:U300" si="180">IF(T281="","",T281/G281)</f>
        <v/>
      </c>
      <c r="V281" s="358" t="str">
        <f>IF(T281="","",T281+R281)</f>
        <v/>
      </c>
      <c r="W281" s="367" t="str">
        <f t="shared" ref="W281:W300" si="181">IF(V281="","",V281/E281)</f>
        <v/>
      </c>
      <c r="X281" s="670" t="str">
        <f>IF(I281=0,"",IF(H281=0,"",I281-H281))</f>
        <v/>
      </c>
      <c r="Y281" s="359" t="str">
        <f t="shared" ref="Y281:Y300" si="182">IF(X281="","",X281/H281)</f>
        <v/>
      </c>
      <c r="Z281" s="360" t="str">
        <f>IF(X281="","",X281+V281)</f>
        <v/>
      </c>
      <c r="AA281" s="367" t="str">
        <f t="shared" ref="AA281:AA300" si="183">IF(Z281="","",Z281/E281)</f>
        <v/>
      </c>
      <c r="AB281" s="670" t="str">
        <f>IF(J281=0,"",IF(I281=0,"",J281-I281))</f>
        <v/>
      </c>
      <c r="AC281" s="357" t="str">
        <f t="shared" ref="AC281:AC300" si="184">IF(AB281="","",AB281/I281)</f>
        <v/>
      </c>
      <c r="AD281" s="358" t="str">
        <f t="shared" ref="AD281:AD300" si="185">IF(AB281="","",AB281+Z281)</f>
        <v/>
      </c>
      <c r="AE281" s="367" t="str">
        <f t="shared" ref="AE281:AE300" si="186">IF(AD281="","",AD281/E281)</f>
        <v/>
      </c>
      <c r="AF281" s="670" t="str">
        <f>IF(K281=0,"",IF(J281=0,"",K281-J281))</f>
        <v/>
      </c>
      <c r="AG281" s="359" t="str">
        <f t="shared" ref="AG281:AG300" si="187">IF(AF281="","",AF281/J281)</f>
        <v/>
      </c>
      <c r="AH281" s="360" t="str">
        <f>IF(AF281="","",AF281+AD281)</f>
        <v/>
      </c>
      <c r="AI281" s="367" t="str">
        <f t="shared" ref="AI281:AI300" si="188">IF(AH281="","",AH281/E281)</f>
        <v/>
      </c>
      <c r="AJ281" s="670" t="str">
        <f>IF(L281=0,"",IF(K281=0,"",L281-K281))</f>
        <v/>
      </c>
      <c r="AK281" s="357" t="str">
        <f t="shared" ref="AK281:AK300" si="189">IF(AJ281="","",AJ281/K281)</f>
        <v/>
      </c>
      <c r="AL281" s="358" t="str">
        <f>IF(AJ281="","",AJ281+AH281)</f>
        <v/>
      </c>
      <c r="AM281" s="367" t="str">
        <f t="shared" ref="AM281:AM300" si="190">IF(AL281="","",AL281/E281)</f>
        <v/>
      </c>
      <c r="AN281" s="68"/>
    </row>
    <row r="282" spans="1:40" x14ac:dyDescent="0.25">
      <c r="A282" s="335"/>
      <c r="B282" s="68"/>
      <c r="C282" s="793"/>
      <c r="D282" s="794"/>
      <c r="E282" s="269"/>
      <c r="F282" s="269"/>
      <c r="G282" s="269"/>
      <c r="H282" s="269"/>
      <c r="I282" s="269"/>
      <c r="J282" s="269"/>
      <c r="K282" s="269"/>
      <c r="L282" s="677"/>
      <c r="M282" s="68"/>
      <c r="N282" s="670" t="str">
        <f t="shared" si="176"/>
        <v/>
      </c>
      <c r="O282" s="367" t="str">
        <f t="shared" si="177"/>
        <v/>
      </c>
      <c r="P282" s="670" t="str">
        <f>IF(G282=0,"",IF(F282=0,"",G282-F282))</f>
        <v/>
      </c>
      <c r="Q282" s="357" t="str">
        <f t="shared" si="178"/>
        <v/>
      </c>
      <c r="R282" s="358" t="str">
        <f>IF(P282="","",P282+N282)</f>
        <v/>
      </c>
      <c r="S282" s="367" t="str">
        <f t="shared" si="179"/>
        <v/>
      </c>
      <c r="T282" s="670" t="str">
        <f>IF(H282=0,"",IF(G282=0,"",H282-G282))</f>
        <v/>
      </c>
      <c r="U282" s="357" t="str">
        <f t="shared" si="180"/>
        <v/>
      </c>
      <c r="V282" s="358" t="str">
        <f>IF(T282="","",T282+R282)</f>
        <v/>
      </c>
      <c r="W282" s="367" t="str">
        <f t="shared" si="181"/>
        <v/>
      </c>
      <c r="X282" s="670" t="str">
        <f>IF(I282=0,"",IF(H282=0,"",I282-H282))</f>
        <v/>
      </c>
      <c r="Y282" s="359" t="str">
        <f t="shared" si="182"/>
        <v/>
      </c>
      <c r="Z282" s="360" t="str">
        <f>IF(X282="","",X282+V282)</f>
        <v/>
      </c>
      <c r="AA282" s="367" t="str">
        <f t="shared" si="183"/>
        <v/>
      </c>
      <c r="AB282" s="670" t="str">
        <f>IF(J282=0,"",IF(I282=0,"",J282-I282))</f>
        <v/>
      </c>
      <c r="AC282" s="357" t="str">
        <f t="shared" si="184"/>
        <v/>
      </c>
      <c r="AD282" s="358" t="str">
        <f t="shared" si="185"/>
        <v/>
      </c>
      <c r="AE282" s="367" t="str">
        <f t="shared" si="186"/>
        <v/>
      </c>
      <c r="AF282" s="670" t="str">
        <f>IF(K282=0,"",IF(J282=0,"",K282-J282))</f>
        <v/>
      </c>
      <c r="AG282" s="359" t="str">
        <f t="shared" si="187"/>
        <v/>
      </c>
      <c r="AH282" s="360" t="str">
        <f>IF(AF282="","",AF282+AD282)</f>
        <v/>
      </c>
      <c r="AI282" s="367" t="str">
        <f t="shared" si="188"/>
        <v/>
      </c>
      <c r="AJ282" s="670" t="str">
        <f>IF(L282=0,"",IF(K282=0,"",L282-K282))</f>
        <v/>
      </c>
      <c r="AK282" s="357" t="str">
        <f t="shared" si="189"/>
        <v/>
      </c>
      <c r="AL282" s="358" t="str">
        <f>IF(AJ282="","",AJ282+AH282)</f>
        <v/>
      </c>
      <c r="AM282" s="367" t="str">
        <f t="shared" si="190"/>
        <v/>
      </c>
      <c r="AN282" s="68"/>
    </row>
    <row r="283" spans="1:40" x14ac:dyDescent="0.25">
      <c r="A283" s="335"/>
      <c r="B283" s="68"/>
      <c r="C283" s="793"/>
      <c r="D283" s="794"/>
      <c r="E283" s="269"/>
      <c r="F283" s="269"/>
      <c r="G283" s="269"/>
      <c r="H283" s="269"/>
      <c r="I283" s="269"/>
      <c r="J283" s="269"/>
      <c r="K283" s="269"/>
      <c r="L283" s="677"/>
      <c r="M283" s="68"/>
      <c r="N283" s="670" t="str">
        <f t="shared" si="176"/>
        <v/>
      </c>
      <c r="O283" s="367" t="str">
        <f t="shared" si="177"/>
        <v/>
      </c>
      <c r="P283" s="670" t="str">
        <f t="shared" ref="P283:P300" si="191">IF(G283=0,"",IF(F283=0,"",G283-F283))</f>
        <v/>
      </c>
      <c r="Q283" s="357" t="str">
        <f t="shared" si="178"/>
        <v/>
      </c>
      <c r="R283" s="358" t="str">
        <f t="shared" ref="R283:R300" si="192">IF(P283="","",P283+N283)</f>
        <v/>
      </c>
      <c r="S283" s="367" t="str">
        <f t="shared" si="179"/>
        <v/>
      </c>
      <c r="T283" s="670" t="str">
        <f t="shared" ref="T283:T300" si="193">IF(H283=0,"",IF(G283=0,"",H283-G283))</f>
        <v/>
      </c>
      <c r="U283" s="357" t="str">
        <f t="shared" si="180"/>
        <v/>
      </c>
      <c r="V283" s="358" t="str">
        <f t="shared" ref="V283:V300" si="194">IF(T283="","",T283+R283)</f>
        <v/>
      </c>
      <c r="W283" s="367" t="str">
        <f t="shared" si="181"/>
        <v/>
      </c>
      <c r="X283" s="670" t="str">
        <f t="shared" ref="X283:X300" si="195">IF(I283=0,"",IF(H283=0,"",I283-H283))</f>
        <v/>
      </c>
      <c r="Y283" s="359" t="str">
        <f t="shared" si="182"/>
        <v/>
      </c>
      <c r="Z283" s="360" t="str">
        <f t="shared" ref="Z283:Z300" si="196">IF(X283="","",X283+V283)</f>
        <v/>
      </c>
      <c r="AA283" s="367" t="str">
        <f t="shared" si="183"/>
        <v/>
      </c>
      <c r="AB283" s="670" t="str">
        <f t="shared" ref="AB283:AB300" si="197">IF(J283=0,"",IF(I283=0,"",J283-I283))</f>
        <v/>
      </c>
      <c r="AC283" s="357" t="str">
        <f t="shared" si="184"/>
        <v/>
      </c>
      <c r="AD283" s="358" t="str">
        <f t="shared" si="185"/>
        <v/>
      </c>
      <c r="AE283" s="367" t="str">
        <f t="shared" si="186"/>
        <v/>
      </c>
      <c r="AF283" s="670" t="str">
        <f t="shared" ref="AF283:AF300" si="198">IF(K283=0,"",IF(J283=0,"",K283-J283))</f>
        <v/>
      </c>
      <c r="AG283" s="359" t="str">
        <f t="shared" si="187"/>
        <v/>
      </c>
      <c r="AH283" s="360" t="str">
        <f t="shared" ref="AH283:AH300" si="199">IF(AF283="","",AF283+AD283)</f>
        <v/>
      </c>
      <c r="AI283" s="367" t="str">
        <f t="shared" si="188"/>
        <v/>
      </c>
      <c r="AJ283" s="670" t="str">
        <f t="shared" ref="AJ283:AJ300" si="200">IF(L283=0,"",IF(K283=0,"",L283-K283))</f>
        <v/>
      </c>
      <c r="AK283" s="357" t="str">
        <f t="shared" si="189"/>
        <v/>
      </c>
      <c r="AL283" s="358" t="str">
        <f t="shared" ref="AL283:AL300" si="201">IF(AJ283="","",AJ283+AH283)</f>
        <v/>
      </c>
      <c r="AM283" s="367" t="str">
        <f t="shared" si="190"/>
        <v/>
      </c>
      <c r="AN283" s="68"/>
    </row>
    <row r="284" spans="1:40" x14ac:dyDescent="0.25">
      <c r="A284" s="335"/>
      <c r="B284" s="68"/>
      <c r="C284" s="793"/>
      <c r="D284" s="794"/>
      <c r="E284" s="269"/>
      <c r="F284" s="269"/>
      <c r="G284" s="269"/>
      <c r="H284" s="269"/>
      <c r="I284" s="269"/>
      <c r="J284" s="269"/>
      <c r="K284" s="269"/>
      <c r="L284" s="677"/>
      <c r="M284" s="68"/>
      <c r="N284" s="670" t="str">
        <f t="shared" si="176"/>
        <v/>
      </c>
      <c r="O284" s="367" t="str">
        <f t="shared" si="177"/>
        <v/>
      </c>
      <c r="P284" s="670" t="str">
        <f t="shared" si="191"/>
        <v/>
      </c>
      <c r="Q284" s="357" t="str">
        <f t="shared" si="178"/>
        <v/>
      </c>
      <c r="R284" s="358" t="str">
        <f t="shared" si="192"/>
        <v/>
      </c>
      <c r="S284" s="367" t="str">
        <f t="shared" si="179"/>
        <v/>
      </c>
      <c r="T284" s="670" t="str">
        <f t="shared" si="193"/>
        <v/>
      </c>
      <c r="U284" s="357" t="str">
        <f t="shared" si="180"/>
        <v/>
      </c>
      <c r="V284" s="358" t="str">
        <f t="shared" si="194"/>
        <v/>
      </c>
      <c r="W284" s="367" t="str">
        <f t="shared" si="181"/>
        <v/>
      </c>
      <c r="X284" s="670" t="str">
        <f t="shared" si="195"/>
        <v/>
      </c>
      <c r="Y284" s="359" t="str">
        <f t="shared" si="182"/>
        <v/>
      </c>
      <c r="Z284" s="360" t="str">
        <f t="shared" si="196"/>
        <v/>
      </c>
      <c r="AA284" s="367" t="str">
        <f t="shared" si="183"/>
        <v/>
      </c>
      <c r="AB284" s="670" t="str">
        <f t="shared" si="197"/>
        <v/>
      </c>
      <c r="AC284" s="357" t="str">
        <f t="shared" si="184"/>
        <v/>
      </c>
      <c r="AD284" s="358" t="str">
        <f t="shared" si="185"/>
        <v/>
      </c>
      <c r="AE284" s="367" t="str">
        <f t="shared" si="186"/>
        <v/>
      </c>
      <c r="AF284" s="670" t="str">
        <f t="shared" si="198"/>
        <v/>
      </c>
      <c r="AG284" s="359" t="str">
        <f t="shared" si="187"/>
        <v/>
      </c>
      <c r="AH284" s="360" t="str">
        <f t="shared" si="199"/>
        <v/>
      </c>
      <c r="AI284" s="367" t="str">
        <f t="shared" si="188"/>
        <v/>
      </c>
      <c r="AJ284" s="670" t="str">
        <f t="shared" si="200"/>
        <v/>
      </c>
      <c r="AK284" s="357" t="str">
        <f t="shared" si="189"/>
        <v/>
      </c>
      <c r="AL284" s="358" t="str">
        <f t="shared" si="201"/>
        <v/>
      </c>
      <c r="AM284" s="367" t="str">
        <f t="shared" si="190"/>
        <v/>
      </c>
      <c r="AN284" s="68"/>
    </row>
    <row r="285" spans="1:40" x14ac:dyDescent="0.25">
      <c r="A285" s="335"/>
      <c r="B285" s="68"/>
      <c r="C285" s="793"/>
      <c r="D285" s="794"/>
      <c r="E285" s="269"/>
      <c r="F285" s="269"/>
      <c r="G285" s="269"/>
      <c r="H285" s="269"/>
      <c r="I285" s="269"/>
      <c r="J285" s="269"/>
      <c r="K285" s="269"/>
      <c r="L285" s="677"/>
      <c r="M285" s="68"/>
      <c r="N285" s="670" t="str">
        <f t="shared" si="176"/>
        <v/>
      </c>
      <c r="O285" s="367" t="str">
        <f t="shared" si="177"/>
        <v/>
      </c>
      <c r="P285" s="670" t="str">
        <f t="shared" si="191"/>
        <v/>
      </c>
      <c r="Q285" s="357" t="str">
        <f t="shared" si="178"/>
        <v/>
      </c>
      <c r="R285" s="358" t="str">
        <f t="shared" si="192"/>
        <v/>
      </c>
      <c r="S285" s="367" t="str">
        <f t="shared" si="179"/>
        <v/>
      </c>
      <c r="T285" s="670" t="str">
        <f t="shared" si="193"/>
        <v/>
      </c>
      <c r="U285" s="357" t="str">
        <f t="shared" si="180"/>
        <v/>
      </c>
      <c r="V285" s="358" t="str">
        <f t="shared" si="194"/>
        <v/>
      </c>
      <c r="W285" s="367" t="str">
        <f t="shared" si="181"/>
        <v/>
      </c>
      <c r="X285" s="670" t="str">
        <f t="shared" si="195"/>
        <v/>
      </c>
      <c r="Y285" s="359" t="str">
        <f t="shared" si="182"/>
        <v/>
      </c>
      <c r="Z285" s="360" t="str">
        <f t="shared" si="196"/>
        <v/>
      </c>
      <c r="AA285" s="367" t="str">
        <f t="shared" si="183"/>
        <v/>
      </c>
      <c r="AB285" s="670" t="str">
        <f t="shared" si="197"/>
        <v/>
      </c>
      <c r="AC285" s="357" t="str">
        <f t="shared" si="184"/>
        <v/>
      </c>
      <c r="AD285" s="358" t="str">
        <f t="shared" si="185"/>
        <v/>
      </c>
      <c r="AE285" s="367" t="str">
        <f t="shared" si="186"/>
        <v/>
      </c>
      <c r="AF285" s="670" t="str">
        <f t="shared" si="198"/>
        <v/>
      </c>
      <c r="AG285" s="359" t="str">
        <f t="shared" si="187"/>
        <v/>
      </c>
      <c r="AH285" s="360" t="str">
        <f t="shared" si="199"/>
        <v/>
      </c>
      <c r="AI285" s="367" t="str">
        <f t="shared" si="188"/>
        <v/>
      </c>
      <c r="AJ285" s="670" t="str">
        <f t="shared" si="200"/>
        <v/>
      </c>
      <c r="AK285" s="357" t="str">
        <f t="shared" si="189"/>
        <v/>
      </c>
      <c r="AL285" s="358" t="str">
        <f t="shared" si="201"/>
        <v/>
      </c>
      <c r="AM285" s="367" t="str">
        <f t="shared" si="190"/>
        <v/>
      </c>
      <c r="AN285" s="68"/>
    </row>
    <row r="286" spans="1:40" x14ac:dyDescent="0.25">
      <c r="A286" s="335"/>
      <c r="B286" s="68"/>
      <c r="C286" s="793"/>
      <c r="D286" s="794"/>
      <c r="E286" s="269"/>
      <c r="F286" s="269"/>
      <c r="G286" s="269"/>
      <c r="H286" s="269"/>
      <c r="I286" s="269"/>
      <c r="J286" s="269"/>
      <c r="K286" s="269"/>
      <c r="L286" s="677"/>
      <c r="M286" s="68"/>
      <c r="N286" s="670" t="str">
        <f t="shared" si="176"/>
        <v/>
      </c>
      <c r="O286" s="367" t="str">
        <f t="shared" si="177"/>
        <v/>
      </c>
      <c r="P286" s="670" t="str">
        <f t="shared" si="191"/>
        <v/>
      </c>
      <c r="Q286" s="357" t="str">
        <f t="shared" si="178"/>
        <v/>
      </c>
      <c r="R286" s="358" t="str">
        <f t="shared" si="192"/>
        <v/>
      </c>
      <c r="S286" s="367" t="str">
        <f t="shared" si="179"/>
        <v/>
      </c>
      <c r="T286" s="670" t="str">
        <f t="shared" si="193"/>
        <v/>
      </c>
      <c r="U286" s="357" t="str">
        <f t="shared" si="180"/>
        <v/>
      </c>
      <c r="V286" s="358" t="str">
        <f t="shared" si="194"/>
        <v/>
      </c>
      <c r="W286" s="367" t="str">
        <f t="shared" si="181"/>
        <v/>
      </c>
      <c r="X286" s="670" t="str">
        <f t="shared" si="195"/>
        <v/>
      </c>
      <c r="Y286" s="359" t="str">
        <f t="shared" si="182"/>
        <v/>
      </c>
      <c r="Z286" s="360" t="str">
        <f t="shared" si="196"/>
        <v/>
      </c>
      <c r="AA286" s="367" t="str">
        <f t="shared" si="183"/>
        <v/>
      </c>
      <c r="AB286" s="670" t="str">
        <f t="shared" si="197"/>
        <v/>
      </c>
      <c r="AC286" s="357" t="str">
        <f t="shared" si="184"/>
        <v/>
      </c>
      <c r="AD286" s="358" t="str">
        <f t="shared" si="185"/>
        <v/>
      </c>
      <c r="AE286" s="367" t="str">
        <f t="shared" si="186"/>
        <v/>
      </c>
      <c r="AF286" s="670" t="str">
        <f t="shared" si="198"/>
        <v/>
      </c>
      <c r="AG286" s="359" t="str">
        <f t="shared" si="187"/>
        <v/>
      </c>
      <c r="AH286" s="360" t="str">
        <f t="shared" si="199"/>
        <v/>
      </c>
      <c r="AI286" s="367" t="str">
        <f t="shared" si="188"/>
        <v/>
      </c>
      <c r="AJ286" s="670" t="str">
        <f t="shared" si="200"/>
        <v/>
      </c>
      <c r="AK286" s="357" t="str">
        <f t="shared" si="189"/>
        <v/>
      </c>
      <c r="AL286" s="358" t="str">
        <f t="shared" si="201"/>
        <v/>
      </c>
      <c r="AM286" s="367" t="str">
        <f t="shared" si="190"/>
        <v/>
      </c>
      <c r="AN286" s="68"/>
    </row>
    <row r="287" spans="1:40" x14ac:dyDescent="0.25">
      <c r="A287" s="335"/>
      <c r="B287" s="68"/>
      <c r="C287" s="793"/>
      <c r="D287" s="794"/>
      <c r="E287" s="269"/>
      <c r="F287" s="269"/>
      <c r="G287" s="269"/>
      <c r="H287" s="269"/>
      <c r="I287" s="269"/>
      <c r="J287" s="269"/>
      <c r="K287" s="269"/>
      <c r="L287" s="677"/>
      <c r="M287" s="68"/>
      <c r="N287" s="670" t="str">
        <f t="shared" si="176"/>
        <v/>
      </c>
      <c r="O287" s="367" t="str">
        <f t="shared" si="177"/>
        <v/>
      </c>
      <c r="P287" s="670" t="str">
        <f t="shared" si="191"/>
        <v/>
      </c>
      <c r="Q287" s="357" t="str">
        <f t="shared" si="178"/>
        <v/>
      </c>
      <c r="R287" s="358" t="str">
        <f t="shared" si="192"/>
        <v/>
      </c>
      <c r="S287" s="367" t="str">
        <f t="shared" si="179"/>
        <v/>
      </c>
      <c r="T287" s="670" t="str">
        <f t="shared" si="193"/>
        <v/>
      </c>
      <c r="U287" s="357" t="str">
        <f t="shared" si="180"/>
        <v/>
      </c>
      <c r="V287" s="358" t="str">
        <f t="shared" si="194"/>
        <v/>
      </c>
      <c r="W287" s="367" t="str">
        <f t="shared" si="181"/>
        <v/>
      </c>
      <c r="X287" s="670" t="str">
        <f t="shared" si="195"/>
        <v/>
      </c>
      <c r="Y287" s="359" t="str">
        <f t="shared" si="182"/>
        <v/>
      </c>
      <c r="Z287" s="360" t="str">
        <f t="shared" si="196"/>
        <v/>
      </c>
      <c r="AA287" s="367" t="str">
        <f t="shared" si="183"/>
        <v/>
      </c>
      <c r="AB287" s="670" t="str">
        <f t="shared" si="197"/>
        <v/>
      </c>
      <c r="AC287" s="357" t="str">
        <f t="shared" si="184"/>
        <v/>
      </c>
      <c r="AD287" s="358" t="str">
        <f t="shared" si="185"/>
        <v/>
      </c>
      <c r="AE287" s="367" t="str">
        <f t="shared" si="186"/>
        <v/>
      </c>
      <c r="AF287" s="670" t="str">
        <f t="shared" si="198"/>
        <v/>
      </c>
      <c r="AG287" s="359" t="str">
        <f t="shared" si="187"/>
        <v/>
      </c>
      <c r="AH287" s="360" t="str">
        <f t="shared" si="199"/>
        <v/>
      </c>
      <c r="AI287" s="367" t="str">
        <f t="shared" si="188"/>
        <v/>
      </c>
      <c r="AJ287" s="670" t="str">
        <f t="shared" si="200"/>
        <v/>
      </c>
      <c r="AK287" s="357" t="str">
        <f t="shared" si="189"/>
        <v/>
      </c>
      <c r="AL287" s="358" t="str">
        <f t="shared" si="201"/>
        <v/>
      </c>
      <c r="AM287" s="367" t="str">
        <f t="shared" si="190"/>
        <v/>
      </c>
      <c r="AN287" s="68"/>
    </row>
    <row r="288" spans="1:40" x14ac:dyDescent="0.25">
      <c r="A288" s="335"/>
      <c r="B288" s="68"/>
      <c r="C288" s="793"/>
      <c r="D288" s="794"/>
      <c r="E288" s="269"/>
      <c r="F288" s="269"/>
      <c r="G288" s="269"/>
      <c r="H288" s="269"/>
      <c r="I288" s="269"/>
      <c r="J288" s="269"/>
      <c r="K288" s="269"/>
      <c r="L288" s="677"/>
      <c r="M288" s="68"/>
      <c r="N288" s="670" t="str">
        <f t="shared" si="176"/>
        <v/>
      </c>
      <c r="O288" s="367" t="str">
        <f t="shared" si="177"/>
        <v/>
      </c>
      <c r="P288" s="670" t="str">
        <f t="shared" si="191"/>
        <v/>
      </c>
      <c r="Q288" s="357" t="str">
        <f t="shared" si="178"/>
        <v/>
      </c>
      <c r="R288" s="358" t="str">
        <f t="shared" si="192"/>
        <v/>
      </c>
      <c r="S288" s="367" t="str">
        <f t="shared" si="179"/>
        <v/>
      </c>
      <c r="T288" s="670" t="str">
        <f t="shared" si="193"/>
        <v/>
      </c>
      <c r="U288" s="357" t="str">
        <f t="shared" si="180"/>
        <v/>
      </c>
      <c r="V288" s="358" t="str">
        <f t="shared" si="194"/>
        <v/>
      </c>
      <c r="W288" s="367" t="str">
        <f t="shared" si="181"/>
        <v/>
      </c>
      <c r="X288" s="670" t="str">
        <f t="shared" si="195"/>
        <v/>
      </c>
      <c r="Y288" s="359" t="str">
        <f t="shared" si="182"/>
        <v/>
      </c>
      <c r="Z288" s="360" t="str">
        <f t="shared" si="196"/>
        <v/>
      </c>
      <c r="AA288" s="367" t="str">
        <f t="shared" si="183"/>
        <v/>
      </c>
      <c r="AB288" s="670" t="str">
        <f t="shared" si="197"/>
        <v/>
      </c>
      <c r="AC288" s="357" t="str">
        <f t="shared" si="184"/>
        <v/>
      </c>
      <c r="AD288" s="358" t="str">
        <f t="shared" si="185"/>
        <v/>
      </c>
      <c r="AE288" s="367" t="str">
        <f t="shared" si="186"/>
        <v/>
      </c>
      <c r="AF288" s="670" t="str">
        <f t="shared" si="198"/>
        <v/>
      </c>
      <c r="AG288" s="359" t="str">
        <f t="shared" si="187"/>
        <v/>
      </c>
      <c r="AH288" s="360" t="str">
        <f t="shared" si="199"/>
        <v/>
      </c>
      <c r="AI288" s="367" t="str">
        <f t="shared" si="188"/>
        <v/>
      </c>
      <c r="AJ288" s="670" t="str">
        <f t="shared" si="200"/>
        <v/>
      </c>
      <c r="AK288" s="357" t="str">
        <f t="shared" si="189"/>
        <v/>
      </c>
      <c r="AL288" s="358" t="str">
        <f t="shared" si="201"/>
        <v/>
      </c>
      <c r="AM288" s="367" t="str">
        <f t="shared" si="190"/>
        <v/>
      </c>
      <c r="AN288" s="68"/>
    </row>
    <row r="289" spans="1:40" x14ac:dyDescent="0.25">
      <c r="A289" s="335"/>
      <c r="B289" s="68"/>
      <c r="C289" s="793"/>
      <c r="D289" s="794"/>
      <c r="E289" s="269"/>
      <c r="F289" s="269"/>
      <c r="G289" s="269"/>
      <c r="H289" s="269"/>
      <c r="I289" s="269"/>
      <c r="J289" s="269"/>
      <c r="K289" s="269"/>
      <c r="L289" s="677"/>
      <c r="M289" s="68"/>
      <c r="N289" s="670" t="str">
        <f t="shared" si="176"/>
        <v/>
      </c>
      <c r="O289" s="367" t="str">
        <f t="shared" si="177"/>
        <v/>
      </c>
      <c r="P289" s="670" t="str">
        <f t="shared" si="191"/>
        <v/>
      </c>
      <c r="Q289" s="357" t="str">
        <f t="shared" si="178"/>
        <v/>
      </c>
      <c r="R289" s="358" t="str">
        <f t="shared" si="192"/>
        <v/>
      </c>
      <c r="S289" s="367" t="str">
        <f t="shared" si="179"/>
        <v/>
      </c>
      <c r="T289" s="670" t="str">
        <f t="shared" si="193"/>
        <v/>
      </c>
      <c r="U289" s="357" t="str">
        <f t="shared" si="180"/>
        <v/>
      </c>
      <c r="V289" s="358" t="str">
        <f t="shared" si="194"/>
        <v/>
      </c>
      <c r="W289" s="367" t="str">
        <f t="shared" si="181"/>
        <v/>
      </c>
      <c r="X289" s="670" t="str">
        <f t="shared" si="195"/>
        <v/>
      </c>
      <c r="Y289" s="359" t="str">
        <f t="shared" si="182"/>
        <v/>
      </c>
      <c r="Z289" s="360" t="str">
        <f t="shared" si="196"/>
        <v/>
      </c>
      <c r="AA289" s="367" t="str">
        <f t="shared" si="183"/>
        <v/>
      </c>
      <c r="AB289" s="670" t="str">
        <f t="shared" si="197"/>
        <v/>
      </c>
      <c r="AC289" s="357" t="str">
        <f t="shared" si="184"/>
        <v/>
      </c>
      <c r="AD289" s="358" t="str">
        <f t="shared" si="185"/>
        <v/>
      </c>
      <c r="AE289" s="367" t="str">
        <f t="shared" si="186"/>
        <v/>
      </c>
      <c r="AF289" s="670" t="str">
        <f t="shared" si="198"/>
        <v/>
      </c>
      <c r="AG289" s="359" t="str">
        <f t="shared" si="187"/>
        <v/>
      </c>
      <c r="AH289" s="360" t="str">
        <f t="shared" si="199"/>
        <v/>
      </c>
      <c r="AI289" s="367" t="str">
        <f t="shared" si="188"/>
        <v/>
      </c>
      <c r="AJ289" s="670" t="str">
        <f t="shared" si="200"/>
        <v/>
      </c>
      <c r="AK289" s="357" t="str">
        <f t="shared" si="189"/>
        <v/>
      </c>
      <c r="AL289" s="358" t="str">
        <f t="shared" si="201"/>
        <v/>
      </c>
      <c r="AM289" s="367" t="str">
        <f t="shared" si="190"/>
        <v/>
      </c>
      <c r="AN289" s="68"/>
    </row>
    <row r="290" spans="1:40" x14ac:dyDescent="0.25">
      <c r="A290" s="335"/>
      <c r="B290" s="68"/>
      <c r="C290" s="793"/>
      <c r="D290" s="794"/>
      <c r="E290" s="269"/>
      <c r="F290" s="269"/>
      <c r="G290" s="269"/>
      <c r="H290" s="269"/>
      <c r="I290" s="269"/>
      <c r="J290" s="269"/>
      <c r="K290" s="269"/>
      <c r="L290" s="677"/>
      <c r="M290" s="68"/>
      <c r="N290" s="670" t="str">
        <f t="shared" si="176"/>
        <v/>
      </c>
      <c r="O290" s="367" t="str">
        <f t="shared" si="177"/>
        <v/>
      </c>
      <c r="P290" s="670" t="str">
        <f t="shared" si="191"/>
        <v/>
      </c>
      <c r="Q290" s="357" t="str">
        <f t="shared" si="178"/>
        <v/>
      </c>
      <c r="R290" s="358" t="str">
        <f t="shared" si="192"/>
        <v/>
      </c>
      <c r="S290" s="367" t="str">
        <f t="shared" si="179"/>
        <v/>
      </c>
      <c r="T290" s="670" t="str">
        <f t="shared" si="193"/>
        <v/>
      </c>
      <c r="U290" s="357" t="str">
        <f t="shared" si="180"/>
        <v/>
      </c>
      <c r="V290" s="358" t="str">
        <f t="shared" si="194"/>
        <v/>
      </c>
      <c r="W290" s="367" t="str">
        <f t="shared" si="181"/>
        <v/>
      </c>
      <c r="X290" s="670" t="str">
        <f t="shared" si="195"/>
        <v/>
      </c>
      <c r="Y290" s="359" t="str">
        <f t="shared" si="182"/>
        <v/>
      </c>
      <c r="Z290" s="360" t="str">
        <f t="shared" si="196"/>
        <v/>
      </c>
      <c r="AA290" s="367" t="str">
        <f t="shared" si="183"/>
        <v/>
      </c>
      <c r="AB290" s="670" t="str">
        <f t="shared" si="197"/>
        <v/>
      </c>
      <c r="AC290" s="357" t="str">
        <f t="shared" si="184"/>
        <v/>
      </c>
      <c r="AD290" s="358" t="str">
        <f t="shared" si="185"/>
        <v/>
      </c>
      <c r="AE290" s="367" t="str">
        <f t="shared" si="186"/>
        <v/>
      </c>
      <c r="AF290" s="670" t="str">
        <f t="shared" si="198"/>
        <v/>
      </c>
      <c r="AG290" s="359" t="str">
        <f t="shared" si="187"/>
        <v/>
      </c>
      <c r="AH290" s="360" t="str">
        <f t="shared" si="199"/>
        <v/>
      </c>
      <c r="AI290" s="367" t="str">
        <f t="shared" si="188"/>
        <v/>
      </c>
      <c r="AJ290" s="670" t="str">
        <f t="shared" si="200"/>
        <v/>
      </c>
      <c r="AK290" s="357" t="str">
        <f t="shared" si="189"/>
        <v/>
      </c>
      <c r="AL290" s="358" t="str">
        <f t="shared" si="201"/>
        <v/>
      </c>
      <c r="AM290" s="367" t="str">
        <f t="shared" si="190"/>
        <v/>
      </c>
      <c r="AN290" s="68"/>
    </row>
    <row r="291" spans="1:40" x14ac:dyDescent="0.25">
      <c r="A291" s="335"/>
      <c r="B291" s="68"/>
      <c r="C291" s="793"/>
      <c r="D291" s="794"/>
      <c r="E291" s="269"/>
      <c r="F291" s="269"/>
      <c r="G291" s="269"/>
      <c r="H291" s="269"/>
      <c r="I291" s="269"/>
      <c r="J291" s="269"/>
      <c r="K291" s="269"/>
      <c r="L291" s="677"/>
      <c r="M291" s="68"/>
      <c r="N291" s="670" t="str">
        <f t="shared" si="176"/>
        <v/>
      </c>
      <c r="O291" s="367" t="str">
        <f t="shared" si="177"/>
        <v/>
      </c>
      <c r="P291" s="670" t="str">
        <f t="shared" si="191"/>
        <v/>
      </c>
      <c r="Q291" s="357" t="str">
        <f t="shared" si="178"/>
        <v/>
      </c>
      <c r="R291" s="358" t="str">
        <f t="shared" si="192"/>
        <v/>
      </c>
      <c r="S291" s="367" t="str">
        <f t="shared" si="179"/>
        <v/>
      </c>
      <c r="T291" s="670" t="str">
        <f t="shared" si="193"/>
        <v/>
      </c>
      <c r="U291" s="357" t="str">
        <f t="shared" si="180"/>
        <v/>
      </c>
      <c r="V291" s="358" t="str">
        <f t="shared" si="194"/>
        <v/>
      </c>
      <c r="W291" s="367" t="str">
        <f t="shared" si="181"/>
        <v/>
      </c>
      <c r="X291" s="670" t="str">
        <f t="shared" si="195"/>
        <v/>
      </c>
      <c r="Y291" s="359" t="str">
        <f t="shared" si="182"/>
        <v/>
      </c>
      <c r="Z291" s="360" t="str">
        <f t="shared" si="196"/>
        <v/>
      </c>
      <c r="AA291" s="367" t="str">
        <f t="shared" si="183"/>
        <v/>
      </c>
      <c r="AB291" s="670" t="str">
        <f t="shared" si="197"/>
        <v/>
      </c>
      <c r="AC291" s="357" t="str">
        <f t="shared" si="184"/>
        <v/>
      </c>
      <c r="AD291" s="358" t="str">
        <f t="shared" si="185"/>
        <v/>
      </c>
      <c r="AE291" s="367" t="str">
        <f t="shared" si="186"/>
        <v/>
      </c>
      <c r="AF291" s="670" t="str">
        <f t="shared" si="198"/>
        <v/>
      </c>
      <c r="AG291" s="359" t="str">
        <f t="shared" si="187"/>
        <v/>
      </c>
      <c r="AH291" s="360" t="str">
        <f t="shared" si="199"/>
        <v/>
      </c>
      <c r="AI291" s="367" t="str">
        <f t="shared" si="188"/>
        <v/>
      </c>
      <c r="AJ291" s="670" t="str">
        <f t="shared" si="200"/>
        <v/>
      </c>
      <c r="AK291" s="357" t="str">
        <f t="shared" si="189"/>
        <v/>
      </c>
      <c r="AL291" s="358" t="str">
        <f t="shared" si="201"/>
        <v/>
      </c>
      <c r="AM291" s="367" t="str">
        <f t="shared" si="190"/>
        <v/>
      </c>
      <c r="AN291" s="68"/>
    </row>
    <row r="292" spans="1:40" x14ac:dyDescent="0.25">
      <c r="A292" s="335"/>
      <c r="B292" s="68"/>
      <c r="C292" s="793"/>
      <c r="D292" s="794"/>
      <c r="E292" s="269"/>
      <c r="F292" s="269"/>
      <c r="G292" s="269"/>
      <c r="H292" s="269"/>
      <c r="I292" s="269"/>
      <c r="J292" s="269"/>
      <c r="K292" s="269"/>
      <c r="L292" s="677"/>
      <c r="M292" s="68"/>
      <c r="N292" s="670" t="str">
        <f t="shared" si="176"/>
        <v/>
      </c>
      <c r="O292" s="367" t="str">
        <f t="shared" si="177"/>
        <v/>
      </c>
      <c r="P292" s="670" t="str">
        <f t="shared" si="191"/>
        <v/>
      </c>
      <c r="Q292" s="357" t="str">
        <f t="shared" si="178"/>
        <v/>
      </c>
      <c r="R292" s="358" t="str">
        <f t="shared" si="192"/>
        <v/>
      </c>
      <c r="S292" s="367" t="str">
        <f t="shared" si="179"/>
        <v/>
      </c>
      <c r="T292" s="670" t="str">
        <f t="shared" si="193"/>
        <v/>
      </c>
      <c r="U292" s="357" t="str">
        <f t="shared" si="180"/>
        <v/>
      </c>
      <c r="V292" s="358" t="str">
        <f t="shared" si="194"/>
        <v/>
      </c>
      <c r="W292" s="367" t="str">
        <f t="shared" si="181"/>
        <v/>
      </c>
      <c r="X292" s="670" t="str">
        <f t="shared" si="195"/>
        <v/>
      </c>
      <c r="Y292" s="359" t="str">
        <f t="shared" si="182"/>
        <v/>
      </c>
      <c r="Z292" s="360" t="str">
        <f t="shared" si="196"/>
        <v/>
      </c>
      <c r="AA292" s="367" t="str">
        <f t="shared" si="183"/>
        <v/>
      </c>
      <c r="AB292" s="670" t="str">
        <f t="shared" si="197"/>
        <v/>
      </c>
      <c r="AC292" s="357" t="str">
        <f t="shared" si="184"/>
        <v/>
      </c>
      <c r="AD292" s="358" t="str">
        <f t="shared" si="185"/>
        <v/>
      </c>
      <c r="AE292" s="367" t="str">
        <f t="shared" si="186"/>
        <v/>
      </c>
      <c r="AF292" s="670" t="str">
        <f t="shared" si="198"/>
        <v/>
      </c>
      <c r="AG292" s="359" t="str">
        <f t="shared" si="187"/>
        <v/>
      </c>
      <c r="AH292" s="360" t="str">
        <f t="shared" si="199"/>
        <v/>
      </c>
      <c r="AI292" s="367" t="str">
        <f t="shared" si="188"/>
        <v/>
      </c>
      <c r="AJ292" s="670" t="str">
        <f t="shared" si="200"/>
        <v/>
      </c>
      <c r="AK292" s="357" t="str">
        <f t="shared" si="189"/>
        <v/>
      </c>
      <c r="AL292" s="358" t="str">
        <f t="shared" si="201"/>
        <v/>
      </c>
      <c r="AM292" s="367" t="str">
        <f t="shared" si="190"/>
        <v/>
      </c>
      <c r="AN292" s="68"/>
    </row>
    <row r="293" spans="1:40" x14ac:dyDescent="0.25">
      <c r="A293" s="335"/>
      <c r="B293" s="68"/>
      <c r="C293" s="793"/>
      <c r="D293" s="794"/>
      <c r="E293" s="269"/>
      <c r="F293" s="269"/>
      <c r="G293" s="269"/>
      <c r="H293" s="269"/>
      <c r="I293" s="269"/>
      <c r="J293" s="269"/>
      <c r="K293" s="269"/>
      <c r="L293" s="677"/>
      <c r="M293" s="68"/>
      <c r="N293" s="670" t="str">
        <f t="shared" si="176"/>
        <v/>
      </c>
      <c r="O293" s="367" t="str">
        <f t="shared" si="177"/>
        <v/>
      </c>
      <c r="P293" s="670" t="str">
        <f t="shared" si="191"/>
        <v/>
      </c>
      <c r="Q293" s="357" t="str">
        <f t="shared" si="178"/>
        <v/>
      </c>
      <c r="R293" s="358" t="str">
        <f t="shared" si="192"/>
        <v/>
      </c>
      <c r="S293" s="367" t="str">
        <f t="shared" si="179"/>
        <v/>
      </c>
      <c r="T293" s="670" t="str">
        <f t="shared" si="193"/>
        <v/>
      </c>
      <c r="U293" s="357" t="str">
        <f t="shared" si="180"/>
        <v/>
      </c>
      <c r="V293" s="358" t="str">
        <f t="shared" si="194"/>
        <v/>
      </c>
      <c r="W293" s="367" t="str">
        <f t="shared" si="181"/>
        <v/>
      </c>
      <c r="X293" s="670" t="str">
        <f t="shared" si="195"/>
        <v/>
      </c>
      <c r="Y293" s="359" t="str">
        <f t="shared" si="182"/>
        <v/>
      </c>
      <c r="Z293" s="360" t="str">
        <f t="shared" si="196"/>
        <v/>
      </c>
      <c r="AA293" s="367" t="str">
        <f t="shared" si="183"/>
        <v/>
      </c>
      <c r="AB293" s="670" t="str">
        <f t="shared" si="197"/>
        <v/>
      </c>
      <c r="AC293" s="357" t="str">
        <f t="shared" si="184"/>
        <v/>
      </c>
      <c r="AD293" s="358" t="str">
        <f t="shared" si="185"/>
        <v/>
      </c>
      <c r="AE293" s="367" t="str">
        <f t="shared" si="186"/>
        <v/>
      </c>
      <c r="AF293" s="670" t="str">
        <f t="shared" si="198"/>
        <v/>
      </c>
      <c r="AG293" s="359" t="str">
        <f t="shared" si="187"/>
        <v/>
      </c>
      <c r="AH293" s="360" t="str">
        <f t="shared" si="199"/>
        <v/>
      </c>
      <c r="AI293" s="367" t="str">
        <f t="shared" si="188"/>
        <v/>
      </c>
      <c r="AJ293" s="670" t="str">
        <f t="shared" si="200"/>
        <v/>
      </c>
      <c r="AK293" s="357" t="str">
        <f t="shared" si="189"/>
        <v/>
      </c>
      <c r="AL293" s="358" t="str">
        <f t="shared" si="201"/>
        <v/>
      </c>
      <c r="AM293" s="367" t="str">
        <f t="shared" si="190"/>
        <v/>
      </c>
      <c r="AN293" s="68"/>
    </row>
    <row r="294" spans="1:40" x14ac:dyDescent="0.25">
      <c r="A294" s="335"/>
      <c r="B294" s="68"/>
      <c r="C294" s="793"/>
      <c r="D294" s="794"/>
      <c r="E294" s="269"/>
      <c r="F294" s="269"/>
      <c r="G294" s="269"/>
      <c r="H294" s="269"/>
      <c r="I294" s="269"/>
      <c r="J294" s="269"/>
      <c r="K294" s="269"/>
      <c r="L294" s="677"/>
      <c r="M294" s="68"/>
      <c r="N294" s="670" t="str">
        <f t="shared" si="176"/>
        <v/>
      </c>
      <c r="O294" s="367" t="str">
        <f t="shared" si="177"/>
        <v/>
      </c>
      <c r="P294" s="670" t="str">
        <f t="shared" si="191"/>
        <v/>
      </c>
      <c r="Q294" s="357" t="str">
        <f t="shared" si="178"/>
        <v/>
      </c>
      <c r="R294" s="358" t="str">
        <f t="shared" si="192"/>
        <v/>
      </c>
      <c r="S294" s="367" t="str">
        <f t="shared" si="179"/>
        <v/>
      </c>
      <c r="T294" s="670" t="str">
        <f t="shared" si="193"/>
        <v/>
      </c>
      <c r="U294" s="357" t="str">
        <f t="shared" si="180"/>
        <v/>
      </c>
      <c r="V294" s="358" t="str">
        <f t="shared" si="194"/>
        <v/>
      </c>
      <c r="W294" s="367" t="str">
        <f t="shared" si="181"/>
        <v/>
      </c>
      <c r="X294" s="670" t="str">
        <f t="shared" si="195"/>
        <v/>
      </c>
      <c r="Y294" s="359" t="str">
        <f t="shared" si="182"/>
        <v/>
      </c>
      <c r="Z294" s="360" t="str">
        <f t="shared" si="196"/>
        <v/>
      </c>
      <c r="AA294" s="367" t="str">
        <f t="shared" si="183"/>
        <v/>
      </c>
      <c r="AB294" s="670" t="str">
        <f t="shared" si="197"/>
        <v/>
      </c>
      <c r="AC294" s="357" t="str">
        <f t="shared" si="184"/>
        <v/>
      </c>
      <c r="AD294" s="358" t="str">
        <f t="shared" si="185"/>
        <v/>
      </c>
      <c r="AE294" s="367" t="str">
        <f t="shared" si="186"/>
        <v/>
      </c>
      <c r="AF294" s="670" t="str">
        <f t="shared" si="198"/>
        <v/>
      </c>
      <c r="AG294" s="359" t="str">
        <f t="shared" si="187"/>
        <v/>
      </c>
      <c r="AH294" s="360" t="str">
        <f t="shared" si="199"/>
        <v/>
      </c>
      <c r="AI294" s="367" t="str">
        <f t="shared" si="188"/>
        <v/>
      </c>
      <c r="AJ294" s="670" t="str">
        <f t="shared" si="200"/>
        <v/>
      </c>
      <c r="AK294" s="357" t="str">
        <f t="shared" si="189"/>
        <v/>
      </c>
      <c r="AL294" s="358" t="str">
        <f t="shared" si="201"/>
        <v/>
      </c>
      <c r="AM294" s="367" t="str">
        <f t="shared" si="190"/>
        <v/>
      </c>
      <c r="AN294" s="68"/>
    </row>
    <row r="295" spans="1:40" x14ac:dyDescent="0.25">
      <c r="A295" s="335"/>
      <c r="B295" s="68"/>
      <c r="C295" s="793"/>
      <c r="D295" s="794"/>
      <c r="E295" s="269"/>
      <c r="F295" s="269"/>
      <c r="G295" s="269"/>
      <c r="H295" s="269"/>
      <c r="I295" s="269"/>
      <c r="J295" s="269"/>
      <c r="K295" s="269"/>
      <c r="L295" s="677"/>
      <c r="M295" s="68"/>
      <c r="N295" s="670" t="str">
        <f t="shared" si="176"/>
        <v/>
      </c>
      <c r="O295" s="367" t="str">
        <f t="shared" si="177"/>
        <v/>
      </c>
      <c r="P295" s="670" t="str">
        <f t="shared" si="191"/>
        <v/>
      </c>
      <c r="Q295" s="357" t="str">
        <f t="shared" si="178"/>
        <v/>
      </c>
      <c r="R295" s="358" t="str">
        <f t="shared" si="192"/>
        <v/>
      </c>
      <c r="S295" s="367" t="str">
        <f t="shared" si="179"/>
        <v/>
      </c>
      <c r="T295" s="670" t="str">
        <f t="shared" si="193"/>
        <v/>
      </c>
      <c r="U295" s="357" t="str">
        <f t="shared" si="180"/>
        <v/>
      </c>
      <c r="V295" s="358" t="str">
        <f t="shared" si="194"/>
        <v/>
      </c>
      <c r="W295" s="367" t="str">
        <f t="shared" si="181"/>
        <v/>
      </c>
      <c r="X295" s="670" t="str">
        <f t="shared" si="195"/>
        <v/>
      </c>
      <c r="Y295" s="359" t="str">
        <f t="shared" si="182"/>
        <v/>
      </c>
      <c r="Z295" s="360" t="str">
        <f t="shared" si="196"/>
        <v/>
      </c>
      <c r="AA295" s="367" t="str">
        <f t="shared" si="183"/>
        <v/>
      </c>
      <c r="AB295" s="670" t="str">
        <f t="shared" si="197"/>
        <v/>
      </c>
      <c r="AC295" s="357" t="str">
        <f t="shared" si="184"/>
        <v/>
      </c>
      <c r="AD295" s="358" t="str">
        <f t="shared" si="185"/>
        <v/>
      </c>
      <c r="AE295" s="367" t="str">
        <f t="shared" si="186"/>
        <v/>
      </c>
      <c r="AF295" s="670" t="str">
        <f t="shared" si="198"/>
        <v/>
      </c>
      <c r="AG295" s="359" t="str">
        <f t="shared" si="187"/>
        <v/>
      </c>
      <c r="AH295" s="360" t="str">
        <f t="shared" si="199"/>
        <v/>
      </c>
      <c r="AI295" s="367" t="str">
        <f t="shared" si="188"/>
        <v/>
      </c>
      <c r="AJ295" s="670" t="str">
        <f t="shared" si="200"/>
        <v/>
      </c>
      <c r="AK295" s="357" t="str">
        <f t="shared" si="189"/>
        <v/>
      </c>
      <c r="AL295" s="358" t="str">
        <f t="shared" si="201"/>
        <v/>
      </c>
      <c r="AM295" s="367" t="str">
        <f t="shared" si="190"/>
        <v/>
      </c>
      <c r="AN295" s="68"/>
    </row>
    <row r="296" spans="1:40" x14ac:dyDescent="0.25">
      <c r="A296" s="335"/>
      <c r="B296" s="68"/>
      <c r="C296" s="793"/>
      <c r="D296" s="794"/>
      <c r="E296" s="269"/>
      <c r="F296" s="269"/>
      <c r="G296" s="269"/>
      <c r="H296" s="269"/>
      <c r="I296" s="269"/>
      <c r="J296" s="269"/>
      <c r="K296" s="269"/>
      <c r="L296" s="677"/>
      <c r="M296" s="68"/>
      <c r="N296" s="670" t="str">
        <f t="shared" si="176"/>
        <v/>
      </c>
      <c r="O296" s="367" t="str">
        <f t="shared" si="177"/>
        <v/>
      </c>
      <c r="P296" s="670" t="str">
        <f>IF(G296=0,"",IF(F296=0,"",G296-F296))</f>
        <v/>
      </c>
      <c r="Q296" s="357" t="str">
        <f t="shared" si="178"/>
        <v/>
      </c>
      <c r="R296" s="358" t="str">
        <f>IF(P296="","",P296+N296)</f>
        <v/>
      </c>
      <c r="S296" s="367" t="str">
        <f t="shared" si="179"/>
        <v/>
      </c>
      <c r="T296" s="670" t="str">
        <f>IF(H296=0,"",IF(G296=0,"",H296-G296))</f>
        <v/>
      </c>
      <c r="U296" s="357" t="str">
        <f t="shared" si="180"/>
        <v/>
      </c>
      <c r="V296" s="358" t="str">
        <f>IF(T296="","",T296+R296)</f>
        <v/>
      </c>
      <c r="W296" s="367" t="str">
        <f t="shared" si="181"/>
        <v/>
      </c>
      <c r="X296" s="670" t="str">
        <f>IF(I296=0,"",IF(H296=0,"",I296-H296))</f>
        <v/>
      </c>
      <c r="Y296" s="359" t="str">
        <f t="shared" si="182"/>
        <v/>
      </c>
      <c r="Z296" s="360" t="str">
        <f>IF(X296="","",X296+V296)</f>
        <v/>
      </c>
      <c r="AA296" s="367" t="str">
        <f t="shared" si="183"/>
        <v/>
      </c>
      <c r="AB296" s="670" t="str">
        <f>IF(J296=0,"",IF(I296=0,"",J296-I296))</f>
        <v/>
      </c>
      <c r="AC296" s="357" t="str">
        <f t="shared" si="184"/>
        <v/>
      </c>
      <c r="AD296" s="358" t="str">
        <f t="shared" si="185"/>
        <v/>
      </c>
      <c r="AE296" s="367" t="str">
        <f t="shared" si="186"/>
        <v/>
      </c>
      <c r="AF296" s="670" t="str">
        <f>IF(K296=0,"",IF(J296=0,"",K296-J296))</f>
        <v/>
      </c>
      <c r="AG296" s="359" t="str">
        <f t="shared" si="187"/>
        <v/>
      </c>
      <c r="AH296" s="360" t="str">
        <f>IF(AF296="","",AF296+AD296)</f>
        <v/>
      </c>
      <c r="AI296" s="367" t="str">
        <f t="shared" si="188"/>
        <v/>
      </c>
      <c r="AJ296" s="670" t="str">
        <f>IF(L296=0,"",IF(K296=0,"",L296-K296))</f>
        <v/>
      </c>
      <c r="AK296" s="357" t="str">
        <f t="shared" si="189"/>
        <v/>
      </c>
      <c r="AL296" s="358" t="str">
        <f>IF(AJ296="","",AJ296+AH296)</f>
        <v/>
      </c>
      <c r="AM296" s="367" t="str">
        <f t="shared" si="190"/>
        <v/>
      </c>
      <c r="AN296" s="68"/>
    </row>
    <row r="297" spans="1:40" x14ac:dyDescent="0.25">
      <c r="A297" s="335"/>
      <c r="B297" s="68"/>
      <c r="C297" s="793"/>
      <c r="D297" s="794"/>
      <c r="E297" s="371"/>
      <c r="F297" s="371"/>
      <c r="G297" s="371"/>
      <c r="H297" s="371"/>
      <c r="I297" s="371"/>
      <c r="J297" s="371"/>
      <c r="K297" s="371"/>
      <c r="L297" s="683"/>
      <c r="M297" s="68"/>
      <c r="N297" s="670" t="str">
        <f t="shared" si="176"/>
        <v/>
      </c>
      <c r="O297" s="367" t="str">
        <f t="shared" si="177"/>
        <v/>
      </c>
      <c r="P297" s="670" t="str">
        <f t="shared" si="191"/>
        <v/>
      </c>
      <c r="Q297" s="357" t="str">
        <f t="shared" si="178"/>
        <v/>
      </c>
      <c r="R297" s="358" t="str">
        <f t="shared" si="192"/>
        <v/>
      </c>
      <c r="S297" s="367" t="str">
        <f t="shared" si="179"/>
        <v/>
      </c>
      <c r="T297" s="670" t="str">
        <f t="shared" si="193"/>
        <v/>
      </c>
      <c r="U297" s="357" t="str">
        <f t="shared" si="180"/>
        <v/>
      </c>
      <c r="V297" s="358" t="str">
        <f t="shared" si="194"/>
        <v/>
      </c>
      <c r="W297" s="367" t="str">
        <f t="shared" si="181"/>
        <v/>
      </c>
      <c r="X297" s="670" t="str">
        <f t="shared" si="195"/>
        <v/>
      </c>
      <c r="Y297" s="359" t="str">
        <f t="shared" si="182"/>
        <v/>
      </c>
      <c r="Z297" s="360" t="str">
        <f t="shared" si="196"/>
        <v/>
      </c>
      <c r="AA297" s="367" t="str">
        <f t="shared" si="183"/>
        <v/>
      </c>
      <c r="AB297" s="670" t="str">
        <f t="shared" si="197"/>
        <v/>
      </c>
      <c r="AC297" s="357" t="str">
        <f t="shared" si="184"/>
        <v/>
      </c>
      <c r="AD297" s="358" t="str">
        <f t="shared" si="185"/>
        <v/>
      </c>
      <c r="AE297" s="367" t="str">
        <f t="shared" si="186"/>
        <v/>
      </c>
      <c r="AF297" s="670" t="str">
        <f t="shared" si="198"/>
        <v/>
      </c>
      <c r="AG297" s="359" t="str">
        <f t="shared" si="187"/>
        <v/>
      </c>
      <c r="AH297" s="360" t="str">
        <f t="shared" si="199"/>
        <v/>
      </c>
      <c r="AI297" s="367" t="str">
        <f t="shared" si="188"/>
        <v/>
      </c>
      <c r="AJ297" s="670" t="str">
        <f t="shared" si="200"/>
        <v/>
      </c>
      <c r="AK297" s="357" t="str">
        <f t="shared" si="189"/>
        <v/>
      </c>
      <c r="AL297" s="358" t="str">
        <f t="shared" si="201"/>
        <v/>
      </c>
      <c r="AM297" s="367" t="str">
        <f t="shared" si="190"/>
        <v/>
      </c>
      <c r="AN297" s="68"/>
    </row>
    <row r="298" spans="1:40" x14ac:dyDescent="0.25">
      <c r="A298" s="335"/>
      <c r="B298" s="68"/>
      <c r="C298" s="793"/>
      <c r="D298" s="794"/>
      <c r="E298" s="269"/>
      <c r="F298" s="269"/>
      <c r="G298" s="269"/>
      <c r="H298" s="269"/>
      <c r="I298" s="269"/>
      <c r="J298" s="269"/>
      <c r="K298" s="269"/>
      <c r="L298" s="677"/>
      <c r="M298" s="68"/>
      <c r="N298" s="670" t="str">
        <f t="shared" si="176"/>
        <v/>
      </c>
      <c r="O298" s="367" t="str">
        <f t="shared" si="177"/>
        <v/>
      </c>
      <c r="P298" s="670" t="str">
        <f t="shared" si="191"/>
        <v/>
      </c>
      <c r="Q298" s="357" t="str">
        <f t="shared" si="178"/>
        <v/>
      </c>
      <c r="R298" s="358" t="str">
        <f t="shared" si="192"/>
        <v/>
      </c>
      <c r="S298" s="367" t="str">
        <f t="shared" si="179"/>
        <v/>
      </c>
      <c r="T298" s="670" t="str">
        <f t="shared" si="193"/>
        <v/>
      </c>
      <c r="U298" s="357" t="str">
        <f t="shared" si="180"/>
        <v/>
      </c>
      <c r="V298" s="358" t="str">
        <f t="shared" si="194"/>
        <v/>
      </c>
      <c r="W298" s="367" t="str">
        <f t="shared" si="181"/>
        <v/>
      </c>
      <c r="X298" s="670" t="str">
        <f t="shared" si="195"/>
        <v/>
      </c>
      <c r="Y298" s="359" t="str">
        <f t="shared" si="182"/>
        <v/>
      </c>
      <c r="Z298" s="360" t="str">
        <f t="shared" si="196"/>
        <v/>
      </c>
      <c r="AA298" s="367" t="str">
        <f t="shared" si="183"/>
        <v/>
      </c>
      <c r="AB298" s="670" t="str">
        <f t="shared" si="197"/>
        <v/>
      </c>
      <c r="AC298" s="357" t="str">
        <f t="shared" si="184"/>
        <v/>
      </c>
      <c r="AD298" s="358" t="str">
        <f t="shared" si="185"/>
        <v/>
      </c>
      <c r="AE298" s="367" t="str">
        <f t="shared" si="186"/>
        <v/>
      </c>
      <c r="AF298" s="670" t="str">
        <f t="shared" si="198"/>
        <v/>
      </c>
      <c r="AG298" s="359" t="str">
        <f t="shared" si="187"/>
        <v/>
      </c>
      <c r="AH298" s="360" t="str">
        <f t="shared" si="199"/>
        <v/>
      </c>
      <c r="AI298" s="367" t="str">
        <f t="shared" si="188"/>
        <v/>
      </c>
      <c r="AJ298" s="670" t="str">
        <f t="shared" si="200"/>
        <v/>
      </c>
      <c r="AK298" s="357" t="str">
        <f t="shared" si="189"/>
        <v/>
      </c>
      <c r="AL298" s="358" t="str">
        <f t="shared" si="201"/>
        <v/>
      </c>
      <c r="AM298" s="367" t="str">
        <f t="shared" si="190"/>
        <v/>
      </c>
      <c r="AN298" s="68"/>
    </row>
    <row r="299" spans="1:40" x14ac:dyDescent="0.25">
      <c r="A299" s="335"/>
      <c r="B299" s="68"/>
      <c r="C299" s="793"/>
      <c r="D299" s="794"/>
      <c r="E299" s="269"/>
      <c r="F299" s="269"/>
      <c r="G299" s="269"/>
      <c r="H299" s="269"/>
      <c r="I299" s="269"/>
      <c r="J299" s="269"/>
      <c r="K299" s="269"/>
      <c r="L299" s="677"/>
      <c r="M299" s="68"/>
      <c r="N299" s="670" t="str">
        <f t="shared" si="176"/>
        <v/>
      </c>
      <c r="O299" s="367" t="str">
        <f t="shared" si="177"/>
        <v/>
      </c>
      <c r="P299" s="670" t="str">
        <f t="shared" si="191"/>
        <v/>
      </c>
      <c r="Q299" s="357" t="str">
        <f t="shared" si="178"/>
        <v/>
      </c>
      <c r="R299" s="358" t="str">
        <f t="shared" si="192"/>
        <v/>
      </c>
      <c r="S299" s="367" t="str">
        <f t="shared" si="179"/>
        <v/>
      </c>
      <c r="T299" s="670" t="str">
        <f t="shared" si="193"/>
        <v/>
      </c>
      <c r="U299" s="357" t="str">
        <f t="shared" si="180"/>
        <v/>
      </c>
      <c r="V299" s="358" t="str">
        <f t="shared" si="194"/>
        <v/>
      </c>
      <c r="W299" s="367" t="str">
        <f t="shared" si="181"/>
        <v/>
      </c>
      <c r="X299" s="670" t="str">
        <f t="shared" si="195"/>
        <v/>
      </c>
      <c r="Y299" s="359" t="str">
        <f t="shared" si="182"/>
        <v/>
      </c>
      <c r="Z299" s="360" t="str">
        <f t="shared" si="196"/>
        <v/>
      </c>
      <c r="AA299" s="367" t="str">
        <f t="shared" si="183"/>
        <v/>
      </c>
      <c r="AB299" s="670" t="str">
        <f t="shared" si="197"/>
        <v/>
      </c>
      <c r="AC299" s="357" t="str">
        <f t="shared" si="184"/>
        <v/>
      </c>
      <c r="AD299" s="358" t="str">
        <f t="shared" si="185"/>
        <v/>
      </c>
      <c r="AE299" s="367" t="str">
        <f t="shared" si="186"/>
        <v/>
      </c>
      <c r="AF299" s="670" t="str">
        <f t="shared" si="198"/>
        <v/>
      </c>
      <c r="AG299" s="359" t="str">
        <f t="shared" si="187"/>
        <v/>
      </c>
      <c r="AH299" s="360" t="str">
        <f t="shared" si="199"/>
        <v/>
      </c>
      <c r="AI299" s="367" t="str">
        <f t="shared" si="188"/>
        <v/>
      </c>
      <c r="AJ299" s="670" t="str">
        <f t="shared" si="200"/>
        <v/>
      </c>
      <c r="AK299" s="357" t="str">
        <f t="shared" si="189"/>
        <v/>
      </c>
      <c r="AL299" s="358" t="str">
        <f t="shared" si="201"/>
        <v/>
      </c>
      <c r="AM299" s="367" t="str">
        <f t="shared" si="190"/>
        <v/>
      </c>
      <c r="AN299" s="68"/>
    </row>
    <row r="300" spans="1:40" ht="15.75" thickBot="1" x14ac:dyDescent="0.3">
      <c r="A300" s="335"/>
      <c r="B300" s="68"/>
      <c r="C300" s="808"/>
      <c r="D300" s="809"/>
      <c r="E300" s="368"/>
      <c r="F300" s="368"/>
      <c r="G300" s="368"/>
      <c r="H300" s="368"/>
      <c r="I300" s="368"/>
      <c r="J300" s="368"/>
      <c r="K300" s="368"/>
      <c r="L300" s="680"/>
      <c r="M300" s="68"/>
      <c r="N300" s="671" t="str">
        <f t="shared" si="176"/>
        <v/>
      </c>
      <c r="O300" s="676" t="str">
        <f t="shared" si="177"/>
        <v/>
      </c>
      <c r="P300" s="671" t="str">
        <f t="shared" si="191"/>
        <v/>
      </c>
      <c r="Q300" s="672" t="str">
        <f t="shared" si="178"/>
        <v/>
      </c>
      <c r="R300" s="673" t="str">
        <f t="shared" si="192"/>
        <v/>
      </c>
      <c r="S300" s="676" t="str">
        <f t="shared" si="179"/>
        <v/>
      </c>
      <c r="T300" s="671" t="str">
        <f t="shared" si="193"/>
        <v/>
      </c>
      <c r="U300" s="672" t="str">
        <f t="shared" si="180"/>
        <v/>
      </c>
      <c r="V300" s="673" t="str">
        <f t="shared" si="194"/>
        <v/>
      </c>
      <c r="W300" s="676" t="str">
        <f t="shared" si="181"/>
        <v/>
      </c>
      <c r="X300" s="671" t="str">
        <f t="shared" si="195"/>
        <v/>
      </c>
      <c r="Y300" s="674" t="str">
        <f t="shared" si="182"/>
        <v/>
      </c>
      <c r="Z300" s="675" t="str">
        <f t="shared" si="196"/>
        <v/>
      </c>
      <c r="AA300" s="676" t="str">
        <f t="shared" si="183"/>
        <v/>
      </c>
      <c r="AB300" s="671" t="str">
        <f t="shared" si="197"/>
        <v/>
      </c>
      <c r="AC300" s="672" t="str">
        <f t="shared" si="184"/>
        <v/>
      </c>
      <c r="AD300" s="673" t="str">
        <f t="shared" si="185"/>
        <v/>
      </c>
      <c r="AE300" s="676" t="str">
        <f t="shared" si="186"/>
        <v/>
      </c>
      <c r="AF300" s="671" t="str">
        <f t="shared" si="198"/>
        <v/>
      </c>
      <c r="AG300" s="674" t="str">
        <f t="shared" si="187"/>
        <v/>
      </c>
      <c r="AH300" s="675" t="str">
        <f t="shared" si="199"/>
        <v/>
      </c>
      <c r="AI300" s="676" t="str">
        <f t="shared" si="188"/>
        <v/>
      </c>
      <c r="AJ300" s="671" t="str">
        <f t="shared" si="200"/>
        <v/>
      </c>
      <c r="AK300" s="672" t="str">
        <f t="shared" si="189"/>
        <v/>
      </c>
      <c r="AL300" s="673" t="str">
        <f t="shared" si="201"/>
        <v/>
      </c>
      <c r="AM300" s="676" t="str">
        <f t="shared" si="190"/>
        <v/>
      </c>
      <c r="AN300" s="68"/>
    </row>
    <row r="301" spans="1:40" x14ac:dyDescent="0.25">
      <c r="A301" s="365"/>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c r="AA301" s="68"/>
      <c r="AB301" s="68"/>
      <c r="AC301" s="68"/>
      <c r="AD301" s="68"/>
      <c r="AE301" s="68"/>
      <c r="AF301" s="68"/>
      <c r="AG301" s="68"/>
      <c r="AH301" s="68"/>
      <c r="AI301" s="68"/>
      <c r="AJ301" s="68"/>
      <c r="AK301" s="68"/>
      <c r="AL301" s="68"/>
      <c r="AM301" s="68"/>
      <c r="AN301" s="68"/>
    </row>
    <row r="302" spans="1:40" x14ac:dyDescent="0.25">
      <c r="A302" s="334"/>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c r="AA302" s="68"/>
      <c r="AB302" s="68"/>
      <c r="AC302" s="68"/>
      <c r="AD302" s="68"/>
      <c r="AE302" s="68"/>
      <c r="AF302" s="68"/>
      <c r="AG302" s="68"/>
      <c r="AH302" s="68"/>
      <c r="AI302" s="68"/>
      <c r="AJ302" s="68"/>
      <c r="AK302" s="68"/>
      <c r="AL302" s="68"/>
      <c r="AM302" s="68"/>
      <c r="AN302" s="68"/>
    </row>
    <row r="303" spans="1:40" ht="15.75" x14ac:dyDescent="0.25">
      <c r="A303" s="335"/>
      <c r="B303" s="68"/>
      <c r="C303" s="49" t="s">
        <v>662</v>
      </c>
      <c r="D303" s="68"/>
      <c r="E303" s="68"/>
      <c r="F303" s="68"/>
      <c r="G303" s="68"/>
      <c r="H303" s="68"/>
      <c r="I303" s="68"/>
      <c r="J303" s="68"/>
      <c r="K303" s="68"/>
      <c r="L303" s="68"/>
      <c r="M303" s="68"/>
      <c r="N303" s="49"/>
      <c r="O303" s="68"/>
      <c r="P303" s="68"/>
      <c r="Q303" s="68"/>
      <c r="R303" s="68"/>
      <c r="S303" s="68"/>
      <c r="T303" s="68"/>
      <c r="U303" s="68"/>
      <c r="V303" s="68"/>
      <c r="W303" s="68"/>
      <c r="X303" s="68"/>
      <c r="Y303" s="68"/>
      <c r="Z303" s="68"/>
      <c r="AA303" s="68"/>
      <c r="AB303" s="68"/>
      <c r="AC303" s="68"/>
      <c r="AD303" s="68"/>
      <c r="AE303" s="68"/>
      <c r="AF303" s="68"/>
      <c r="AG303" s="68"/>
      <c r="AH303" s="68"/>
      <c r="AI303" s="68"/>
      <c r="AJ303" s="68"/>
      <c r="AK303" s="68"/>
      <c r="AL303" s="68"/>
      <c r="AM303" s="68"/>
      <c r="AN303" s="68"/>
    </row>
    <row r="304" spans="1:40" ht="15.75" thickBot="1" x14ac:dyDescent="0.3">
      <c r="A304" s="335"/>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c r="AB304" s="68"/>
      <c r="AC304" s="68"/>
      <c r="AD304" s="68"/>
      <c r="AE304" s="68"/>
      <c r="AF304" s="68"/>
      <c r="AG304" s="68"/>
      <c r="AH304" s="68"/>
      <c r="AI304" s="68"/>
      <c r="AJ304" s="68"/>
      <c r="AK304" s="68"/>
      <c r="AL304" s="68"/>
      <c r="AM304" s="68"/>
      <c r="AN304" s="68"/>
    </row>
    <row r="305" spans="1:40" ht="16.5" thickBot="1" x14ac:dyDescent="0.3">
      <c r="A305" s="335"/>
      <c r="B305" s="68"/>
      <c r="C305" s="68"/>
      <c r="D305" s="68"/>
      <c r="E305" s="68"/>
      <c r="F305" s="802" t="s">
        <v>663</v>
      </c>
      <c r="G305" s="803"/>
      <c r="H305" s="803"/>
      <c r="I305" s="803"/>
      <c r="J305" s="803"/>
      <c r="K305" s="803"/>
      <c r="L305" s="804"/>
      <c r="M305" s="68"/>
      <c r="N305" s="805" t="s">
        <v>602</v>
      </c>
      <c r="O305" s="806"/>
      <c r="P305" s="806"/>
      <c r="Q305" s="806"/>
      <c r="R305" s="806"/>
      <c r="S305" s="806"/>
      <c r="T305" s="806"/>
      <c r="U305" s="806"/>
      <c r="V305" s="806"/>
      <c r="W305" s="806"/>
      <c r="X305" s="806"/>
      <c r="Y305" s="806"/>
      <c r="Z305" s="806"/>
      <c r="AA305" s="806"/>
      <c r="AB305" s="806"/>
      <c r="AC305" s="806"/>
      <c r="AD305" s="806"/>
      <c r="AE305" s="806"/>
      <c r="AF305" s="806"/>
      <c r="AG305" s="806"/>
      <c r="AH305" s="806"/>
      <c r="AI305" s="806"/>
      <c r="AJ305" s="806"/>
      <c r="AK305" s="806"/>
      <c r="AL305" s="806"/>
      <c r="AM305" s="807"/>
      <c r="AN305" s="68"/>
    </row>
    <row r="306" spans="1:40" ht="39" customHeight="1" x14ac:dyDescent="0.25">
      <c r="A306" s="335"/>
      <c r="B306" s="68"/>
      <c r="C306" s="800" t="s">
        <v>646</v>
      </c>
      <c r="D306" s="801"/>
      <c r="E306" s="659" t="s">
        <v>624</v>
      </c>
      <c r="F306" s="659" t="s">
        <v>647</v>
      </c>
      <c r="G306" s="659" t="s">
        <v>648</v>
      </c>
      <c r="H306" s="659" t="s">
        <v>649</v>
      </c>
      <c r="I306" s="659" t="s">
        <v>650</v>
      </c>
      <c r="J306" s="659" t="s">
        <v>651</v>
      </c>
      <c r="K306" s="659" t="s">
        <v>652</v>
      </c>
      <c r="L306" s="660" t="s">
        <v>653</v>
      </c>
      <c r="M306" s="68"/>
      <c r="N306" s="797" t="s">
        <v>654</v>
      </c>
      <c r="O306" s="799"/>
      <c r="P306" s="797" t="s">
        <v>655</v>
      </c>
      <c r="Q306" s="798"/>
      <c r="R306" s="798"/>
      <c r="S306" s="799"/>
      <c r="T306" s="797" t="s">
        <v>656</v>
      </c>
      <c r="U306" s="798"/>
      <c r="V306" s="798"/>
      <c r="W306" s="799"/>
      <c r="X306" s="797" t="s">
        <v>657</v>
      </c>
      <c r="Y306" s="798"/>
      <c r="Z306" s="798"/>
      <c r="AA306" s="799"/>
      <c r="AB306" s="797" t="s">
        <v>658</v>
      </c>
      <c r="AC306" s="798"/>
      <c r="AD306" s="798"/>
      <c r="AE306" s="799"/>
      <c r="AF306" s="797" t="s">
        <v>659</v>
      </c>
      <c r="AG306" s="798"/>
      <c r="AH306" s="798"/>
      <c r="AI306" s="799"/>
      <c r="AJ306" s="797" t="s">
        <v>660</v>
      </c>
      <c r="AK306" s="798"/>
      <c r="AL306" s="798"/>
      <c r="AM306" s="799"/>
      <c r="AN306" s="68"/>
    </row>
    <row r="307" spans="1:40" x14ac:dyDescent="0.25">
      <c r="A307" s="335"/>
      <c r="B307" s="68"/>
      <c r="C307" s="681"/>
      <c r="D307" s="65"/>
      <c r="E307" s="346" t="str">
        <f>E280</f>
        <v>2014/15</v>
      </c>
      <c r="F307" s="346" t="str">
        <f t="shared" ref="F307:L307" si="202">F280</f>
        <v>2015/16</v>
      </c>
      <c r="G307" s="346" t="str">
        <f t="shared" si="202"/>
        <v>2016/17</v>
      </c>
      <c r="H307" s="346" t="str">
        <f t="shared" si="202"/>
        <v>2017/18</v>
      </c>
      <c r="I307" s="346" t="str">
        <f t="shared" si="202"/>
        <v>2018/19</v>
      </c>
      <c r="J307" s="346" t="str">
        <f t="shared" si="202"/>
        <v>2019/20</v>
      </c>
      <c r="K307" s="346" t="str">
        <f t="shared" si="202"/>
        <v>2020/21</v>
      </c>
      <c r="L307" s="662" t="str">
        <f t="shared" si="202"/>
        <v>2021/22</v>
      </c>
      <c r="M307" s="68"/>
      <c r="N307" s="402" t="s">
        <v>620</v>
      </c>
      <c r="O307" s="366" t="s">
        <v>621</v>
      </c>
      <c r="P307" s="402" t="s">
        <v>620</v>
      </c>
      <c r="Q307" s="351" t="s">
        <v>621</v>
      </c>
      <c r="R307" s="352" t="s">
        <v>622</v>
      </c>
      <c r="S307" s="366" t="s">
        <v>621</v>
      </c>
      <c r="T307" s="402" t="s">
        <v>620</v>
      </c>
      <c r="U307" s="352" t="s">
        <v>621</v>
      </c>
      <c r="V307" s="354" t="s">
        <v>622</v>
      </c>
      <c r="W307" s="366" t="s">
        <v>621</v>
      </c>
      <c r="X307" s="402" t="s">
        <v>620</v>
      </c>
      <c r="Y307" s="352" t="s">
        <v>621</v>
      </c>
      <c r="Z307" s="354" t="s">
        <v>622</v>
      </c>
      <c r="AA307" s="366" t="s">
        <v>621</v>
      </c>
      <c r="AB307" s="402" t="s">
        <v>620</v>
      </c>
      <c r="AC307" s="351" t="s">
        <v>621</v>
      </c>
      <c r="AD307" s="352" t="s">
        <v>622</v>
      </c>
      <c r="AE307" s="366" t="s">
        <v>621</v>
      </c>
      <c r="AF307" s="402" t="s">
        <v>620</v>
      </c>
      <c r="AG307" s="352" t="s">
        <v>621</v>
      </c>
      <c r="AH307" s="354" t="s">
        <v>622</v>
      </c>
      <c r="AI307" s="366" t="s">
        <v>621</v>
      </c>
      <c r="AJ307" s="402" t="s">
        <v>620</v>
      </c>
      <c r="AK307" s="351" t="s">
        <v>621</v>
      </c>
      <c r="AL307" s="352" t="s">
        <v>622</v>
      </c>
      <c r="AM307" s="366" t="s">
        <v>621</v>
      </c>
      <c r="AN307" s="68"/>
    </row>
    <row r="308" spans="1:40" x14ac:dyDescent="0.25">
      <c r="A308" s="335"/>
      <c r="B308" s="68"/>
      <c r="C308" s="793" t="s">
        <v>809</v>
      </c>
      <c r="D308" s="794"/>
      <c r="E308" s="269"/>
      <c r="F308" s="269"/>
      <c r="G308" s="269"/>
      <c r="H308" s="269"/>
      <c r="I308" s="269"/>
      <c r="J308" s="269"/>
      <c r="K308" s="269"/>
      <c r="L308" s="677"/>
      <c r="M308" s="68"/>
      <c r="N308" s="670" t="str">
        <f t="shared" ref="N308:N327" si="203">IF(F308=0,"",IF(E308=0,"",F308-E308))</f>
        <v/>
      </c>
      <c r="O308" s="367" t="str">
        <f t="shared" ref="O308:O327" si="204">IF(N308="","",N308/E308)</f>
        <v/>
      </c>
      <c r="P308" s="670" t="str">
        <f>IF(G308=0,"",IF(F308=0,"",G308-F308))</f>
        <v/>
      </c>
      <c r="Q308" s="357" t="str">
        <f t="shared" ref="Q308:Q327" si="205">IF(P308="","",P308/F308)</f>
        <v/>
      </c>
      <c r="R308" s="358" t="str">
        <f>IF(P308="","",P308+N308)</f>
        <v/>
      </c>
      <c r="S308" s="367" t="str">
        <f t="shared" ref="S308:S327" si="206">IF(R308="","",R308/E308)</f>
        <v/>
      </c>
      <c r="T308" s="670" t="str">
        <f>IF(H308=0,"",IF(G308=0,"",H308-G308))</f>
        <v/>
      </c>
      <c r="U308" s="359" t="str">
        <f t="shared" ref="U308:U327" si="207">IF(T308="","",T308/G308)</f>
        <v/>
      </c>
      <c r="V308" s="360" t="str">
        <f>IF(T308="","",T308+R308)</f>
        <v/>
      </c>
      <c r="W308" s="367" t="str">
        <f t="shared" ref="W308:W327" si="208">IF(V308="","",V308/E308)</f>
        <v/>
      </c>
      <c r="X308" s="670" t="str">
        <f>IF(I308=0,"",IF(H308=0,"",I308-H308))</f>
        <v/>
      </c>
      <c r="Y308" s="359" t="str">
        <f t="shared" ref="Y308:Y327" si="209">IF(X308="","",X308/H308)</f>
        <v/>
      </c>
      <c r="Z308" s="360" t="str">
        <f>IF(X308="","",X308+V308)</f>
        <v/>
      </c>
      <c r="AA308" s="367" t="str">
        <f t="shared" ref="AA308:AA327" si="210">IF(Z308="","",Z308/E308)</f>
        <v/>
      </c>
      <c r="AB308" s="670" t="str">
        <f>IF(J308=0,"",IF(I308=0,"",J308-I308))</f>
        <v/>
      </c>
      <c r="AC308" s="357" t="str">
        <f t="shared" ref="AC308:AC327" si="211">IF(AB308="","",AB308/I308)</f>
        <v/>
      </c>
      <c r="AD308" s="358" t="str">
        <f t="shared" ref="AD308:AD327" si="212">IF(AB308="","",AB308+Z308)</f>
        <v/>
      </c>
      <c r="AE308" s="367" t="str">
        <f t="shared" ref="AE308:AE327" si="213">IF(AD308="","",AD308/E308)</f>
        <v/>
      </c>
      <c r="AF308" s="670" t="str">
        <f>IF(K308=0,"",IF(J308=0,"",K308-J308))</f>
        <v/>
      </c>
      <c r="AG308" s="359" t="str">
        <f t="shared" ref="AG308:AG327" si="214">IF(AF308="","",AF308/J308)</f>
        <v/>
      </c>
      <c r="AH308" s="360" t="str">
        <f>IF(AF308="","",AF308+AD308)</f>
        <v/>
      </c>
      <c r="AI308" s="367" t="str">
        <f t="shared" ref="AI308:AI327" si="215">IF(AH308="","",AH308/E308)</f>
        <v/>
      </c>
      <c r="AJ308" s="670" t="str">
        <f>IF(L308=0,"",IF(K308=0,"",L308-K308))</f>
        <v/>
      </c>
      <c r="AK308" s="357" t="str">
        <f t="shared" ref="AK308:AK327" si="216">IF(AJ308="","",AJ308/K308)</f>
        <v/>
      </c>
      <c r="AL308" s="358" t="str">
        <f>IF(AJ308="","",AJ308+AH308)</f>
        <v/>
      </c>
      <c r="AM308" s="367" t="str">
        <f t="shared" ref="AM308:AM327" si="217">IF(AL308="","",AL308/E308)</f>
        <v/>
      </c>
      <c r="AN308" s="68"/>
    </row>
    <row r="309" spans="1:40" x14ac:dyDescent="0.25">
      <c r="A309" s="335"/>
      <c r="B309" s="68"/>
      <c r="C309" s="793"/>
      <c r="D309" s="794"/>
      <c r="E309" s="269"/>
      <c r="F309" s="269"/>
      <c r="G309" s="269"/>
      <c r="H309" s="269"/>
      <c r="I309" s="269"/>
      <c r="J309" s="269"/>
      <c r="K309" s="269"/>
      <c r="L309" s="677"/>
      <c r="M309" s="68"/>
      <c r="N309" s="670" t="str">
        <f t="shared" si="203"/>
        <v/>
      </c>
      <c r="O309" s="367" t="str">
        <f t="shared" si="204"/>
        <v/>
      </c>
      <c r="P309" s="670" t="str">
        <f>IF(G309=0,"",IF(F309=0,"",G309-F309))</f>
        <v/>
      </c>
      <c r="Q309" s="357" t="str">
        <f t="shared" si="205"/>
        <v/>
      </c>
      <c r="R309" s="358" t="str">
        <f>IF(P309="","",P309+N309)</f>
        <v/>
      </c>
      <c r="S309" s="367" t="str">
        <f t="shared" si="206"/>
        <v/>
      </c>
      <c r="T309" s="670" t="str">
        <f>IF(H309=0,"",IF(G309=0,"",H309-G309))</f>
        <v/>
      </c>
      <c r="U309" s="359" t="str">
        <f t="shared" si="207"/>
        <v/>
      </c>
      <c r="V309" s="360" t="str">
        <f>IF(T309="","",T309+R309)</f>
        <v/>
      </c>
      <c r="W309" s="367" t="str">
        <f t="shared" si="208"/>
        <v/>
      </c>
      <c r="X309" s="670" t="str">
        <f>IF(I309=0,"",IF(H309=0,"",I309-H309))</f>
        <v/>
      </c>
      <c r="Y309" s="359" t="str">
        <f t="shared" si="209"/>
        <v/>
      </c>
      <c r="Z309" s="360" t="str">
        <f>IF(X309="","",X309+V309)</f>
        <v/>
      </c>
      <c r="AA309" s="367" t="str">
        <f t="shared" si="210"/>
        <v/>
      </c>
      <c r="AB309" s="670" t="str">
        <f>IF(J309=0,"",IF(I309=0,"",J309-I309))</f>
        <v/>
      </c>
      <c r="AC309" s="357" t="str">
        <f t="shared" si="211"/>
        <v/>
      </c>
      <c r="AD309" s="358" t="str">
        <f t="shared" si="212"/>
        <v/>
      </c>
      <c r="AE309" s="367" t="str">
        <f t="shared" si="213"/>
        <v/>
      </c>
      <c r="AF309" s="670" t="str">
        <f>IF(K309=0,"",IF(J309=0,"",K309-J309))</f>
        <v/>
      </c>
      <c r="AG309" s="359" t="str">
        <f t="shared" si="214"/>
        <v/>
      </c>
      <c r="AH309" s="360" t="str">
        <f>IF(AF309="","",AF309+AD309)</f>
        <v/>
      </c>
      <c r="AI309" s="367" t="str">
        <f t="shared" si="215"/>
        <v/>
      </c>
      <c r="AJ309" s="670" t="str">
        <f>IF(L309=0,"",IF(K309=0,"",L309-K309))</f>
        <v/>
      </c>
      <c r="AK309" s="357" t="str">
        <f t="shared" si="216"/>
        <v/>
      </c>
      <c r="AL309" s="358" t="str">
        <f>IF(AJ309="","",AJ309+AH309)</f>
        <v/>
      </c>
      <c r="AM309" s="367" t="str">
        <f t="shared" si="217"/>
        <v/>
      </c>
      <c r="AN309" s="68"/>
    </row>
    <row r="310" spans="1:40" x14ac:dyDescent="0.25">
      <c r="A310" s="335"/>
      <c r="B310" s="68"/>
      <c r="C310" s="793"/>
      <c r="D310" s="794"/>
      <c r="E310" s="269"/>
      <c r="F310" s="269"/>
      <c r="G310" s="269"/>
      <c r="H310" s="269"/>
      <c r="I310" s="269"/>
      <c r="J310" s="269"/>
      <c r="K310" s="269"/>
      <c r="L310" s="677"/>
      <c r="M310" s="68"/>
      <c r="N310" s="670" t="str">
        <f t="shared" si="203"/>
        <v/>
      </c>
      <c r="O310" s="367" t="str">
        <f t="shared" si="204"/>
        <v/>
      </c>
      <c r="P310" s="670" t="str">
        <f t="shared" ref="P310:P327" si="218">IF(G310=0,"",IF(F310=0,"",G310-F310))</f>
        <v/>
      </c>
      <c r="Q310" s="357" t="str">
        <f t="shared" si="205"/>
        <v/>
      </c>
      <c r="R310" s="358" t="str">
        <f t="shared" ref="R310:R327" si="219">IF(P310="","",P310+N310)</f>
        <v/>
      </c>
      <c r="S310" s="367" t="str">
        <f t="shared" si="206"/>
        <v/>
      </c>
      <c r="T310" s="670" t="str">
        <f t="shared" ref="T310:T327" si="220">IF(H310=0,"",IF(G310=0,"",H310-G310))</f>
        <v/>
      </c>
      <c r="U310" s="359" t="str">
        <f t="shared" si="207"/>
        <v/>
      </c>
      <c r="V310" s="360" t="str">
        <f t="shared" ref="V310:V327" si="221">IF(T310="","",T310+R310)</f>
        <v/>
      </c>
      <c r="W310" s="367" t="str">
        <f t="shared" si="208"/>
        <v/>
      </c>
      <c r="X310" s="670" t="str">
        <f t="shared" ref="X310:X327" si="222">IF(I310=0,"",IF(H310=0,"",I310-H310))</f>
        <v/>
      </c>
      <c r="Y310" s="359" t="str">
        <f t="shared" si="209"/>
        <v/>
      </c>
      <c r="Z310" s="360" t="str">
        <f t="shared" ref="Z310:Z327" si="223">IF(X310="","",X310+V310)</f>
        <v/>
      </c>
      <c r="AA310" s="367" t="str">
        <f t="shared" si="210"/>
        <v/>
      </c>
      <c r="AB310" s="670" t="str">
        <f t="shared" ref="AB310:AB327" si="224">IF(J310=0,"",IF(I310=0,"",J310-I310))</f>
        <v/>
      </c>
      <c r="AC310" s="357" t="str">
        <f t="shared" si="211"/>
        <v/>
      </c>
      <c r="AD310" s="358" t="str">
        <f t="shared" si="212"/>
        <v/>
      </c>
      <c r="AE310" s="367" t="str">
        <f t="shared" si="213"/>
        <v/>
      </c>
      <c r="AF310" s="670" t="str">
        <f t="shared" ref="AF310:AF327" si="225">IF(K310=0,"",IF(J310=0,"",K310-J310))</f>
        <v/>
      </c>
      <c r="AG310" s="359" t="str">
        <f t="shared" si="214"/>
        <v/>
      </c>
      <c r="AH310" s="360" t="str">
        <f t="shared" ref="AH310:AH327" si="226">IF(AF310="","",AF310+AD310)</f>
        <v/>
      </c>
      <c r="AI310" s="367" t="str">
        <f t="shared" si="215"/>
        <v/>
      </c>
      <c r="AJ310" s="670" t="str">
        <f t="shared" ref="AJ310:AJ327" si="227">IF(L310=0,"",IF(K310=0,"",L310-K310))</f>
        <v/>
      </c>
      <c r="AK310" s="357" t="str">
        <f t="shared" si="216"/>
        <v/>
      </c>
      <c r="AL310" s="358" t="str">
        <f t="shared" ref="AL310:AL327" si="228">IF(AJ310="","",AJ310+AH310)</f>
        <v/>
      </c>
      <c r="AM310" s="367" t="str">
        <f t="shared" si="217"/>
        <v/>
      </c>
      <c r="AN310" s="68"/>
    </row>
    <row r="311" spans="1:40" x14ac:dyDescent="0.25">
      <c r="A311" s="335"/>
      <c r="B311" s="68"/>
      <c r="C311" s="793"/>
      <c r="D311" s="794"/>
      <c r="E311" s="269"/>
      <c r="F311" s="269"/>
      <c r="G311" s="269"/>
      <c r="H311" s="269"/>
      <c r="I311" s="269"/>
      <c r="J311" s="269"/>
      <c r="K311" s="269"/>
      <c r="L311" s="677"/>
      <c r="M311" s="68"/>
      <c r="N311" s="670" t="str">
        <f t="shared" si="203"/>
        <v/>
      </c>
      <c r="O311" s="367" t="str">
        <f t="shared" si="204"/>
        <v/>
      </c>
      <c r="P311" s="670" t="str">
        <f t="shared" si="218"/>
        <v/>
      </c>
      <c r="Q311" s="357" t="str">
        <f t="shared" si="205"/>
        <v/>
      </c>
      <c r="R311" s="358" t="str">
        <f t="shared" si="219"/>
        <v/>
      </c>
      <c r="S311" s="367" t="str">
        <f t="shared" si="206"/>
        <v/>
      </c>
      <c r="T311" s="670" t="str">
        <f t="shared" si="220"/>
        <v/>
      </c>
      <c r="U311" s="359" t="str">
        <f t="shared" si="207"/>
        <v/>
      </c>
      <c r="V311" s="360" t="str">
        <f t="shared" si="221"/>
        <v/>
      </c>
      <c r="W311" s="367" t="str">
        <f t="shared" si="208"/>
        <v/>
      </c>
      <c r="X311" s="670" t="str">
        <f t="shared" si="222"/>
        <v/>
      </c>
      <c r="Y311" s="359" t="str">
        <f t="shared" si="209"/>
        <v/>
      </c>
      <c r="Z311" s="360" t="str">
        <f t="shared" si="223"/>
        <v/>
      </c>
      <c r="AA311" s="367" t="str">
        <f t="shared" si="210"/>
        <v/>
      </c>
      <c r="AB311" s="670" t="str">
        <f t="shared" si="224"/>
        <v/>
      </c>
      <c r="AC311" s="357" t="str">
        <f t="shared" si="211"/>
        <v/>
      </c>
      <c r="AD311" s="358" t="str">
        <f t="shared" si="212"/>
        <v/>
      </c>
      <c r="AE311" s="367" t="str">
        <f t="shared" si="213"/>
        <v/>
      </c>
      <c r="AF311" s="670" t="str">
        <f t="shared" si="225"/>
        <v/>
      </c>
      <c r="AG311" s="359" t="str">
        <f t="shared" si="214"/>
        <v/>
      </c>
      <c r="AH311" s="360" t="str">
        <f t="shared" si="226"/>
        <v/>
      </c>
      <c r="AI311" s="367" t="str">
        <f t="shared" si="215"/>
        <v/>
      </c>
      <c r="AJ311" s="670" t="str">
        <f t="shared" si="227"/>
        <v/>
      </c>
      <c r="AK311" s="357" t="str">
        <f t="shared" si="216"/>
        <v/>
      </c>
      <c r="AL311" s="358" t="str">
        <f t="shared" si="228"/>
        <v/>
      </c>
      <c r="AM311" s="367" t="str">
        <f t="shared" si="217"/>
        <v/>
      </c>
      <c r="AN311" s="68"/>
    </row>
    <row r="312" spans="1:40" x14ac:dyDescent="0.25">
      <c r="A312" s="335"/>
      <c r="B312" s="68"/>
      <c r="C312" s="793"/>
      <c r="D312" s="794"/>
      <c r="E312" s="269"/>
      <c r="F312" s="269"/>
      <c r="G312" s="269"/>
      <c r="H312" s="269"/>
      <c r="I312" s="269"/>
      <c r="J312" s="269"/>
      <c r="K312" s="269"/>
      <c r="L312" s="677"/>
      <c r="M312" s="68"/>
      <c r="N312" s="670" t="str">
        <f t="shared" si="203"/>
        <v/>
      </c>
      <c r="O312" s="367" t="str">
        <f t="shared" si="204"/>
        <v/>
      </c>
      <c r="P312" s="670" t="str">
        <f t="shared" si="218"/>
        <v/>
      </c>
      <c r="Q312" s="357" t="str">
        <f t="shared" si="205"/>
        <v/>
      </c>
      <c r="R312" s="358" t="str">
        <f t="shared" si="219"/>
        <v/>
      </c>
      <c r="S312" s="367" t="str">
        <f t="shared" si="206"/>
        <v/>
      </c>
      <c r="T312" s="670" t="str">
        <f t="shared" si="220"/>
        <v/>
      </c>
      <c r="U312" s="359" t="str">
        <f t="shared" si="207"/>
        <v/>
      </c>
      <c r="V312" s="360" t="str">
        <f t="shared" si="221"/>
        <v/>
      </c>
      <c r="W312" s="367" t="str">
        <f t="shared" si="208"/>
        <v/>
      </c>
      <c r="X312" s="670" t="str">
        <f t="shared" si="222"/>
        <v/>
      </c>
      <c r="Y312" s="359" t="str">
        <f t="shared" si="209"/>
        <v/>
      </c>
      <c r="Z312" s="360" t="str">
        <f t="shared" si="223"/>
        <v/>
      </c>
      <c r="AA312" s="367" t="str">
        <f t="shared" si="210"/>
        <v/>
      </c>
      <c r="AB312" s="670" t="str">
        <f t="shared" si="224"/>
        <v/>
      </c>
      <c r="AC312" s="357" t="str">
        <f t="shared" si="211"/>
        <v/>
      </c>
      <c r="AD312" s="358" t="str">
        <f t="shared" si="212"/>
        <v/>
      </c>
      <c r="AE312" s="367" t="str">
        <f t="shared" si="213"/>
        <v/>
      </c>
      <c r="AF312" s="670" t="str">
        <f t="shared" si="225"/>
        <v/>
      </c>
      <c r="AG312" s="359" t="str">
        <f t="shared" si="214"/>
        <v/>
      </c>
      <c r="AH312" s="360" t="str">
        <f t="shared" si="226"/>
        <v/>
      </c>
      <c r="AI312" s="367" t="str">
        <f t="shared" si="215"/>
        <v/>
      </c>
      <c r="AJ312" s="670" t="str">
        <f t="shared" si="227"/>
        <v/>
      </c>
      <c r="AK312" s="357" t="str">
        <f t="shared" si="216"/>
        <v/>
      </c>
      <c r="AL312" s="358" t="str">
        <f t="shared" si="228"/>
        <v/>
      </c>
      <c r="AM312" s="367" t="str">
        <f t="shared" si="217"/>
        <v/>
      </c>
      <c r="AN312" s="68"/>
    </row>
    <row r="313" spans="1:40" x14ac:dyDescent="0.25">
      <c r="A313" s="335"/>
      <c r="B313" s="68"/>
      <c r="C313" s="793"/>
      <c r="D313" s="794"/>
      <c r="E313" s="269"/>
      <c r="F313" s="269"/>
      <c r="G313" s="269"/>
      <c r="H313" s="269"/>
      <c r="I313" s="269"/>
      <c r="J313" s="269"/>
      <c r="K313" s="269"/>
      <c r="L313" s="677"/>
      <c r="M313" s="68"/>
      <c r="N313" s="670" t="str">
        <f t="shared" si="203"/>
        <v/>
      </c>
      <c r="O313" s="367" t="str">
        <f t="shared" si="204"/>
        <v/>
      </c>
      <c r="P313" s="670" t="str">
        <f t="shared" si="218"/>
        <v/>
      </c>
      <c r="Q313" s="357" t="str">
        <f t="shared" si="205"/>
        <v/>
      </c>
      <c r="R313" s="358" t="str">
        <f t="shared" si="219"/>
        <v/>
      </c>
      <c r="S313" s="367" t="str">
        <f t="shared" si="206"/>
        <v/>
      </c>
      <c r="T313" s="670" t="str">
        <f t="shared" si="220"/>
        <v/>
      </c>
      <c r="U313" s="359" t="str">
        <f t="shared" si="207"/>
        <v/>
      </c>
      <c r="V313" s="360" t="str">
        <f t="shared" si="221"/>
        <v/>
      </c>
      <c r="W313" s="367" t="str">
        <f t="shared" si="208"/>
        <v/>
      </c>
      <c r="X313" s="670" t="str">
        <f t="shared" si="222"/>
        <v/>
      </c>
      <c r="Y313" s="359" t="str">
        <f t="shared" si="209"/>
        <v/>
      </c>
      <c r="Z313" s="360" t="str">
        <f t="shared" si="223"/>
        <v/>
      </c>
      <c r="AA313" s="367" t="str">
        <f t="shared" si="210"/>
        <v/>
      </c>
      <c r="AB313" s="670" t="str">
        <f t="shared" si="224"/>
        <v/>
      </c>
      <c r="AC313" s="357" t="str">
        <f t="shared" si="211"/>
        <v/>
      </c>
      <c r="AD313" s="358" t="str">
        <f t="shared" si="212"/>
        <v/>
      </c>
      <c r="AE313" s="367" t="str">
        <f t="shared" si="213"/>
        <v/>
      </c>
      <c r="AF313" s="670" t="str">
        <f t="shared" si="225"/>
        <v/>
      </c>
      <c r="AG313" s="359" t="str">
        <f t="shared" si="214"/>
        <v/>
      </c>
      <c r="AH313" s="360" t="str">
        <f t="shared" si="226"/>
        <v/>
      </c>
      <c r="AI313" s="367" t="str">
        <f t="shared" si="215"/>
        <v/>
      </c>
      <c r="AJ313" s="670" t="str">
        <f t="shared" si="227"/>
        <v/>
      </c>
      <c r="AK313" s="357" t="str">
        <f t="shared" si="216"/>
        <v/>
      </c>
      <c r="AL313" s="358" t="str">
        <f t="shared" si="228"/>
        <v/>
      </c>
      <c r="AM313" s="367" t="str">
        <f t="shared" si="217"/>
        <v/>
      </c>
      <c r="AN313" s="68"/>
    </row>
    <row r="314" spans="1:40" x14ac:dyDescent="0.25">
      <c r="A314" s="335"/>
      <c r="B314" s="68"/>
      <c r="C314" s="793"/>
      <c r="D314" s="794"/>
      <c r="E314" s="269"/>
      <c r="F314" s="269"/>
      <c r="G314" s="269"/>
      <c r="H314" s="269"/>
      <c r="I314" s="269"/>
      <c r="J314" s="269"/>
      <c r="K314" s="269"/>
      <c r="L314" s="677"/>
      <c r="M314" s="68"/>
      <c r="N314" s="670" t="str">
        <f t="shared" si="203"/>
        <v/>
      </c>
      <c r="O314" s="367" t="str">
        <f t="shared" si="204"/>
        <v/>
      </c>
      <c r="P314" s="670" t="str">
        <f t="shared" si="218"/>
        <v/>
      </c>
      <c r="Q314" s="357" t="str">
        <f t="shared" si="205"/>
        <v/>
      </c>
      <c r="R314" s="358" t="str">
        <f t="shared" si="219"/>
        <v/>
      </c>
      <c r="S314" s="367" t="str">
        <f t="shared" si="206"/>
        <v/>
      </c>
      <c r="T314" s="670" t="str">
        <f t="shared" si="220"/>
        <v/>
      </c>
      <c r="U314" s="359" t="str">
        <f t="shared" si="207"/>
        <v/>
      </c>
      <c r="V314" s="360" t="str">
        <f t="shared" si="221"/>
        <v/>
      </c>
      <c r="W314" s="367" t="str">
        <f t="shared" si="208"/>
        <v/>
      </c>
      <c r="X314" s="670" t="str">
        <f t="shared" si="222"/>
        <v/>
      </c>
      <c r="Y314" s="359" t="str">
        <f t="shared" si="209"/>
        <v/>
      </c>
      <c r="Z314" s="360" t="str">
        <f t="shared" si="223"/>
        <v/>
      </c>
      <c r="AA314" s="367" t="str">
        <f t="shared" si="210"/>
        <v/>
      </c>
      <c r="AB314" s="670" t="str">
        <f t="shared" si="224"/>
        <v/>
      </c>
      <c r="AC314" s="357" t="str">
        <f t="shared" si="211"/>
        <v/>
      </c>
      <c r="AD314" s="358" t="str">
        <f t="shared" si="212"/>
        <v/>
      </c>
      <c r="AE314" s="367" t="str">
        <f t="shared" si="213"/>
        <v/>
      </c>
      <c r="AF314" s="670" t="str">
        <f t="shared" si="225"/>
        <v/>
      </c>
      <c r="AG314" s="359" t="str">
        <f t="shared" si="214"/>
        <v/>
      </c>
      <c r="AH314" s="360" t="str">
        <f t="shared" si="226"/>
        <v/>
      </c>
      <c r="AI314" s="367" t="str">
        <f t="shared" si="215"/>
        <v/>
      </c>
      <c r="AJ314" s="670" t="str">
        <f t="shared" si="227"/>
        <v/>
      </c>
      <c r="AK314" s="357" t="str">
        <f t="shared" si="216"/>
        <v/>
      </c>
      <c r="AL314" s="358" t="str">
        <f t="shared" si="228"/>
        <v/>
      </c>
      <c r="AM314" s="367" t="str">
        <f t="shared" si="217"/>
        <v/>
      </c>
      <c r="AN314" s="68"/>
    </row>
    <row r="315" spans="1:40" x14ac:dyDescent="0.25">
      <c r="A315" s="335"/>
      <c r="B315" s="68"/>
      <c r="C315" s="793"/>
      <c r="D315" s="794"/>
      <c r="E315" s="269"/>
      <c r="F315" s="269"/>
      <c r="G315" s="269"/>
      <c r="H315" s="269"/>
      <c r="I315" s="269"/>
      <c r="J315" s="269"/>
      <c r="K315" s="269"/>
      <c r="L315" s="677"/>
      <c r="M315" s="68"/>
      <c r="N315" s="670" t="str">
        <f t="shared" si="203"/>
        <v/>
      </c>
      <c r="O315" s="367" t="str">
        <f t="shared" si="204"/>
        <v/>
      </c>
      <c r="P315" s="670" t="str">
        <f t="shared" si="218"/>
        <v/>
      </c>
      <c r="Q315" s="357" t="str">
        <f t="shared" si="205"/>
        <v/>
      </c>
      <c r="R315" s="358" t="str">
        <f t="shared" si="219"/>
        <v/>
      </c>
      <c r="S315" s="367" t="str">
        <f t="shared" si="206"/>
        <v/>
      </c>
      <c r="T315" s="670" t="str">
        <f t="shared" si="220"/>
        <v/>
      </c>
      <c r="U315" s="359" t="str">
        <f t="shared" si="207"/>
        <v/>
      </c>
      <c r="V315" s="360" t="str">
        <f t="shared" si="221"/>
        <v/>
      </c>
      <c r="W315" s="367" t="str">
        <f t="shared" si="208"/>
        <v/>
      </c>
      <c r="X315" s="670" t="str">
        <f t="shared" si="222"/>
        <v/>
      </c>
      <c r="Y315" s="359" t="str">
        <f t="shared" si="209"/>
        <v/>
      </c>
      <c r="Z315" s="360" t="str">
        <f t="shared" si="223"/>
        <v/>
      </c>
      <c r="AA315" s="367" t="str">
        <f t="shared" si="210"/>
        <v/>
      </c>
      <c r="AB315" s="670" t="str">
        <f t="shared" si="224"/>
        <v/>
      </c>
      <c r="AC315" s="357" t="str">
        <f t="shared" si="211"/>
        <v/>
      </c>
      <c r="AD315" s="358" t="str">
        <f t="shared" si="212"/>
        <v/>
      </c>
      <c r="AE315" s="367" t="str">
        <f t="shared" si="213"/>
        <v/>
      </c>
      <c r="AF315" s="670" t="str">
        <f t="shared" si="225"/>
        <v/>
      </c>
      <c r="AG315" s="359" t="str">
        <f t="shared" si="214"/>
        <v/>
      </c>
      <c r="AH315" s="360" t="str">
        <f t="shared" si="226"/>
        <v/>
      </c>
      <c r="AI315" s="367" t="str">
        <f t="shared" si="215"/>
        <v/>
      </c>
      <c r="AJ315" s="670" t="str">
        <f t="shared" si="227"/>
        <v/>
      </c>
      <c r="AK315" s="357" t="str">
        <f t="shared" si="216"/>
        <v/>
      </c>
      <c r="AL315" s="358" t="str">
        <f t="shared" si="228"/>
        <v/>
      </c>
      <c r="AM315" s="367" t="str">
        <f t="shared" si="217"/>
        <v/>
      </c>
      <c r="AN315" s="68"/>
    </row>
    <row r="316" spans="1:40" x14ac:dyDescent="0.25">
      <c r="A316" s="335"/>
      <c r="B316" s="68"/>
      <c r="C316" s="793"/>
      <c r="D316" s="794"/>
      <c r="E316" s="269"/>
      <c r="F316" s="269"/>
      <c r="G316" s="269"/>
      <c r="H316" s="269"/>
      <c r="I316" s="269"/>
      <c r="J316" s="269"/>
      <c r="K316" s="269"/>
      <c r="L316" s="677"/>
      <c r="M316" s="68"/>
      <c r="N316" s="670" t="str">
        <f t="shared" si="203"/>
        <v/>
      </c>
      <c r="O316" s="367" t="str">
        <f t="shared" si="204"/>
        <v/>
      </c>
      <c r="P316" s="670" t="str">
        <f t="shared" si="218"/>
        <v/>
      </c>
      <c r="Q316" s="357" t="str">
        <f t="shared" si="205"/>
        <v/>
      </c>
      <c r="R316" s="358" t="str">
        <f t="shared" si="219"/>
        <v/>
      </c>
      <c r="S316" s="367" t="str">
        <f t="shared" si="206"/>
        <v/>
      </c>
      <c r="T316" s="670" t="str">
        <f t="shared" si="220"/>
        <v/>
      </c>
      <c r="U316" s="359" t="str">
        <f t="shared" si="207"/>
        <v/>
      </c>
      <c r="V316" s="360" t="str">
        <f t="shared" si="221"/>
        <v/>
      </c>
      <c r="W316" s="367" t="str">
        <f t="shared" si="208"/>
        <v/>
      </c>
      <c r="X316" s="670" t="str">
        <f t="shared" si="222"/>
        <v/>
      </c>
      <c r="Y316" s="359" t="str">
        <f t="shared" si="209"/>
        <v/>
      </c>
      <c r="Z316" s="360" t="str">
        <f t="shared" si="223"/>
        <v/>
      </c>
      <c r="AA316" s="367" t="str">
        <f t="shared" si="210"/>
        <v/>
      </c>
      <c r="AB316" s="670" t="str">
        <f t="shared" si="224"/>
        <v/>
      </c>
      <c r="AC316" s="357" t="str">
        <f t="shared" si="211"/>
        <v/>
      </c>
      <c r="AD316" s="358" t="str">
        <f t="shared" si="212"/>
        <v/>
      </c>
      <c r="AE316" s="367" t="str">
        <f t="shared" si="213"/>
        <v/>
      </c>
      <c r="AF316" s="670" t="str">
        <f t="shared" si="225"/>
        <v/>
      </c>
      <c r="AG316" s="359" t="str">
        <f t="shared" si="214"/>
        <v/>
      </c>
      <c r="AH316" s="360" t="str">
        <f t="shared" si="226"/>
        <v/>
      </c>
      <c r="AI316" s="367" t="str">
        <f t="shared" si="215"/>
        <v/>
      </c>
      <c r="AJ316" s="670" t="str">
        <f t="shared" si="227"/>
        <v/>
      </c>
      <c r="AK316" s="357" t="str">
        <f t="shared" si="216"/>
        <v/>
      </c>
      <c r="AL316" s="358" t="str">
        <f t="shared" si="228"/>
        <v/>
      </c>
      <c r="AM316" s="367" t="str">
        <f t="shared" si="217"/>
        <v/>
      </c>
      <c r="AN316" s="68"/>
    </row>
    <row r="317" spans="1:40" x14ac:dyDescent="0.25">
      <c r="A317" s="335"/>
      <c r="B317" s="68"/>
      <c r="C317" s="793"/>
      <c r="D317" s="794"/>
      <c r="E317" s="269"/>
      <c r="F317" s="269"/>
      <c r="G317" s="269"/>
      <c r="H317" s="269"/>
      <c r="I317" s="269"/>
      <c r="J317" s="269"/>
      <c r="K317" s="269"/>
      <c r="L317" s="677"/>
      <c r="M317" s="68"/>
      <c r="N317" s="670" t="str">
        <f t="shared" si="203"/>
        <v/>
      </c>
      <c r="O317" s="367" t="str">
        <f t="shared" si="204"/>
        <v/>
      </c>
      <c r="P317" s="670" t="str">
        <f t="shared" si="218"/>
        <v/>
      </c>
      <c r="Q317" s="357" t="str">
        <f t="shared" si="205"/>
        <v/>
      </c>
      <c r="R317" s="358" t="str">
        <f t="shared" si="219"/>
        <v/>
      </c>
      <c r="S317" s="367" t="str">
        <f t="shared" si="206"/>
        <v/>
      </c>
      <c r="T317" s="670" t="str">
        <f t="shared" si="220"/>
        <v/>
      </c>
      <c r="U317" s="359" t="str">
        <f t="shared" si="207"/>
        <v/>
      </c>
      <c r="V317" s="360" t="str">
        <f t="shared" si="221"/>
        <v/>
      </c>
      <c r="W317" s="367" t="str">
        <f t="shared" si="208"/>
        <v/>
      </c>
      <c r="X317" s="670" t="str">
        <f t="shared" si="222"/>
        <v/>
      </c>
      <c r="Y317" s="359" t="str">
        <f t="shared" si="209"/>
        <v/>
      </c>
      <c r="Z317" s="360" t="str">
        <f t="shared" si="223"/>
        <v/>
      </c>
      <c r="AA317" s="367" t="str">
        <f t="shared" si="210"/>
        <v/>
      </c>
      <c r="AB317" s="670" t="str">
        <f t="shared" si="224"/>
        <v/>
      </c>
      <c r="AC317" s="357" t="str">
        <f t="shared" si="211"/>
        <v/>
      </c>
      <c r="AD317" s="358" t="str">
        <f t="shared" si="212"/>
        <v/>
      </c>
      <c r="AE317" s="367" t="str">
        <f t="shared" si="213"/>
        <v/>
      </c>
      <c r="AF317" s="670" t="str">
        <f t="shared" si="225"/>
        <v/>
      </c>
      <c r="AG317" s="359" t="str">
        <f t="shared" si="214"/>
        <v/>
      </c>
      <c r="AH317" s="360" t="str">
        <f t="shared" si="226"/>
        <v/>
      </c>
      <c r="AI317" s="367" t="str">
        <f t="shared" si="215"/>
        <v/>
      </c>
      <c r="AJ317" s="670" t="str">
        <f t="shared" si="227"/>
        <v/>
      </c>
      <c r="AK317" s="357" t="str">
        <f t="shared" si="216"/>
        <v/>
      </c>
      <c r="AL317" s="358" t="str">
        <f t="shared" si="228"/>
        <v/>
      </c>
      <c r="AM317" s="367" t="str">
        <f t="shared" si="217"/>
        <v/>
      </c>
      <c r="AN317" s="68"/>
    </row>
    <row r="318" spans="1:40" x14ac:dyDescent="0.25">
      <c r="A318" s="335"/>
      <c r="B318" s="68"/>
      <c r="C318" s="793"/>
      <c r="D318" s="794"/>
      <c r="E318" s="269"/>
      <c r="F318" s="269"/>
      <c r="G318" s="269"/>
      <c r="H318" s="269"/>
      <c r="I318" s="269"/>
      <c r="J318" s="269"/>
      <c r="K318" s="269"/>
      <c r="L318" s="677"/>
      <c r="M318" s="68"/>
      <c r="N318" s="670" t="str">
        <f t="shared" si="203"/>
        <v/>
      </c>
      <c r="O318" s="367" t="str">
        <f t="shared" si="204"/>
        <v/>
      </c>
      <c r="P318" s="670" t="str">
        <f t="shared" si="218"/>
        <v/>
      </c>
      <c r="Q318" s="357" t="str">
        <f t="shared" si="205"/>
        <v/>
      </c>
      <c r="R318" s="358" t="str">
        <f t="shared" si="219"/>
        <v/>
      </c>
      <c r="S318" s="367" t="str">
        <f t="shared" si="206"/>
        <v/>
      </c>
      <c r="T318" s="670" t="str">
        <f t="shared" si="220"/>
        <v/>
      </c>
      <c r="U318" s="359" t="str">
        <f t="shared" si="207"/>
        <v/>
      </c>
      <c r="V318" s="360" t="str">
        <f t="shared" si="221"/>
        <v/>
      </c>
      <c r="W318" s="367" t="str">
        <f t="shared" si="208"/>
        <v/>
      </c>
      <c r="X318" s="670" t="str">
        <f t="shared" si="222"/>
        <v/>
      </c>
      <c r="Y318" s="359" t="str">
        <f t="shared" si="209"/>
        <v/>
      </c>
      <c r="Z318" s="360" t="str">
        <f t="shared" si="223"/>
        <v/>
      </c>
      <c r="AA318" s="367" t="str">
        <f t="shared" si="210"/>
        <v/>
      </c>
      <c r="AB318" s="670" t="str">
        <f t="shared" si="224"/>
        <v/>
      </c>
      <c r="AC318" s="357" t="str">
        <f t="shared" si="211"/>
        <v/>
      </c>
      <c r="AD318" s="358" t="str">
        <f t="shared" si="212"/>
        <v/>
      </c>
      <c r="AE318" s="367" t="str">
        <f t="shared" si="213"/>
        <v/>
      </c>
      <c r="AF318" s="670" t="str">
        <f t="shared" si="225"/>
        <v/>
      </c>
      <c r="AG318" s="359" t="str">
        <f t="shared" si="214"/>
        <v/>
      </c>
      <c r="AH318" s="360" t="str">
        <f t="shared" si="226"/>
        <v/>
      </c>
      <c r="AI318" s="367" t="str">
        <f t="shared" si="215"/>
        <v/>
      </c>
      <c r="AJ318" s="670" t="str">
        <f t="shared" si="227"/>
        <v/>
      </c>
      <c r="AK318" s="357" t="str">
        <f t="shared" si="216"/>
        <v/>
      </c>
      <c r="AL318" s="358" t="str">
        <f t="shared" si="228"/>
        <v/>
      </c>
      <c r="AM318" s="367" t="str">
        <f t="shared" si="217"/>
        <v/>
      </c>
      <c r="AN318" s="68"/>
    </row>
    <row r="319" spans="1:40" x14ac:dyDescent="0.25">
      <c r="A319" s="335"/>
      <c r="B319" s="68"/>
      <c r="C319" s="793"/>
      <c r="D319" s="794"/>
      <c r="E319" s="269"/>
      <c r="F319" s="269"/>
      <c r="G319" s="269"/>
      <c r="H319" s="269"/>
      <c r="I319" s="269"/>
      <c r="J319" s="269"/>
      <c r="K319" s="269"/>
      <c r="L319" s="677"/>
      <c r="M319" s="68"/>
      <c r="N319" s="670" t="str">
        <f t="shared" si="203"/>
        <v/>
      </c>
      <c r="O319" s="367" t="str">
        <f t="shared" si="204"/>
        <v/>
      </c>
      <c r="P319" s="670" t="str">
        <f t="shared" si="218"/>
        <v/>
      </c>
      <c r="Q319" s="357" t="str">
        <f t="shared" si="205"/>
        <v/>
      </c>
      <c r="R319" s="358" t="str">
        <f t="shared" si="219"/>
        <v/>
      </c>
      <c r="S319" s="367" t="str">
        <f t="shared" si="206"/>
        <v/>
      </c>
      <c r="T319" s="670" t="str">
        <f t="shared" si="220"/>
        <v/>
      </c>
      <c r="U319" s="359" t="str">
        <f t="shared" si="207"/>
        <v/>
      </c>
      <c r="V319" s="360" t="str">
        <f t="shared" si="221"/>
        <v/>
      </c>
      <c r="W319" s="367" t="str">
        <f t="shared" si="208"/>
        <v/>
      </c>
      <c r="X319" s="670" t="str">
        <f t="shared" si="222"/>
        <v/>
      </c>
      <c r="Y319" s="359" t="str">
        <f t="shared" si="209"/>
        <v/>
      </c>
      <c r="Z319" s="360" t="str">
        <f t="shared" si="223"/>
        <v/>
      </c>
      <c r="AA319" s="367" t="str">
        <f t="shared" si="210"/>
        <v/>
      </c>
      <c r="AB319" s="670" t="str">
        <f t="shared" si="224"/>
        <v/>
      </c>
      <c r="AC319" s="357" t="str">
        <f t="shared" si="211"/>
        <v/>
      </c>
      <c r="AD319" s="358" t="str">
        <f t="shared" si="212"/>
        <v/>
      </c>
      <c r="AE319" s="367" t="str">
        <f t="shared" si="213"/>
        <v/>
      </c>
      <c r="AF319" s="670" t="str">
        <f t="shared" si="225"/>
        <v/>
      </c>
      <c r="AG319" s="359" t="str">
        <f t="shared" si="214"/>
        <v/>
      </c>
      <c r="AH319" s="360" t="str">
        <f t="shared" si="226"/>
        <v/>
      </c>
      <c r="AI319" s="367" t="str">
        <f t="shared" si="215"/>
        <v/>
      </c>
      <c r="AJ319" s="670" t="str">
        <f t="shared" si="227"/>
        <v/>
      </c>
      <c r="AK319" s="357" t="str">
        <f t="shared" si="216"/>
        <v/>
      </c>
      <c r="AL319" s="358" t="str">
        <f t="shared" si="228"/>
        <v/>
      </c>
      <c r="AM319" s="367" t="str">
        <f t="shared" si="217"/>
        <v/>
      </c>
      <c r="AN319" s="68"/>
    </row>
    <row r="320" spans="1:40" x14ac:dyDescent="0.25">
      <c r="A320" s="335"/>
      <c r="B320" s="68"/>
      <c r="C320" s="793"/>
      <c r="D320" s="794"/>
      <c r="E320" s="269"/>
      <c r="F320" s="269"/>
      <c r="G320" s="269"/>
      <c r="H320" s="269"/>
      <c r="I320" s="269"/>
      <c r="J320" s="269"/>
      <c r="K320" s="269"/>
      <c r="L320" s="677"/>
      <c r="M320" s="68"/>
      <c r="N320" s="670" t="str">
        <f t="shared" si="203"/>
        <v/>
      </c>
      <c r="O320" s="367" t="str">
        <f t="shared" si="204"/>
        <v/>
      </c>
      <c r="P320" s="670" t="str">
        <f t="shared" si="218"/>
        <v/>
      </c>
      <c r="Q320" s="357" t="str">
        <f t="shared" si="205"/>
        <v/>
      </c>
      <c r="R320" s="358" t="str">
        <f t="shared" si="219"/>
        <v/>
      </c>
      <c r="S320" s="367" t="str">
        <f t="shared" si="206"/>
        <v/>
      </c>
      <c r="T320" s="670" t="str">
        <f t="shared" si="220"/>
        <v/>
      </c>
      <c r="U320" s="359" t="str">
        <f t="shared" si="207"/>
        <v/>
      </c>
      <c r="V320" s="360" t="str">
        <f t="shared" si="221"/>
        <v/>
      </c>
      <c r="W320" s="367" t="str">
        <f t="shared" si="208"/>
        <v/>
      </c>
      <c r="X320" s="670" t="str">
        <f t="shared" si="222"/>
        <v/>
      </c>
      <c r="Y320" s="359" t="str">
        <f t="shared" si="209"/>
        <v/>
      </c>
      <c r="Z320" s="360" t="str">
        <f t="shared" si="223"/>
        <v/>
      </c>
      <c r="AA320" s="367" t="str">
        <f t="shared" si="210"/>
        <v/>
      </c>
      <c r="AB320" s="670" t="str">
        <f t="shared" si="224"/>
        <v/>
      </c>
      <c r="AC320" s="357" t="str">
        <f t="shared" si="211"/>
        <v/>
      </c>
      <c r="AD320" s="358" t="str">
        <f t="shared" si="212"/>
        <v/>
      </c>
      <c r="AE320" s="367" t="str">
        <f t="shared" si="213"/>
        <v/>
      </c>
      <c r="AF320" s="670" t="str">
        <f t="shared" si="225"/>
        <v/>
      </c>
      <c r="AG320" s="359" t="str">
        <f t="shared" si="214"/>
        <v/>
      </c>
      <c r="AH320" s="360" t="str">
        <f t="shared" si="226"/>
        <v/>
      </c>
      <c r="AI320" s="367" t="str">
        <f t="shared" si="215"/>
        <v/>
      </c>
      <c r="AJ320" s="670" t="str">
        <f t="shared" si="227"/>
        <v/>
      </c>
      <c r="AK320" s="357" t="str">
        <f t="shared" si="216"/>
        <v/>
      </c>
      <c r="AL320" s="358" t="str">
        <f t="shared" si="228"/>
        <v/>
      </c>
      <c r="AM320" s="367" t="str">
        <f t="shared" si="217"/>
        <v/>
      </c>
      <c r="AN320" s="68"/>
    </row>
    <row r="321" spans="1:40" x14ac:dyDescent="0.25">
      <c r="A321" s="335"/>
      <c r="B321" s="68"/>
      <c r="C321" s="793"/>
      <c r="D321" s="794"/>
      <c r="E321" s="269"/>
      <c r="F321" s="269"/>
      <c r="G321" s="269"/>
      <c r="H321" s="269"/>
      <c r="I321" s="269"/>
      <c r="J321" s="269"/>
      <c r="K321" s="269"/>
      <c r="L321" s="677"/>
      <c r="M321" s="68"/>
      <c r="N321" s="670" t="str">
        <f t="shared" si="203"/>
        <v/>
      </c>
      <c r="O321" s="367" t="str">
        <f t="shared" si="204"/>
        <v/>
      </c>
      <c r="P321" s="670" t="str">
        <f t="shared" si="218"/>
        <v/>
      </c>
      <c r="Q321" s="357" t="str">
        <f t="shared" si="205"/>
        <v/>
      </c>
      <c r="R321" s="358" t="str">
        <f t="shared" si="219"/>
        <v/>
      </c>
      <c r="S321" s="367" t="str">
        <f t="shared" si="206"/>
        <v/>
      </c>
      <c r="T321" s="670" t="str">
        <f t="shared" si="220"/>
        <v/>
      </c>
      <c r="U321" s="359" t="str">
        <f t="shared" si="207"/>
        <v/>
      </c>
      <c r="V321" s="360" t="str">
        <f t="shared" si="221"/>
        <v/>
      </c>
      <c r="W321" s="367" t="str">
        <f t="shared" si="208"/>
        <v/>
      </c>
      <c r="X321" s="670" t="str">
        <f t="shared" si="222"/>
        <v/>
      </c>
      <c r="Y321" s="359" t="str">
        <f t="shared" si="209"/>
        <v/>
      </c>
      <c r="Z321" s="360" t="str">
        <f t="shared" si="223"/>
        <v/>
      </c>
      <c r="AA321" s="367" t="str">
        <f t="shared" si="210"/>
        <v/>
      </c>
      <c r="AB321" s="670" t="str">
        <f t="shared" si="224"/>
        <v/>
      </c>
      <c r="AC321" s="357" t="str">
        <f t="shared" si="211"/>
        <v/>
      </c>
      <c r="AD321" s="358" t="str">
        <f t="shared" si="212"/>
        <v/>
      </c>
      <c r="AE321" s="367" t="str">
        <f t="shared" si="213"/>
        <v/>
      </c>
      <c r="AF321" s="670" t="str">
        <f t="shared" si="225"/>
        <v/>
      </c>
      <c r="AG321" s="359" t="str">
        <f t="shared" si="214"/>
        <v/>
      </c>
      <c r="AH321" s="360" t="str">
        <f t="shared" si="226"/>
        <v/>
      </c>
      <c r="AI321" s="367" t="str">
        <f t="shared" si="215"/>
        <v/>
      </c>
      <c r="AJ321" s="670" t="str">
        <f t="shared" si="227"/>
        <v/>
      </c>
      <c r="AK321" s="357" t="str">
        <f t="shared" si="216"/>
        <v/>
      </c>
      <c r="AL321" s="358" t="str">
        <f t="shared" si="228"/>
        <v/>
      </c>
      <c r="AM321" s="367" t="str">
        <f t="shared" si="217"/>
        <v/>
      </c>
      <c r="AN321" s="68"/>
    </row>
    <row r="322" spans="1:40" x14ac:dyDescent="0.25">
      <c r="A322" s="335"/>
      <c r="B322" s="68"/>
      <c r="C322" s="793"/>
      <c r="D322" s="794"/>
      <c r="E322" s="269"/>
      <c r="F322" s="269"/>
      <c r="G322" s="269"/>
      <c r="H322" s="269"/>
      <c r="I322" s="269"/>
      <c r="J322" s="269"/>
      <c r="K322" s="269"/>
      <c r="L322" s="677"/>
      <c r="M322" s="68"/>
      <c r="N322" s="670" t="str">
        <f t="shared" si="203"/>
        <v/>
      </c>
      <c r="O322" s="367" t="str">
        <f t="shared" si="204"/>
        <v/>
      </c>
      <c r="P322" s="670" t="str">
        <f t="shared" si="218"/>
        <v/>
      </c>
      <c r="Q322" s="357" t="str">
        <f t="shared" si="205"/>
        <v/>
      </c>
      <c r="R322" s="358" t="str">
        <f t="shared" si="219"/>
        <v/>
      </c>
      <c r="S322" s="367" t="str">
        <f t="shared" si="206"/>
        <v/>
      </c>
      <c r="T322" s="670" t="str">
        <f t="shared" si="220"/>
        <v/>
      </c>
      <c r="U322" s="359" t="str">
        <f t="shared" si="207"/>
        <v/>
      </c>
      <c r="V322" s="360" t="str">
        <f t="shared" si="221"/>
        <v/>
      </c>
      <c r="W322" s="367" t="str">
        <f t="shared" si="208"/>
        <v/>
      </c>
      <c r="X322" s="670" t="str">
        <f t="shared" si="222"/>
        <v/>
      </c>
      <c r="Y322" s="359" t="str">
        <f t="shared" si="209"/>
        <v/>
      </c>
      <c r="Z322" s="360" t="str">
        <f t="shared" si="223"/>
        <v/>
      </c>
      <c r="AA322" s="367" t="str">
        <f t="shared" si="210"/>
        <v/>
      </c>
      <c r="AB322" s="670" t="str">
        <f t="shared" si="224"/>
        <v/>
      </c>
      <c r="AC322" s="357" t="str">
        <f t="shared" si="211"/>
        <v/>
      </c>
      <c r="AD322" s="358" t="str">
        <f t="shared" si="212"/>
        <v/>
      </c>
      <c r="AE322" s="367" t="str">
        <f t="shared" si="213"/>
        <v/>
      </c>
      <c r="AF322" s="670" t="str">
        <f t="shared" si="225"/>
        <v/>
      </c>
      <c r="AG322" s="359" t="str">
        <f t="shared" si="214"/>
        <v/>
      </c>
      <c r="AH322" s="360" t="str">
        <f t="shared" si="226"/>
        <v/>
      </c>
      <c r="AI322" s="367" t="str">
        <f t="shared" si="215"/>
        <v/>
      </c>
      <c r="AJ322" s="670" t="str">
        <f t="shared" si="227"/>
        <v/>
      </c>
      <c r="AK322" s="357" t="str">
        <f t="shared" si="216"/>
        <v/>
      </c>
      <c r="AL322" s="358" t="str">
        <f t="shared" si="228"/>
        <v/>
      </c>
      <c r="AM322" s="367" t="str">
        <f t="shared" si="217"/>
        <v/>
      </c>
      <c r="AN322" s="68"/>
    </row>
    <row r="323" spans="1:40" x14ac:dyDescent="0.25">
      <c r="A323" s="335"/>
      <c r="B323" s="68"/>
      <c r="C323" s="793"/>
      <c r="D323" s="794"/>
      <c r="E323" s="269"/>
      <c r="F323" s="269"/>
      <c r="G323" s="269"/>
      <c r="H323" s="269"/>
      <c r="I323" s="269"/>
      <c r="J323" s="269"/>
      <c r="K323" s="269"/>
      <c r="L323" s="677"/>
      <c r="M323" s="68"/>
      <c r="N323" s="670" t="str">
        <f t="shared" si="203"/>
        <v/>
      </c>
      <c r="O323" s="367" t="str">
        <f t="shared" si="204"/>
        <v/>
      </c>
      <c r="P323" s="670" t="str">
        <f>IF(G323=0,"",IF(F323=0,"",G323-F323))</f>
        <v/>
      </c>
      <c r="Q323" s="357" t="str">
        <f t="shared" si="205"/>
        <v/>
      </c>
      <c r="R323" s="358" t="str">
        <f>IF(P323="","",P323+N323)</f>
        <v/>
      </c>
      <c r="S323" s="367" t="str">
        <f t="shared" si="206"/>
        <v/>
      </c>
      <c r="T323" s="670" t="str">
        <f>IF(H323=0,"",IF(G323=0,"",H323-G323))</f>
        <v/>
      </c>
      <c r="U323" s="359" t="str">
        <f t="shared" si="207"/>
        <v/>
      </c>
      <c r="V323" s="360" t="str">
        <f>IF(T323="","",T323+R323)</f>
        <v/>
      </c>
      <c r="W323" s="367" t="str">
        <f t="shared" si="208"/>
        <v/>
      </c>
      <c r="X323" s="670" t="str">
        <f>IF(I323=0,"",IF(H323=0,"",I323-H323))</f>
        <v/>
      </c>
      <c r="Y323" s="359" t="str">
        <f t="shared" si="209"/>
        <v/>
      </c>
      <c r="Z323" s="360" t="str">
        <f>IF(X323="","",X323+V323)</f>
        <v/>
      </c>
      <c r="AA323" s="367" t="str">
        <f t="shared" si="210"/>
        <v/>
      </c>
      <c r="AB323" s="670" t="str">
        <f>IF(J323=0,"",IF(I323=0,"",J323-I323))</f>
        <v/>
      </c>
      <c r="AC323" s="357" t="str">
        <f t="shared" si="211"/>
        <v/>
      </c>
      <c r="AD323" s="358" t="str">
        <f t="shared" si="212"/>
        <v/>
      </c>
      <c r="AE323" s="367" t="str">
        <f t="shared" si="213"/>
        <v/>
      </c>
      <c r="AF323" s="670" t="str">
        <f>IF(K323=0,"",IF(J323=0,"",K323-J323))</f>
        <v/>
      </c>
      <c r="AG323" s="359" t="str">
        <f t="shared" si="214"/>
        <v/>
      </c>
      <c r="AH323" s="360" t="str">
        <f>IF(AF323="","",AF323+AD323)</f>
        <v/>
      </c>
      <c r="AI323" s="367" t="str">
        <f t="shared" si="215"/>
        <v/>
      </c>
      <c r="AJ323" s="670" t="str">
        <f>IF(L323=0,"",IF(K323=0,"",L323-K323))</f>
        <v/>
      </c>
      <c r="AK323" s="357" t="str">
        <f t="shared" si="216"/>
        <v/>
      </c>
      <c r="AL323" s="358" t="str">
        <f>IF(AJ323="","",AJ323+AH323)</f>
        <v/>
      </c>
      <c r="AM323" s="367" t="str">
        <f t="shared" si="217"/>
        <v/>
      </c>
      <c r="AN323" s="68"/>
    </row>
    <row r="324" spans="1:40" x14ac:dyDescent="0.25">
      <c r="A324" s="335"/>
      <c r="B324" s="68"/>
      <c r="C324" s="793"/>
      <c r="D324" s="794"/>
      <c r="E324" s="371"/>
      <c r="F324" s="371"/>
      <c r="G324" s="371"/>
      <c r="H324" s="371"/>
      <c r="I324" s="371"/>
      <c r="J324" s="371"/>
      <c r="K324" s="371"/>
      <c r="L324" s="683"/>
      <c r="M324" s="68"/>
      <c r="N324" s="670" t="str">
        <f t="shared" si="203"/>
        <v/>
      </c>
      <c r="O324" s="367" t="str">
        <f t="shared" si="204"/>
        <v/>
      </c>
      <c r="P324" s="670" t="str">
        <f t="shared" si="218"/>
        <v/>
      </c>
      <c r="Q324" s="357" t="str">
        <f t="shared" si="205"/>
        <v/>
      </c>
      <c r="R324" s="358" t="str">
        <f t="shared" si="219"/>
        <v/>
      </c>
      <c r="S324" s="367" t="str">
        <f t="shared" si="206"/>
        <v/>
      </c>
      <c r="T324" s="670" t="str">
        <f t="shared" si="220"/>
        <v/>
      </c>
      <c r="U324" s="359" t="str">
        <f t="shared" si="207"/>
        <v/>
      </c>
      <c r="V324" s="360" t="str">
        <f t="shared" si="221"/>
        <v/>
      </c>
      <c r="W324" s="367" t="str">
        <f t="shared" si="208"/>
        <v/>
      </c>
      <c r="X324" s="670" t="str">
        <f t="shared" si="222"/>
        <v/>
      </c>
      <c r="Y324" s="359" t="str">
        <f t="shared" si="209"/>
        <v/>
      </c>
      <c r="Z324" s="360" t="str">
        <f t="shared" si="223"/>
        <v/>
      </c>
      <c r="AA324" s="367" t="str">
        <f t="shared" si="210"/>
        <v/>
      </c>
      <c r="AB324" s="670" t="str">
        <f t="shared" si="224"/>
        <v/>
      </c>
      <c r="AC324" s="357" t="str">
        <f t="shared" si="211"/>
        <v/>
      </c>
      <c r="AD324" s="358" t="str">
        <f t="shared" si="212"/>
        <v/>
      </c>
      <c r="AE324" s="367" t="str">
        <f t="shared" si="213"/>
        <v/>
      </c>
      <c r="AF324" s="670" t="str">
        <f t="shared" si="225"/>
        <v/>
      </c>
      <c r="AG324" s="359" t="str">
        <f t="shared" si="214"/>
        <v/>
      </c>
      <c r="AH324" s="360" t="str">
        <f t="shared" si="226"/>
        <v/>
      </c>
      <c r="AI324" s="367" t="str">
        <f t="shared" si="215"/>
        <v/>
      </c>
      <c r="AJ324" s="670" t="str">
        <f t="shared" si="227"/>
        <v/>
      </c>
      <c r="AK324" s="357" t="str">
        <f t="shared" si="216"/>
        <v/>
      </c>
      <c r="AL324" s="358" t="str">
        <f t="shared" si="228"/>
        <v/>
      </c>
      <c r="AM324" s="367" t="str">
        <f t="shared" si="217"/>
        <v/>
      </c>
      <c r="AN324" s="68"/>
    </row>
    <row r="325" spans="1:40" x14ac:dyDescent="0.25">
      <c r="A325" s="335"/>
      <c r="B325" s="68"/>
      <c r="C325" s="793"/>
      <c r="D325" s="794"/>
      <c r="E325" s="269"/>
      <c r="F325" s="269"/>
      <c r="G325" s="269"/>
      <c r="H325" s="269"/>
      <c r="I325" s="269"/>
      <c r="J325" s="269"/>
      <c r="K325" s="269"/>
      <c r="L325" s="677"/>
      <c r="M325" s="68"/>
      <c r="N325" s="670" t="str">
        <f t="shared" si="203"/>
        <v/>
      </c>
      <c r="O325" s="367" t="str">
        <f t="shared" si="204"/>
        <v/>
      </c>
      <c r="P325" s="670" t="str">
        <f t="shared" si="218"/>
        <v/>
      </c>
      <c r="Q325" s="357" t="str">
        <f t="shared" si="205"/>
        <v/>
      </c>
      <c r="R325" s="358" t="str">
        <f t="shared" si="219"/>
        <v/>
      </c>
      <c r="S325" s="367" t="str">
        <f t="shared" si="206"/>
        <v/>
      </c>
      <c r="T325" s="670" t="str">
        <f t="shared" si="220"/>
        <v/>
      </c>
      <c r="U325" s="359" t="str">
        <f t="shared" si="207"/>
        <v/>
      </c>
      <c r="V325" s="360" t="str">
        <f t="shared" si="221"/>
        <v/>
      </c>
      <c r="W325" s="367" t="str">
        <f t="shared" si="208"/>
        <v/>
      </c>
      <c r="X325" s="670" t="str">
        <f t="shared" si="222"/>
        <v/>
      </c>
      <c r="Y325" s="359" t="str">
        <f t="shared" si="209"/>
        <v/>
      </c>
      <c r="Z325" s="360" t="str">
        <f t="shared" si="223"/>
        <v/>
      </c>
      <c r="AA325" s="367" t="str">
        <f t="shared" si="210"/>
        <v/>
      </c>
      <c r="AB325" s="670" t="str">
        <f t="shared" si="224"/>
        <v/>
      </c>
      <c r="AC325" s="357" t="str">
        <f t="shared" si="211"/>
        <v/>
      </c>
      <c r="AD325" s="358" t="str">
        <f t="shared" si="212"/>
        <v/>
      </c>
      <c r="AE325" s="367" t="str">
        <f t="shared" si="213"/>
        <v/>
      </c>
      <c r="AF325" s="670" t="str">
        <f t="shared" si="225"/>
        <v/>
      </c>
      <c r="AG325" s="359" t="str">
        <f t="shared" si="214"/>
        <v/>
      </c>
      <c r="AH325" s="360" t="str">
        <f t="shared" si="226"/>
        <v/>
      </c>
      <c r="AI325" s="367" t="str">
        <f t="shared" si="215"/>
        <v/>
      </c>
      <c r="AJ325" s="670" t="str">
        <f t="shared" si="227"/>
        <v/>
      </c>
      <c r="AK325" s="357" t="str">
        <f t="shared" si="216"/>
        <v/>
      </c>
      <c r="AL325" s="358" t="str">
        <f t="shared" si="228"/>
        <v/>
      </c>
      <c r="AM325" s="367" t="str">
        <f t="shared" si="217"/>
        <v/>
      </c>
      <c r="AN325" s="68"/>
    </row>
    <row r="326" spans="1:40" x14ac:dyDescent="0.25">
      <c r="A326" s="335"/>
      <c r="B326" s="68"/>
      <c r="C326" s="793"/>
      <c r="D326" s="794"/>
      <c r="E326" s="269"/>
      <c r="F326" s="269"/>
      <c r="G326" s="269"/>
      <c r="H326" s="269"/>
      <c r="I326" s="269"/>
      <c r="J326" s="269"/>
      <c r="K326" s="269"/>
      <c r="L326" s="677"/>
      <c r="M326" s="68"/>
      <c r="N326" s="670" t="str">
        <f t="shared" si="203"/>
        <v/>
      </c>
      <c r="O326" s="367" t="str">
        <f t="shared" si="204"/>
        <v/>
      </c>
      <c r="P326" s="670" t="str">
        <f t="shared" si="218"/>
        <v/>
      </c>
      <c r="Q326" s="357" t="str">
        <f t="shared" si="205"/>
        <v/>
      </c>
      <c r="R326" s="358" t="str">
        <f t="shared" si="219"/>
        <v/>
      </c>
      <c r="S326" s="367" t="str">
        <f t="shared" si="206"/>
        <v/>
      </c>
      <c r="T326" s="670" t="str">
        <f t="shared" si="220"/>
        <v/>
      </c>
      <c r="U326" s="359" t="str">
        <f t="shared" si="207"/>
        <v/>
      </c>
      <c r="V326" s="360" t="str">
        <f t="shared" si="221"/>
        <v/>
      </c>
      <c r="W326" s="367" t="str">
        <f t="shared" si="208"/>
        <v/>
      </c>
      <c r="X326" s="670" t="str">
        <f t="shared" si="222"/>
        <v/>
      </c>
      <c r="Y326" s="359" t="str">
        <f t="shared" si="209"/>
        <v/>
      </c>
      <c r="Z326" s="360" t="str">
        <f t="shared" si="223"/>
        <v/>
      </c>
      <c r="AA326" s="367" t="str">
        <f t="shared" si="210"/>
        <v/>
      </c>
      <c r="AB326" s="670" t="str">
        <f t="shared" si="224"/>
        <v/>
      </c>
      <c r="AC326" s="357" t="str">
        <f t="shared" si="211"/>
        <v/>
      </c>
      <c r="AD326" s="358" t="str">
        <f t="shared" si="212"/>
        <v/>
      </c>
      <c r="AE326" s="367" t="str">
        <f t="shared" si="213"/>
        <v/>
      </c>
      <c r="AF326" s="670" t="str">
        <f t="shared" si="225"/>
        <v/>
      </c>
      <c r="AG326" s="359" t="str">
        <f t="shared" si="214"/>
        <v/>
      </c>
      <c r="AH326" s="360" t="str">
        <f t="shared" si="226"/>
        <v/>
      </c>
      <c r="AI326" s="367" t="str">
        <f t="shared" si="215"/>
        <v/>
      </c>
      <c r="AJ326" s="670" t="str">
        <f t="shared" si="227"/>
        <v/>
      </c>
      <c r="AK326" s="357" t="str">
        <f t="shared" si="216"/>
        <v/>
      </c>
      <c r="AL326" s="358" t="str">
        <f t="shared" si="228"/>
        <v/>
      </c>
      <c r="AM326" s="367" t="str">
        <f t="shared" si="217"/>
        <v/>
      </c>
      <c r="AN326" s="68"/>
    </row>
    <row r="327" spans="1:40" ht="15.75" thickBot="1" x14ac:dyDescent="0.3">
      <c r="A327" s="335"/>
      <c r="B327" s="68"/>
      <c r="C327" s="795"/>
      <c r="D327" s="796"/>
      <c r="E327" s="368"/>
      <c r="F327" s="368"/>
      <c r="G327" s="368"/>
      <c r="H327" s="368"/>
      <c r="I327" s="368"/>
      <c r="J327" s="368"/>
      <c r="K327" s="368"/>
      <c r="L327" s="680"/>
      <c r="M327" s="68"/>
      <c r="N327" s="671" t="str">
        <f t="shared" si="203"/>
        <v/>
      </c>
      <c r="O327" s="676" t="str">
        <f t="shared" si="204"/>
        <v/>
      </c>
      <c r="P327" s="671" t="str">
        <f t="shared" si="218"/>
        <v/>
      </c>
      <c r="Q327" s="672" t="str">
        <f t="shared" si="205"/>
        <v/>
      </c>
      <c r="R327" s="673" t="str">
        <f t="shared" si="219"/>
        <v/>
      </c>
      <c r="S327" s="676" t="str">
        <f t="shared" si="206"/>
        <v/>
      </c>
      <c r="T327" s="671" t="str">
        <f t="shared" si="220"/>
        <v/>
      </c>
      <c r="U327" s="674" t="str">
        <f t="shared" si="207"/>
        <v/>
      </c>
      <c r="V327" s="675" t="str">
        <f t="shared" si="221"/>
        <v/>
      </c>
      <c r="W327" s="676" t="str">
        <f t="shared" si="208"/>
        <v/>
      </c>
      <c r="X327" s="671" t="str">
        <f t="shared" si="222"/>
        <v/>
      </c>
      <c r="Y327" s="674" t="str">
        <f t="shared" si="209"/>
        <v/>
      </c>
      <c r="Z327" s="675" t="str">
        <f t="shared" si="223"/>
        <v/>
      </c>
      <c r="AA327" s="676" t="str">
        <f t="shared" si="210"/>
        <v/>
      </c>
      <c r="AB327" s="671" t="str">
        <f t="shared" si="224"/>
        <v/>
      </c>
      <c r="AC327" s="672" t="str">
        <f t="shared" si="211"/>
        <v/>
      </c>
      <c r="AD327" s="673" t="str">
        <f t="shared" si="212"/>
        <v/>
      </c>
      <c r="AE327" s="676" t="str">
        <f t="shared" si="213"/>
        <v/>
      </c>
      <c r="AF327" s="671" t="str">
        <f t="shared" si="225"/>
        <v/>
      </c>
      <c r="AG327" s="674" t="str">
        <f t="shared" si="214"/>
        <v/>
      </c>
      <c r="AH327" s="675" t="str">
        <f t="shared" si="226"/>
        <v/>
      </c>
      <c r="AI327" s="676" t="str">
        <f t="shared" si="215"/>
        <v/>
      </c>
      <c r="AJ327" s="671" t="str">
        <f t="shared" si="227"/>
        <v/>
      </c>
      <c r="AK327" s="672" t="str">
        <f t="shared" si="216"/>
        <v/>
      </c>
      <c r="AL327" s="673" t="str">
        <f t="shared" si="228"/>
        <v/>
      </c>
      <c r="AM327" s="676" t="str">
        <f t="shared" si="217"/>
        <v/>
      </c>
      <c r="AN327" s="68"/>
    </row>
    <row r="328" spans="1:40" x14ac:dyDescent="0.25">
      <c r="A328" s="335"/>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c r="AA328" s="68"/>
      <c r="AB328" s="68"/>
      <c r="AC328" s="68"/>
      <c r="AD328" s="68"/>
      <c r="AE328" s="68"/>
      <c r="AF328" s="68"/>
      <c r="AG328" s="68"/>
      <c r="AH328" s="68"/>
      <c r="AI328" s="68"/>
      <c r="AJ328" s="68"/>
      <c r="AK328" s="68"/>
      <c r="AL328" s="68"/>
      <c r="AM328" s="68"/>
      <c r="AN328" s="68"/>
    </row>
    <row r="329" spans="1:40" x14ac:dyDescent="0.25">
      <c r="A329" s="335"/>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c r="AB329" s="68"/>
      <c r="AC329" s="68"/>
      <c r="AD329" s="68"/>
      <c r="AE329" s="68"/>
      <c r="AF329" s="68"/>
      <c r="AG329" s="68"/>
      <c r="AH329" s="68"/>
      <c r="AI329" s="68"/>
      <c r="AJ329" s="68"/>
      <c r="AK329" s="68"/>
      <c r="AL329" s="68"/>
      <c r="AM329" s="68"/>
      <c r="AN329" s="68"/>
    </row>
    <row r="330" spans="1:40" ht="15.75" x14ac:dyDescent="0.25">
      <c r="A330" s="335"/>
      <c r="B330" s="68"/>
      <c r="C330" s="49" t="s">
        <v>664</v>
      </c>
      <c r="D330" s="68"/>
      <c r="E330" s="68"/>
      <c r="F330" s="68"/>
      <c r="G330" s="68"/>
      <c r="H330" s="68"/>
      <c r="I330" s="68"/>
      <c r="J330" s="68"/>
      <c r="K330" s="68"/>
      <c r="L330" s="68"/>
      <c r="M330" s="68"/>
      <c r="N330" s="49"/>
      <c r="O330" s="68"/>
      <c r="P330" s="68"/>
      <c r="Q330" s="68"/>
      <c r="R330" s="68"/>
      <c r="S330" s="68"/>
      <c r="T330" s="68"/>
      <c r="U330" s="68"/>
      <c r="V330" s="68"/>
      <c r="W330" s="68"/>
      <c r="X330" s="68"/>
      <c r="Y330" s="68"/>
      <c r="Z330" s="68"/>
      <c r="AA330" s="68"/>
      <c r="AB330" s="68"/>
      <c r="AC330" s="68"/>
      <c r="AD330" s="68"/>
      <c r="AE330" s="68"/>
      <c r="AF330" s="68"/>
      <c r="AG330" s="68"/>
      <c r="AH330" s="68"/>
      <c r="AI330" s="68"/>
      <c r="AJ330" s="68"/>
      <c r="AK330" s="68"/>
      <c r="AL330" s="68"/>
      <c r="AM330" s="68"/>
      <c r="AN330" s="68"/>
    </row>
    <row r="331" spans="1:40" ht="15.75" thickBot="1" x14ac:dyDescent="0.3">
      <c r="A331" s="335"/>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c r="AB331" s="68"/>
      <c r="AC331" s="68"/>
      <c r="AD331" s="68"/>
      <c r="AE331" s="68"/>
      <c r="AF331" s="68"/>
      <c r="AG331" s="68"/>
      <c r="AH331" s="68"/>
      <c r="AI331" s="68"/>
      <c r="AJ331" s="68"/>
      <c r="AK331" s="68"/>
      <c r="AL331" s="68"/>
      <c r="AM331" s="68"/>
      <c r="AN331" s="68"/>
    </row>
    <row r="332" spans="1:40" ht="16.5" thickBot="1" x14ac:dyDescent="0.3">
      <c r="A332" s="335"/>
      <c r="B332" s="68"/>
      <c r="C332" s="68"/>
      <c r="D332" s="68"/>
      <c r="E332" s="68"/>
      <c r="F332" s="802" t="s">
        <v>665</v>
      </c>
      <c r="G332" s="803"/>
      <c r="H332" s="803"/>
      <c r="I332" s="803"/>
      <c r="J332" s="803"/>
      <c r="K332" s="803"/>
      <c r="L332" s="804"/>
      <c r="M332" s="68"/>
      <c r="N332" s="805" t="s">
        <v>602</v>
      </c>
      <c r="O332" s="806"/>
      <c r="P332" s="806"/>
      <c r="Q332" s="806"/>
      <c r="R332" s="806"/>
      <c r="S332" s="806"/>
      <c r="T332" s="806"/>
      <c r="U332" s="806"/>
      <c r="V332" s="806"/>
      <c r="W332" s="806"/>
      <c r="X332" s="806"/>
      <c r="Y332" s="806"/>
      <c r="Z332" s="806"/>
      <c r="AA332" s="806"/>
      <c r="AB332" s="806"/>
      <c r="AC332" s="806"/>
      <c r="AD332" s="806"/>
      <c r="AE332" s="806"/>
      <c r="AF332" s="806"/>
      <c r="AG332" s="806"/>
      <c r="AH332" s="806"/>
      <c r="AI332" s="806"/>
      <c r="AJ332" s="806"/>
      <c r="AK332" s="806"/>
      <c r="AL332" s="806"/>
      <c r="AM332" s="807"/>
      <c r="AN332" s="68"/>
    </row>
    <row r="333" spans="1:40" ht="39" customHeight="1" x14ac:dyDescent="0.25">
      <c r="A333" s="335"/>
      <c r="B333" s="68"/>
      <c r="C333" s="800" t="s">
        <v>646</v>
      </c>
      <c r="D333" s="801"/>
      <c r="E333" s="659" t="s">
        <v>624</v>
      </c>
      <c r="F333" s="659" t="s">
        <v>647</v>
      </c>
      <c r="G333" s="659" t="s">
        <v>648</v>
      </c>
      <c r="H333" s="659" t="s">
        <v>649</v>
      </c>
      <c r="I333" s="659" t="s">
        <v>650</v>
      </c>
      <c r="J333" s="659" t="s">
        <v>651</v>
      </c>
      <c r="K333" s="659" t="s">
        <v>652</v>
      </c>
      <c r="L333" s="660" t="s">
        <v>653</v>
      </c>
      <c r="M333" s="684"/>
      <c r="N333" s="797" t="s">
        <v>654</v>
      </c>
      <c r="O333" s="799"/>
      <c r="P333" s="797" t="s">
        <v>655</v>
      </c>
      <c r="Q333" s="798"/>
      <c r="R333" s="798"/>
      <c r="S333" s="799"/>
      <c r="T333" s="797" t="s">
        <v>656</v>
      </c>
      <c r="U333" s="798"/>
      <c r="V333" s="798"/>
      <c r="W333" s="799"/>
      <c r="X333" s="797" t="s">
        <v>657</v>
      </c>
      <c r="Y333" s="798"/>
      <c r="Z333" s="798"/>
      <c r="AA333" s="799"/>
      <c r="AB333" s="797" t="s">
        <v>658</v>
      </c>
      <c r="AC333" s="798"/>
      <c r="AD333" s="798"/>
      <c r="AE333" s="799"/>
      <c r="AF333" s="797" t="s">
        <v>659</v>
      </c>
      <c r="AG333" s="798"/>
      <c r="AH333" s="798"/>
      <c r="AI333" s="799"/>
      <c r="AJ333" s="797" t="s">
        <v>660</v>
      </c>
      <c r="AK333" s="798"/>
      <c r="AL333" s="798"/>
      <c r="AM333" s="799"/>
      <c r="AN333" s="68"/>
    </row>
    <row r="334" spans="1:40" x14ac:dyDescent="0.25">
      <c r="A334" s="335"/>
      <c r="B334" s="68"/>
      <c r="C334" s="681"/>
      <c r="D334" s="65"/>
      <c r="E334" s="346" t="str">
        <f>E307</f>
        <v>2014/15</v>
      </c>
      <c r="F334" s="346" t="str">
        <f t="shared" ref="F334:L334" si="229">F307</f>
        <v>2015/16</v>
      </c>
      <c r="G334" s="346" t="str">
        <f t="shared" si="229"/>
        <v>2016/17</v>
      </c>
      <c r="H334" s="346" t="str">
        <f t="shared" si="229"/>
        <v>2017/18</v>
      </c>
      <c r="I334" s="346" t="str">
        <f t="shared" si="229"/>
        <v>2018/19</v>
      </c>
      <c r="J334" s="346" t="str">
        <f t="shared" si="229"/>
        <v>2019/20</v>
      </c>
      <c r="K334" s="346" t="str">
        <f t="shared" si="229"/>
        <v>2020/21</v>
      </c>
      <c r="L334" s="662" t="str">
        <f t="shared" si="229"/>
        <v>2021/22</v>
      </c>
      <c r="M334" s="684"/>
      <c r="N334" s="402" t="s">
        <v>620</v>
      </c>
      <c r="O334" s="366" t="s">
        <v>621</v>
      </c>
      <c r="P334" s="402" t="s">
        <v>620</v>
      </c>
      <c r="Q334" s="351" t="s">
        <v>621</v>
      </c>
      <c r="R334" s="352" t="s">
        <v>622</v>
      </c>
      <c r="S334" s="366" t="s">
        <v>621</v>
      </c>
      <c r="T334" s="402" t="s">
        <v>620</v>
      </c>
      <c r="U334" s="351" t="s">
        <v>621</v>
      </c>
      <c r="V334" s="352" t="s">
        <v>622</v>
      </c>
      <c r="W334" s="366" t="s">
        <v>621</v>
      </c>
      <c r="X334" s="402" t="s">
        <v>620</v>
      </c>
      <c r="Y334" s="351" t="s">
        <v>621</v>
      </c>
      <c r="Z334" s="352" t="s">
        <v>622</v>
      </c>
      <c r="AA334" s="366" t="s">
        <v>621</v>
      </c>
      <c r="AB334" s="402" t="s">
        <v>620</v>
      </c>
      <c r="AC334" s="351" t="s">
        <v>621</v>
      </c>
      <c r="AD334" s="352" t="s">
        <v>622</v>
      </c>
      <c r="AE334" s="366" t="s">
        <v>621</v>
      </c>
      <c r="AF334" s="402" t="s">
        <v>620</v>
      </c>
      <c r="AG334" s="351" t="s">
        <v>621</v>
      </c>
      <c r="AH334" s="352" t="s">
        <v>622</v>
      </c>
      <c r="AI334" s="366" t="s">
        <v>621</v>
      </c>
      <c r="AJ334" s="402" t="s">
        <v>620</v>
      </c>
      <c r="AK334" s="352" t="s">
        <v>621</v>
      </c>
      <c r="AL334" s="354" t="s">
        <v>622</v>
      </c>
      <c r="AM334" s="366" t="s">
        <v>621</v>
      </c>
      <c r="AN334" s="68"/>
    </row>
    <row r="335" spans="1:40" x14ac:dyDescent="0.25">
      <c r="A335" s="335"/>
      <c r="B335" s="68"/>
      <c r="C335" s="793" t="s">
        <v>810</v>
      </c>
      <c r="D335" s="794"/>
      <c r="E335" s="269"/>
      <c r="F335" s="269"/>
      <c r="G335" s="269"/>
      <c r="H335" s="269"/>
      <c r="I335" s="269"/>
      <c r="J335" s="269"/>
      <c r="K335" s="269"/>
      <c r="L335" s="677"/>
      <c r="M335" s="68"/>
      <c r="N335" s="670" t="str">
        <f t="shared" ref="N335:N344" si="230">IF(F335=0,"",IF(E335=0,"",F335-E335))</f>
        <v/>
      </c>
      <c r="O335" s="367" t="str">
        <f t="shared" ref="O335:O344" si="231">IF(N335="","",N335/E335)</f>
        <v/>
      </c>
      <c r="P335" s="670" t="str">
        <f>IF(G335=0,"",IF(F335=0,"",G335-F335))</f>
        <v/>
      </c>
      <c r="Q335" s="357" t="str">
        <f t="shared" ref="Q335:Q344" si="232">IF(P335="","",P335/F335)</f>
        <v/>
      </c>
      <c r="R335" s="358" t="str">
        <f>IF(P335="","",P335+N335)</f>
        <v/>
      </c>
      <c r="S335" s="367" t="str">
        <f t="shared" ref="S335:S344" si="233">IF(R335="","",R335/E335)</f>
        <v/>
      </c>
      <c r="T335" s="670" t="str">
        <f>IF(H335=0,"",IF(G335=0,"",H335-G335))</f>
        <v/>
      </c>
      <c r="U335" s="357" t="str">
        <f t="shared" ref="U335:U344" si="234">IF(T335="","",T335/G335)</f>
        <v/>
      </c>
      <c r="V335" s="358" t="str">
        <f>IF(T335="","",T335+R335)</f>
        <v/>
      </c>
      <c r="W335" s="367" t="str">
        <f t="shared" ref="W335:W344" si="235">IF(V335="","",V335/E335)</f>
        <v/>
      </c>
      <c r="X335" s="670" t="str">
        <f>IF(I335=0,"",IF(H335=0,"",I335-H335))</f>
        <v/>
      </c>
      <c r="Y335" s="357" t="str">
        <f t="shared" ref="Y335:Y344" si="236">IF(X335="","",X335/H335)</f>
        <v/>
      </c>
      <c r="Z335" s="358" t="str">
        <f>IF(X335="","",X335+V335)</f>
        <v/>
      </c>
      <c r="AA335" s="367" t="str">
        <f t="shared" ref="AA335:AA344" si="237">IF(Z335="","",Z335/E335)</f>
        <v/>
      </c>
      <c r="AB335" s="670" t="str">
        <f>IF(J335=0,"",IF(I335=0,"",J335-I335))</f>
        <v/>
      </c>
      <c r="AC335" s="372" t="str">
        <f t="shared" ref="AC335:AC344" si="238">IF(AB335="","",AB335/I335)</f>
        <v/>
      </c>
      <c r="AD335" s="358" t="str">
        <f t="shared" ref="AD335:AD344" si="239">IF(AB335="","",AB335+Z335)</f>
        <v/>
      </c>
      <c r="AE335" s="367" t="str">
        <f t="shared" ref="AE335:AE344" si="240">IF(AD335="","",AD335/E335)</f>
        <v/>
      </c>
      <c r="AF335" s="670" t="str">
        <f>IF(K335=0,"",IF(J335=0,"",K335-J335))</f>
        <v/>
      </c>
      <c r="AG335" s="357" t="str">
        <f t="shared" ref="AG335:AG344" si="241">IF(AF335="","",AF335/J335)</f>
        <v/>
      </c>
      <c r="AH335" s="358" t="str">
        <f>IF(AF335="","",AF335+AD335)</f>
        <v/>
      </c>
      <c r="AI335" s="367" t="str">
        <f t="shared" ref="AI335:AI344" si="242">IF(AH335="","",AH335/E335)</f>
        <v/>
      </c>
      <c r="AJ335" s="670" t="str">
        <f>IF(L335=0,"",IF(K335=0,"",L335-K335))</f>
        <v/>
      </c>
      <c r="AK335" s="359" t="str">
        <f t="shared" ref="AK335:AK344" si="243">IF(AJ335="","",AJ335/K335)</f>
        <v/>
      </c>
      <c r="AL335" s="360" t="str">
        <f>IF(AJ335="","",AJ335+AH335)</f>
        <v/>
      </c>
      <c r="AM335" s="367" t="str">
        <f t="shared" ref="AM335:AM344" si="244">IF(AL335="","",AL335/E335)</f>
        <v/>
      </c>
      <c r="AN335" s="68"/>
    </row>
    <row r="336" spans="1:40" x14ac:dyDescent="0.25">
      <c r="A336" s="335"/>
      <c r="B336" s="68"/>
      <c r="C336" s="793"/>
      <c r="D336" s="794"/>
      <c r="E336" s="269"/>
      <c r="F336" s="269"/>
      <c r="G336" s="269"/>
      <c r="H336" s="269"/>
      <c r="I336" s="269"/>
      <c r="J336" s="269"/>
      <c r="K336" s="269"/>
      <c r="L336" s="677"/>
      <c r="M336" s="68"/>
      <c r="N336" s="670" t="str">
        <f t="shared" si="230"/>
        <v/>
      </c>
      <c r="O336" s="367" t="str">
        <f t="shared" si="231"/>
        <v/>
      </c>
      <c r="P336" s="670" t="str">
        <f>IF(G336=0,"",IF(F336=0,"",G336-F336))</f>
        <v/>
      </c>
      <c r="Q336" s="357" t="str">
        <f t="shared" si="232"/>
        <v/>
      </c>
      <c r="R336" s="358" t="str">
        <f>IF(P336="","",P336+N336)</f>
        <v/>
      </c>
      <c r="S336" s="367" t="str">
        <f t="shared" si="233"/>
        <v/>
      </c>
      <c r="T336" s="670" t="str">
        <f>IF(H336=0,"",IF(G336=0,"",H336-G336))</f>
        <v/>
      </c>
      <c r="U336" s="357" t="str">
        <f t="shared" si="234"/>
        <v/>
      </c>
      <c r="V336" s="358" t="str">
        <f>IF(T336="","",T336+R336)</f>
        <v/>
      </c>
      <c r="W336" s="367" t="str">
        <f t="shared" si="235"/>
        <v/>
      </c>
      <c r="X336" s="670" t="str">
        <f>IF(I336=0,"",IF(H336=0,"",I336-H336))</f>
        <v/>
      </c>
      <c r="Y336" s="357" t="str">
        <f t="shared" si="236"/>
        <v/>
      </c>
      <c r="Z336" s="358" t="str">
        <f>IF(X336="","",X336+V336)</f>
        <v/>
      </c>
      <c r="AA336" s="367" t="str">
        <f t="shared" si="237"/>
        <v/>
      </c>
      <c r="AB336" s="685" t="str">
        <f>IF(J336=0,"",IF(I336=0,"",J336-I336))</f>
        <v/>
      </c>
      <c r="AC336" s="357" t="str">
        <f t="shared" si="238"/>
        <v/>
      </c>
      <c r="AD336" s="358" t="str">
        <f t="shared" si="239"/>
        <v/>
      </c>
      <c r="AE336" s="367" t="str">
        <f t="shared" si="240"/>
        <v/>
      </c>
      <c r="AF336" s="670" t="str">
        <f>IF(K336=0,"",IF(J336=0,"",K336-J336))</f>
        <v/>
      </c>
      <c r="AG336" s="357" t="str">
        <f t="shared" si="241"/>
        <v/>
      </c>
      <c r="AH336" s="358" t="str">
        <f>IF(AF336="","",AF336+AD336)</f>
        <v/>
      </c>
      <c r="AI336" s="367" t="str">
        <f t="shared" si="242"/>
        <v/>
      </c>
      <c r="AJ336" s="670" t="str">
        <f>IF(L336=0,"",IF(K336=0,"",L336-K336))</f>
        <v/>
      </c>
      <c r="AK336" s="359" t="str">
        <f t="shared" si="243"/>
        <v/>
      </c>
      <c r="AL336" s="360" t="str">
        <f>IF(AJ336="","",AJ336+AH336)</f>
        <v/>
      </c>
      <c r="AM336" s="367" t="str">
        <f t="shared" si="244"/>
        <v/>
      </c>
      <c r="AN336" s="68"/>
    </row>
    <row r="337" spans="1:40" x14ac:dyDescent="0.25">
      <c r="A337" s="335"/>
      <c r="B337" s="68"/>
      <c r="C337" s="793"/>
      <c r="D337" s="794"/>
      <c r="E337" s="269"/>
      <c r="F337" s="269"/>
      <c r="G337" s="269"/>
      <c r="H337" s="269"/>
      <c r="I337" s="269"/>
      <c r="J337" s="269"/>
      <c r="K337" s="269"/>
      <c r="L337" s="677"/>
      <c r="M337" s="68"/>
      <c r="N337" s="670" t="str">
        <f t="shared" si="230"/>
        <v/>
      </c>
      <c r="O337" s="367" t="str">
        <f t="shared" si="231"/>
        <v/>
      </c>
      <c r="P337" s="670" t="str">
        <f t="shared" ref="P337:P344" si="245">IF(G337=0,"",IF(F337=0,"",G337-F337))</f>
        <v/>
      </c>
      <c r="Q337" s="357" t="str">
        <f t="shared" si="232"/>
        <v/>
      </c>
      <c r="R337" s="358" t="str">
        <f t="shared" ref="R337:R344" si="246">IF(P337="","",P337+N337)</f>
        <v/>
      </c>
      <c r="S337" s="367" t="str">
        <f t="shared" si="233"/>
        <v/>
      </c>
      <c r="T337" s="670" t="str">
        <f t="shared" ref="T337:T344" si="247">IF(H337=0,"",IF(G337=0,"",H337-G337))</f>
        <v/>
      </c>
      <c r="U337" s="357" t="str">
        <f t="shared" si="234"/>
        <v/>
      </c>
      <c r="V337" s="358" t="str">
        <f t="shared" ref="V337:V344" si="248">IF(T337="","",T337+R337)</f>
        <v/>
      </c>
      <c r="W337" s="367" t="str">
        <f t="shared" si="235"/>
        <v/>
      </c>
      <c r="X337" s="670" t="str">
        <f t="shared" ref="X337:X344" si="249">IF(I337=0,"",IF(H337=0,"",I337-H337))</f>
        <v/>
      </c>
      <c r="Y337" s="357" t="str">
        <f t="shared" si="236"/>
        <v/>
      </c>
      <c r="Z337" s="358" t="str">
        <f t="shared" ref="Z337:Z344" si="250">IF(X337="","",X337+V337)</f>
        <v/>
      </c>
      <c r="AA337" s="367" t="str">
        <f t="shared" si="237"/>
        <v/>
      </c>
      <c r="AB337" s="670" t="str">
        <f t="shared" ref="AB337:AB344" si="251">IF(J337=0,"",IF(I337=0,"",J337-I337))</f>
        <v/>
      </c>
      <c r="AC337" s="357" t="str">
        <f t="shared" si="238"/>
        <v/>
      </c>
      <c r="AD337" s="358" t="str">
        <f t="shared" si="239"/>
        <v/>
      </c>
      <c r="AE337" s="367" t="str">
        <f t="shared" si="240"/>
        <v/>
      </c>
      <c r="AF337" s="670" t="str">
        <f t="shared" ref="AF337:AF344" si="252">IF(K337=0,"",IF(J337=0,"",K337-J337))</f>
        <v/>
      </c>
      <c r="AG337" s="357" t="str">
        <f t="shared" si="241"/>
        <v/>
      </c>
      <c r="AH337" s="358" t="str">
        <f t="shared" ref="AH337:AH344" si="253">IF(AF337="","",AF337+AD337)</f>
        <v/>
      </c>
      <c r="AI337" s="367" t="str">
        <f t="shared" si="242"/>
        <v/>
      </c>
      <c r="AJ337" s="670" t="str">
        <f t="shared" ref="AJ337:AJ344" si="254">IF(L337=0,"",IF(K337=0,"",L337-K337))</f>
        <v/>
      </c>
      <c r="AK337" s="359" t="str">
        <f t="shared" si="243"/>
        <v/>
      </c>
      <c r="AL337" s="360" t="str">
        <f t="shared" ref="AL337:AL344" si="255">IF(AJ337="","",AJ337+AH337)</f>
        <v/>
      </c>
      <c r="AM337" s="367" t="str">
        <f t="shared" si="244"/>
        <v/>
      </c>
      <c r="AN337" s="68"/>
    </row>
    <row r="338" spans="1:40" x14ac:dyDescent="0.25">
      <c r="A338" s="335"/>
      <c r="B338" s="68"/>
      <c r="C338" s="793"/>
      <c r="D338" s="794"/>
      <c r="E338" s="269"/>
      <c r="F338" s="269"/>
      <c r="G338" s="269"/>
      <c r="H338" s="269"/>
      <c r="I338" s="269"/>
      <c r="J338" s="269"/>
      <c r="K338" s="269"/>
      <c r="L338" s="677"/>
      <c r="M338" s="68"/>
      <c r="N338" s="670" t="str">
        <f t="shared" si="230"/>
        <v/>
      </c>
      <c r="O338" s="367" t="str">
        <f t="shared" si="231"/>
        <v/>
      </c>
      <c r="P338" s="670" t="str">
        <f t="shared" si="245"/>
        <v/>
      </c>
      <c r="Q338" s="357" t="str">
        <f t="shared" si="232"/>
        <v/>
      </c>
      <c r="R338" s="358" t="str">
        <f t="shared" si="246"/>
        <v/>
      </c>
      <c r="S338" s="367" t="str">
        <f t="shared" si="233"/>
        <v/>
      </c>
      <c r="T338" s="670" t="str">
        <f t="shared" si="247"/>
        <v/>
      </c>
      <c r="U338" s="357" t="str">
        <f t="shared" si="234"/>
        <v/>
      </c>
      <c r="V338" s="358" t="str">
        <f t="shared" si="248"/>
        <v/>
      </c>
      <c r="W338" s="367" t="str">
        <f t="shared" si="235"/>
        <v/>
      </c>
      <c r="X338" s="670" t="str">
        <f t="shared" si="249"/>
        <v/>
      </c>
      <c r="Y338" s="357" t="str">
        <f t="shared" si="236"/>
        <v/>
      </c>
      <c r="Z338" s="358" t="str">
        <f t="shared" si="250"/>
        <v/>
      </c>
      <c r="AA338" s="367" t="str">
        <f t="shared" si="237"/>
        <v/>
      </c>
      <c r="AB338" s="670" t="str">
        <f t="shared" si="251"/>
        <v/>
      </c>
      <c r="AC338" s="357" t="str">
        <f t="shared" si="238"/>
        <v/>
      </c>
      <c r="AD338" s="358" t="str">
        <f t="shared" si="239"/>
        <v/>
      </c>
      <c r="AE338" s="367" t="str">
        <f t="shared" si="240"/>
        <v/>
      </c>
      <c r="AF338" s="670" t="str">
        <f t="shared" si="252"/>
        <v/>
      </c>
      <c r="AG338" s="357" t="str">
        <f t="shared" si="241"/>
        <v/>
      </c>
      <c r="AH338" s="358" t="str">
        <f t="shared" si="253"/>
        <v/>
      </c>
      <c r="AI338" s="367" t="str">
        <f t="shared" si="242"/>
        <v/>
      </c>
      <c r="AJ338" s="670" t="str">
        <f t="shared" si="254"/>
        <v/>
      </c>
      <c r="AK338" s="359" t="str">
        <f t="shared" si="243"/>
        <v/>
      </c>
      <c r="AL338" s="360" t="str">
        <f t="shared" si="255"/>
        <v/>
      </c>
      <c r="AM338" s="367" t="str">
        <f t="shared" si="244"/>
        <v/>
      </c>
      <c r="AN338" s="68"/>
    </row>
    <row r="339" spans="1:40" x14ac:dyDescent="0.25">
      <c r="A339" s="335"/>
      <c r="B339" s="68"/>
      <c r="C339" s="793"/>
      <c r="D339" s="794"/>
      <c r="E339" s="269"/>
      <c r="F339" s="269"/>
      <c r="G339" s="269"/>
      <c r="H339" s="269"/>
      <c r="I339" s="269"/>
      <c r="J339" s="269"/>
      <c r="K339" s="269"/>
      <c r="L339" s="677"/>
      <c r="M339" s="68"/>
      <c r="N339" s="670" t="str">
        <f t="shared" si="230"/>
        <v/>
      </c>
      <c r="O339" s="367" t="str">
        <f t="shared" si="231"/>
        <v/>
      </c>
      <c r="P339" s="670" t="str">
        <f t="shared" si="245"/>
        <v/>
      </c>
      <c r="Q339" s="357" t="str">
        <f t="shared" si="232"/>
        <v/>
      </c>
      <c r="R339" s="358" t="str">
        <f t="shared" si="246"/>
        <v/>
      </c>
      <c r="S339" s="367" t="str">
        <f t="shared" si="233"/>
        <v/>
      </c>
      <c r="T339" s="670" t="str">
        <f t="shared" si="247"/>
        <v/>
      </c>
      <c r="U339" s="357" t="str">
        <f t="shared" si="234"/>
        <v/>
      </c>
      <c r="V339" s="358" t="str">
        <f t="shared" si="248"/>
        <v/>
      </c>
      <c r="W339" s="367" t="str">
        <f t="shared" si="235"/>
        <v/>
      </c>
      <c r="X339" s="670" t="str">
        <f t="shared" si="249"/>
        <v/>
      </c>
      <c r="Y339" s="357" t="str">
        <f t="shared" si="236"/>
        <v/>
      </c>
      <c r="Z339" s="358" t="str">
        <f t="shared" si="250"/>
        <v/>
      </c>
      <c r="AA339" s="367" t="str">
        <f t="shared" si="237"/>
        <v/>
      </c>
      <c r="AB339" s="670" t="str">
        <f t="shared" si="251"/>
        <v/>
      </c>
      <c r="AC339" s="357" t="str">
        <f t="shared" si="238"/>
        <v/>
      </c>
      <c r="AD339" s="358" t="str">
        <f t="shared" si="239"/>
        <v/>
      </c>
      <c r="AE339" s="367" t="str">
        <f t="shared" si="240"/>
        <v/>
      </c>
      <c r="AF339" s="670" t="str">
        <f t="shared" si="252"/>
        <v/>
      </c>
      <c r="AG339" s="357" t="str">
        <f t="shared" si="241"/>
        <v/>
      </c>
      <c r="AH339" s="358" t="str">
        <f t="shared" si="253"/>
        <v/>
      </c>
      <c r="AI339" s="367" t="str">
        <f t="shared" si="242"/>
        <v/>
      </c>
      <c r="AJ339" s="670" t="str">
        <f t="shared" si="254"/>
        <v/>
      </c>
      <c r="AK339" s="359" t="str">
        <f t="shared" si="243"/>
        <v/>
      </c>
      <c r="AL339" s="360" t="str">
        <f t="shared" si="255"/>
        <v/>
      </c>
      <c r="AM339" s="367" t="str">
        <f t="shared" si="244"/>
        <v/>
      </c>
      <c r="AN339" s="68"/>
    </row>
    <row r="340" spans="1:40" x14ac:dyDescent="0.25">
      <c r="A340" s="335"/>
      <c r="B340" s="68"/>
      <c r="C340" s="793"/>
      <c r="D340" s="794"/>
      <c r="E340" s="269"/>
      <c r="F340" s="269"/>
      <c r="G340" s="269"/>
      <c r="H340" s="269"/>
      <c r="I340" s="269"/>
      <c r="J340" s="269"/>
      <c r="K340" s="269"/>
      <c r="L340" s="677"/>
      <c r="M340" s="68"/>
      <c r="N340" s="670" t="str">
        <f t="shared" si="230"/>
        <v/>
      </c>
      <c r="O340" s="367" t="str">
        <f t="shared" si="231"/>
        <v/>
      </c>
      <c r="P340" s="670" t="str">
        <f t="shared" si="245"/>
        <v/>
      </c>
      <c r="Q340" s="357" t="str">
        <f t="shared" si="232"/>
        <v/>
      </c>
      <c r="R340" s="358" t="str">
        <f t="shared" si="246"/>
        <v/>
      </c>
      <c r="S340" s="367" t="str">
        <f t="shared" si="233"/>
        <v/>
      </c>
      <c r="T340" s="670" t="str">
        <f t="shared" si="247"/>
        <v/>
      </c>
      <c r="U340" s="357" t="str">
        <f t="shared" si="234"/>
        <v/>
      </c>
      <c r="V340" s="358" t="str">
        <f t="shared" si="248"/>
        <v/>
      </c>
      <c r="W340" s="367" t="str">
        <f t="shared" si="235"/>
        <v/>
      </c>
      <c r="X340" s="670" t="str">
        <f t="shared" si="249"/>
        <v/>
      </c>
      <c r="Y340" s="357" t="str">
        <f t="shared" si="236"/>
        <v/>
      </c>
      <c r="Z340" s="358" t="str">
        <f t="shared" si="250"/>
        <v/>
      </c>
      <c r="AA340" s="367" t="str">
        <f t="shared" si="237"/>
        <v/>
      </c>
      <c r="AB340" s="670" t="str">
        <f t="shared" si="251"/>
        <v/>
      </c>
      <c r="AC340" s="357" t="str">
        <f t="shared" si="238"/>
        <v/>
      </c>
      <c r="AD340" s="358" t="str">
        <f t="shared" si="239"/>
        <v/>
      </c>
      <c r="AE340" s="367" t="str">
        <f t="shared" si="240"/>
        <v/>
      </c>
      <c r="AF340" s="670" t="str">
        <f t="shared" si="252"/>
        <v/>
      </c>
      <c r="AG340" s="357" t="str">
        <f t="shared" si="241"/>
        <v/>
      </c>
      <c r="AH340" s="358" t="str">
        <f t="shared" si="253"/>
        <v/>
      </c>
      <c r="AI340" s="367" t="str">
        <f t="shared" si="242"/>
        <v/>
      </c>
      <c r="AJ340" s="670" t="str">
        <f t="shared" si="254"/>
        <v/>
      </c>
      <c r="AK340" s="359" t="str">
        <f t="shared" si="243"/>
        <v/>
      </c>
      <c r="AL340" s="360" t="str">
        <f t="shared" si="255"/>
        <v/>
      </c>
      <c r="AM340" s="367" t="str">
        <f t="shared" si="244"/>
        <v/>
      </c>
      <c r="AN340" s="68"/>
    </row>
    <row r="341" spans="1:40" x14ac:dyDescent="0.25">
      <c r="A341" s="335"/>
      <c r="B341" s="68"/>
      <c r="C341" s="793"/>
      <c r="D341" s="794"/>
      <c r="E341" s="269"/>
      <c r="F341" s="269"/>
      <c r="G341" s="269"/>
      <c r="H341" s="269"/>
      <c r="I341" s="269"/>
      <c r="J341" s="269"/>
      <c r="K341" s="269"/>
      <c r="L341" s="677"/>
      <c r="M341" s="68"/>
      <c r="N341" s="670" t="str">
        <f t="shared" si="230"/>
        <v/>
      </c>
      <c r="O341" s="367" t="str">
        <f t="shared" si="231"/>
        <v/>
      </c>
      <c r="P341" s="670" t="str">
        <f t="shared" si="245"/>
        <v/>
      </c>
      <c r="Q341" s="357" t="str">
        <f t="shared" si="232"/>
        <v/>
      </c>
      <c r="R341" s="358" t="str">
        <f t="shared" si="246"/>
        <v/>
      </c>
      <c r="S341" s="367" t="str">
        <f t="shared" si="233"/>
        <v/>
      </c>
      <c r="T341" s="670" t="str">
        <f t="shared" si="247"/>
        <v/>
      </c>
      <c r="U341" s="357" t="str">
        <f t="shared" si="234"/>
        <v/>
      </c>
      <c r="V341" s="358" t="str">
        <f t="shared" si="248"/>
        <v/>
      </c>
      <c r="W341" s="367" t="str">
        <f t="shared" si="235"/>
        <v/>
      </c>
      <c r="X341" s="670" t="str">
        <f t="shared" si="249"/>
        <v/>
      </c>
      <c r="Y341" s="357" t="str">
        <f t="shared" si="236"/>
        <v/>
      </c>
      <c r="Z341" s="358" t="str">
        <f t="shared" si="250"/>
        <v/>
      </c>
      <c r="AA341" s="367" t="str">
        <f t="shared" si="237"/>
        <v/>
      </c>
      <c r="AB341" s="670" t="str">
        <f t="shared" si="251"/>
        <v/>
      </c>
      <c r="AC341" s="357" t="str">
        <f t="shared" si="238"/>
        <v/>
      </c>
      <c r="AD341" s="358" t="str">
        <f t="shared" si="239"/>
        <v/>
      </c>
      <c r="AE341" s="367" t="str">
        <f t="shared" si="240"/>
        <v/>
      </c>
      <c r="AF341" s="670" t="str">
        <f t="shared" si="252"/>
        <v/>
      </c>
      <c r="AG341" s="357" t="str">
        <f t="shared" si="241"/>
        <v/>
      </c>
      <c r="AH341" s="358" t="str">
        <f t="shared" si="253"/>
        <v/>
      </c>
      <c r="AI341" s="367" t="str">
        <f t="shared" si="242"/>
        <v/>
      </c>
      <c r="AJ341" s="670" t="str">
        <f t="shared" si="254"/>
        <v/>
      </c>
      <c r="AK341" s="359" t="str">
        <f t="shared" si="243"/>
        <v/>
      </c>
      <c r="AL341" s="360" t="str">
        <f t="shared" si="255"/>
        <v/>
      </c>
      <c r="AM341" s="367" t="str">
        <f t="shared" si="244"/>
        <v/>
      </c>
      <c r="AN341" s="68"/>
    </row>
    <row r="342" spans="1:40" x14ac:dyDescent="0.25">
      <c r="A342" s="335"/>
      <c r="B342" s="68"/>
      <c r="C342" s="793"/>
      <c r="D342" s="794"/>
      <c r="E342" s="269"/>
      <c r="F342" s="269"/>
      <c r="G342" s="269"/>
      <c r="H342" s="269"/>
      <c r="I342" s="269"/>
      <c r="J342" s="269"/>
      <c r="K342" s="269"/>
      <c r="L342" s="677"/>
      <c r="M342" s="68"/>
      <c r="N342" s="670" t="str">
        <f t="shared" si="230"/>
        <v/>
      </c>
      <c r="O342" s="367" t="str">
        <f t="shared" si="231"/>
        <v/>
      </c>
      <c r="P342" s="670" t="str">
        <f t="shared" si="245"/>
        <v/>
      </c>
      <c r="Q342" s="357" t="str">
        <f t="shared" si="232"/>
        <v/>
      </c>
      <c r="R342" s="358" t="str">
        <f t="shared" si="246"/>
        <v/>
      </c>
      <c r="S342" s="367" t="str">
        <f t="shared" si="233"/>
        <v/>
      </c>
      <c r="T342" s="670" t="str">
        <f t="shared" si="247"/>
        <v/>
      </c>
      <c r="U342" s="357" t="str">
        <f t="shared" si="234"/>
        <v/>
      </c>
      <c r="V342" s="358" t="str">
        <f t="shared" si="248"/>
        <v/>
      </c>
      <c r="W342" s="367" t="str">
        <f t="shared" si="235"/>
        <v/>
      </c>
      <c r="X342" s="670" t="str">
        <f t="shared" si="249"/>
        <v/>
      </c>
      <c r="Y342" s="357" t="str">
        <f t="shared" si="236"/>
        <v/>
      </c>
      <c r="Z342" s="358" t="str">
        <f t="shared" si="250"/>
        <v/>
      </c>
      <c r="AA342" s="367" t="str">
        <f t="shared" si="237"/>
        <v/>
      </c>
      <c r="AB342" s="670" t="str">
        <f t="shared" si="251"/>
        <v/>
      </c>
      <c r="AC342" s="357" t="str">
        <f t="shared" si="238"/>
        <v/>
      </c>
      <c r="AD342" s="358" t="str">
        <f t="shared" si="239"/>
        <v/>
      </c>
      <c r="AE342" s="367" t="str">
        <f t="shared" si="240"/>
        <v/>
      </c>
      <c r="AF342" s="670" t="str">
        <f t="shared" si="252"/>
        <v/>
      </c>
      <c r="AG342" s="357" t="str">
        <f t="shared" si="241"/>
        <v/>
      </c>
      <c r="AH342" s="358" t="str">
        <f t="shared" si="253"/>
        <v/>
      </c>
      <c r="AI342" s="367" t="str">
        <f t="shared" si="242"/>
        <v/>
      </c>
      <c r="AJ342" s="670" t="str">
        <f t="shared" si="254"/>
        <v/>
      </c>
      <c r="AK342" s="359" t="str">
        <f t="shared" si="243"/>
        <v/>
      </c>
      <c r="AL342" s="360" t="str">
        <f t="shared" si="255"/>
        <v/>
      </c>
      <c r="AM342" s="367" t="str">
        <f t="shared" si="244"/>
        <v/>
      </c>
      <c r="AN342" s="68"/>
    </row>
    <row r="343" spans="1:40" x14ac:dyDescent="0.25">
      <c r="A343" s="335"/>
      <c r="B343" s="68"/>
      <c r="C343" s="793"/>
      <c r="D343" s="794"/>
      <c r="E343" s="269"/>
      <c r="F343" s="269"/>
      <c r="G343" s="269"/>
      <c r="H343" s="269"/>
      <c r="I343" s="269"/>
      <c r="J343" s="269"/>
      <c r="K343" s="269"/>
      <c r="L343" s="677"/>
      <c r="M343" s="68"/>
      <c r="N343" s="670" t="str">
        <f t="shared" si="230"/>
        <v/>
      </c>
      <c r="O343" s="367" t="str">
        <f t="shared" si="231"/>
        <v/>
      </c>
      <c r="P343" s="670" t="str">
        <f t="shared" si="245"/>
        <v/>
      </c>
      <c r="Q343" s="357" t="str">
        <f t="shared" si="232"/>
        <v/>
      </c>
      <c r="R343" s="358" t="str">
        <f t="shared" si="246"/>
        <v/>
      </c>
      <c r="S343" s="367" t="str">
        <f t="shared" si="233"/>
        <v/>
      </c>
      <c r="T343" s="670" t="str">
        <f t="shared" si="247"/>
        <v/>
      </c>
      <c r="U343" s="357" t="str">
        <f t="shared" si="234"/>
        <v/>
      </c>
      <c r="V343" s="358" t="str">
        <f t="shared" si="248"/>
        <v/>
      </c>
      <c r="W343" s="367" t="str">
        <f t="shared" si="235"/>
        <v/>
      </c>
      <c r="X343" s="670" t="str">
        <f t="shared" si="249"/>
        <v/>
      </c>
      <c r="Y343" s="357" t="str">
        <f t="shared" si="236"/>
        <v/>
      </c>
      <c r="Z343" s="358" t="str">
        <f t="shared" si="250"/>
        <v/>
      </c>
      <c r="AA343" s="367" t="str">
        <f t="shared" si="237"/>
        <v/>
      </c>
      <c r="AB343" s="670" t="str">
        <f t="shared" si="251"/>
        <v/>
      </c>
      <c r="AC343" s="357" t="str">
        <f t="shared" si="238"/>
        <v/>
      </c>
      <c r="AD343" s="358" t="str">
        <f t="shared" si="239"/>
        <v/>
      </c>
      <c r="AE343" s="367" t="str">
        <f t="shared" si="240"/>
        <v/>
      </c>
      <c r="AF343" s="670" t="str">
        <f t="shared" si="252"/>
        <v/>
      </c>
      <c r="AG343" s="357" t="str">
        <f t="shared" si="241"/>
        <v/>
      </c>
      <c r="AH343" s="358" t="str">
        <f t="shared" si="253"/>
        <v/>
      </c>
      <c r="AI343" s="367" t="str">
        <f t="shared" si="242"/>
        <v/>
      </c>
      <c r="AJ343" s="670" t="str">
        <f t="shared" si="254"/>
        <v/>
      </c>
      <c r="AK343" s="359" t="str">
        <f t="shared" si="243"/>
        <v/>
      </c>
      <c r="AL343" s="360" t="str">
        <f t="shared" si="255"/>
        <v/>
      </c>
      <c r="AM343" s="367" t="str">
        <f t="shared" si="244"/>
        <v/>
      </c>
      <c r="AN343" s="68"/>
    </row>
    <row r="344" spans="1:40" ht="15.75" thickBot="1" x14ac:dyDescent="0.3">
      <c r="A344" s="335"/>
      <c r="B344" s="68"/>
      <c r="C344" s="795"/>
      <c r="D344" s="796"/>
      <c r="E344" s="368"/>
      <c r="F344" s="368"/>
      <c r="G344" s="368"/>
      <c r="H344" s="368"/>
      <c r="I344" s="368"/>
      <c r="J344" s="368"/>
      <c r="K344" s="368"/>
      <c r="L344" s="680"/>
      <c r="M344" s="68"/>
      <c r="N344" s="671" t="str">
        <f t="shared" si="230"/>
        <v/>
      </c>
      <c r="O344" s="676" t="str">
        <f t="shared" si="231"/>
        <v/>
      </c>
      <c r="P344" s="671" t="str">
        <f t="shared" si="245"/>
        <v/>
      </c>
      <c r="Q344" s="672" t="str">
        <f t="shared" si="232"/>
        <v/>
      </c>
      <c r="R344" s="673" t="str">
        <f t="shared" si="246"/>
        <v/>
      </c>
      <c r="S344" s="676" t="str">
        <f t="shared" si="233"/>
        <v/>
      </c>
      <c r="T344" s="671" t="str">
        <f t="shared" si="247"/>
        <v/>
      </c>
      <c r="U344" s="672" t="str">
        <f t="shared" si="234"/>
        <v/>
      </c>
      <c r="V344" s="673" t="str">
        <f t="shared" si="248"/>
        <v/>
      </c>
      <c r="W344" s="676" t="str">
        <f t="shared" si="235"/>
        <v/>
      </c>
      <c r="X344" s="671" t="str">
        <f t="shared" si="249"/>
        <v/>
      </c>
      <c r="Y344" s="672" t="str">
        <f t="shared" si="236"/>
        <v/>
      </c>
      <c r="Z344" s="673" t="str">
        <f t="shared" si="250"/>
        <v/>
      </c>
      <c r="AA344" s="676" t="str">
        <f t="shared" si="237"/>
        <v/>
      </c>
      <c r="AB344" s="671" t="str">
        <f t="shared" si="251"/>
        <v/>
      </c>
      <c r="AC344" s="672" t="str">
        <f t="shared" si="238"/>
        <v/>
      </c>
      <c r="AD344" s="673" t="str">
        <f t="shared" si="239"/>
        <v/>
      </c>
      <c r="AE344" s="676" t="str">
        <f t="shared" si="240"/>
        <v/>
      </c>
      <c r="AF344" s="671" t="str">
        <f t="shared" si="252"/>
        <v/>
      </c>
      <c r="AG344" s="672" t="str">
        <f t="shared" si="241"/>
        <v/>
      </c>
      <c r="AH344" s="673" t="str">
        <f t="shared" si="253"/>
        <v/>
      </c>
      <c r="AI344" s="676" t="str">
        <f t="shared" si="242"/>
        <v/>
      </c>
      <c r="AJ344" s="671" t="str">
        <f t="shared" si="254"/>
        <v/>
      </c>
      <c r="AK344" s="674" t="str">
        <f t="shared" si="243"/>
        <v/>
      </c>
      <c r="AL344" s="675" t="str">
        <f t="shared" si="255"/>
        <v/>
      </c>
      <c r="AM344" s="676" t="str">
        <f t="shared" si="244"/>
        <v/>
      </c>
      <c r="AN344" s="68"/>
    </row>
    <row r="345" spans="1:40" x14ac:dyDescent="0.25">
      <c r="A345" s="365"/>
      <c r="B345" s="68"/>
      <c r="C345" s="373"/>
      <c r="D345" s="373"/>
      <c r="E345" s="374"/>
      <c r="F345" s="374"/>
      <c r="G345" s="374"/>
      <c r="H345" s="374"/>
      <c r="I345" s="374"/>
      <c r="J345" s="374"/>
      <c r="K345" s="374"/>
      <c r="L345" s="374"/>
      <c r="M345" s="68"/>
      <c r="N345" s="377"/>
      <c r="O345" s="376"/>
      <c r="P345" s="377"/>
      <c r="Q345" s="376"/>
      <c r="R345" s="377"/>
      <c r="S345" s="376"/>
      <c r="T345" s="377"/>
      <c r="U345" s="376"/>
      <c r="V345" s="377"/>
      <c r="W345" s="376"/>
      <c r="X345" s="377"/>
      <c r="Y345" s="376"/>
      <c r="Z345" s="377"/>
      <c r="AA345" s="376"/>
      <c r="AB345" s="377"/>
      <c r="AC345" s="376"/>
      <c r="AD345" s="377"/>
      <c r="AE345" s="376"/>
      <c r="AF345" s="377"/>
      <c r="AG345" s="376"/>
      <c r="AH345" s="377"/>
      <c r="AI345" s="376"/>
      <c r="AJ345" s="377"/>
      <c r="AK345" s="376"/>
      <c r="AL345" s="377"/>
      <c r="AM345" s="376"/>
      <c r="AN345" s="68"/>
    </row>
    <row r="346" spans="1:40" s="203" customFormat="1" ht="12.75" customHeight="1" x14ac:dyDescent="0.25">
      <c r="A346" s="16"/>
      <c r="B346" s="16"/>
      <c r="C346" s="27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row>
    <row r="347" spans="1:40" s="203" customFormat="1" ht="12.75" customHeight="1" x14ac:dyDescent="0.25">
      <c r="A347" s="16"/>
      <c r="B347" s="16"/>
      <c r="C347" s="27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row>
    <row r="348" spans="1:40" s="203" customFormat="1" ht="12.75" customHeight="1" x14ac:dyDescent="0.25">
      <c r="A348" s="16"/>
      <c r="B348" s="16"/>
      <c r="C348" s="27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row>
    <row r="349" spans="1:40" s="203" customFormat="1" ht="12.75" customHeight="1" x14ac:dyDescent="0.25">
      <c r="A349" s="16"/>
      <c r="B349" s="16"/>
      <c r="C349" s="27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row>
    <row r="350" spans="1:40" s="203" customFormat="1" ht="12.75" customHeight="1" x14ac:dyDescent="0.25">
      <c r="A350" s="16"/>
      <c r="B350" s="16"/>
      <c r="C350" s="378"/>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row>
    <row r="351" spans="1:40" hidden="1" x14ac:dyDescent="0.25">
      <c r="C351" t="str">
        <f>C36</f>
        <v>Category</v>
      </c>
      <c r="D351" t="str">
        <f>D36</f>
        <v>Sub-category or Special Rate name</v>
      </c>
    </row>
    <row r="352" spans="1:40" hidden="1" x14ac:dyDescent="0.25">
      <c r="E352" s="379" t="str">
        <f>E334</f>
        <v>2014/15</v>
      </c>
      <c r="F352" s="379" t="str">
        <f t="shared" ref="F352:L352" si="256">F334</f>
        <v>2015/16</v>
      </c>
      <c r="G352" s="379" t="str">
        <f t="shared" si="256"/>
        <v>2016/17</v>
      </c>
      <c r="H352" s="379" t="str">
        <f t="shared" si="256"/>
        <v>2017/18</v>
      </c>
      <c r="I352" s="379" t="str">
        <f t="shared" si="256"/>
        <v>2018/19</v>
      </c>
      <c r="J352" s="379" t="str">
        <f t="shared" si="256"/>
        <v>2019/20</v>
      </c>
      <c r="K352" s="379" t="str">
        <f t="shared" si="256"/>
        <v>2020/21</v>
      </c>
      <c r="L352" s="379" t="str">
        <f t="shared" si="256"/>
        <v>2021/22</v>
      </c>
    </row>
    <row r="353" spans="3:12" hidden="1" x14ac:dyDescent="0.25">
      <c r="C353" t="str">
        <f t="shared" ref="C353:D373" si="257">C38</f>
        <v>Residential</v>
      </c>
      <c r="D353" t="str">
        <f t="shared" si="257"/>
        <v>Residential</v>
      </c>
      <c r="G353">
        <f>G38*'WK3 - Notional GI 15-16 YIELD'!$D15</f>
        <v>29500750</v>
      </c>
      <c r="H353">
        <f>H38*'WK3 - Notional GI 15-16 YIELD'!$D15</f>
        <v>30385773</v>
      </c>
      <c r="I353">
        <f>I38*'WK3 - Notional GI 15-16 YIELD'!$D15</f>
        <v>31297346</v>
      </c>
      <c r="J353">
        <f>J38*'WK3 - Notional GI 15-16 YIELD'!$D15</f>
        <v>32236265.999999996</v>
      </c>
      <c r="K353">
        <f>K38*'WK3 - Notional GI 15-16 YIELD'!$D15</f>
        <v>33203354</v>
      </c>
      <c r="L353">
        <f>L38*'WK3 - Notional GI 15-16 YIELD'!$D15</f>
        <v>34199455</v>
      </c>
    </row>
    <row r="354" spans="3:12" hidden="1" x14ac:dyDescent="0.25">
      <c r="C354" t="str">
        <f t="shared" si="257"/>
        <v>Residential</v>
      </c>
      <c r="D354" t="str">
        <f t="shared" si="257"/>
        <v/>
      </c>
      <c r="G354">
        <f>G39*'WK3 - Notional GI 15-16 YIELD'!$D16</f>
        <v>0</v>
      </c>
      <c r="H354">
        <f>H39*'WK3 - Notional GI 15-16 YIELD'!$D16</f>
        <v>0</v>
      </c>
      <c r="I354">
        <f>I39*'WK3 - Notional GI 15-16 YIELD'!$D16</f>
        <v>0</v>
      </c>
      <c r="J354">
        <f>J39*'WK3 - Notional GI 15-16 YIELD'!$D16</f>
        <v>0</v>
      </c>
      <c r="K354">
        <f>K39*'WK3 - Notional GI 15-16 YIELD'!$D16</f>
        <v>0</v>
      </c>
      <c r="L354">
        <f>L39*'WK3 - Notional GI 15-16 YIELD'!$D16</f>
        <v>0</v>
      </c>
    </row>
    <row r="355" spans="3:12" hidden="1" x14ac:dyDescent="0.25">
      <c r="C355" t="str">
        <f t="shared" si="257"/>
        <v>Residential</v>
      </c>
      <c r="D355" t="str">
        <f t="shared" si="257"/>
        <v/>
      </c>
      <c r="G355">
        <f>G40*'WK3 - Notional GI 15-16 YIELD'!$D17</f>
        <v>0</v>
      </c>
      <c r="H355">
        <f>H40*'WK3 - Notional GI 15-16 YIELD'!$D17</f>
        <v>0</v>
      </c>
      <c r="I355">
        <f>I40*'WK3 - Notional GI 15-16 YIELD'!$D17</f>
        <v>0</v>
      </c>
      <c r="J355">
        <f>J40*'WK3 - Notional GI 15-16 YIELD'!$D17</f>
        <v>0</v>
      </c>
      <c r="K355">
        <f>K40*'WK3 - Notional GI 15-16 YIELD'!$D17</f>
        <v>0</v>
      </c>
      <c r="L355">
        <f>L40*'WK3 - Notional GI 15-16 YIELD'!$D17</f>
        <v>0</v>
      </c>
    </row>
    <row r="356" spans="3:12" hidden="1" x14ac:dyDescent="0.25">
      <c r="C356" t="str">
        <f t="shared" si="257"/>
        <v>Residential</v>
      </c>
      <c r="D356" t="str">
        <f t="shared" si="257"/>
        <v/>
      </c>
      <c r="G356">
        <f>G41*'WK3 - Notional GI 15-16 YIELD'!$D18</f>
        <v>0</v>
      </c>
      <c r="H356">
        <f>H41*'WK3 - Notional GI 15-16 YIELD'!$D18</f>
        <v>0</v>
      </c>
      <c r="I356">
        <f>I41*'WK3 - Notional GI 15-16 YIELD'!$D18</f>
        <v>0</v>
      </c>
      <c r="J356">
        <f>J41*'WK3 - Notional GI 15-16 YIELD'!$D18</f>
        <v>0</v>
      </c>
      <c r="K356">
        <f>K41*'WK3 - Notional GI 15-16 YIELD'!$D18</f>
        <v>0</v>
      </c>
      <c r="L356">
        <f>L41*'WK3 - Notional GI 15-16 YIELD'!$D18</f>
        <v>0</v>
      </c>
    </row>
    <row r="357" spans="3:12" hidden="1" x14ac:dyDescent="0.25">
      <c r="C357" t="str">
        <f t="shared" si="257"/>
        <v>Residential</v>
      </c>
      <c r="D357" t="str">
        <f t="shared" si="257"/>
        <v/>
      </c>
      <c r="G357">
        <f>G42*'WK3 - Notional GI 15-16 YIELD'!$D19</f>
        <v>0</v>
      </c>
      <c r="H357">
        <f>H42*'WK3 - Notional GI 15-16 YIELD'!$D19</f>
        <v>0</v>
      </c>
      <c r="I357">
        <f>I42*'WK3 - Notional GI 15-16 YIELD'!$D19</f>
        <v>0</v>
      </c>
      <c r="J357">
        <f>J42*'WK3 - Notional GI 15-16 YIELD'!$D19</f>
        <v>0</v>
      </c>
      <c r="K357">
        <f>K42*'WK3 - Notional GI 15-16 YIELD'!$D19</f>
        <v>0</v>
      </c>
      <c r="L357">
        <f>L42*'WK3 - Notional GI 15-16 YIELD'!$D19</f>
        <v>0</v>
      </c>
    </row>
    <row r="358" spans="3:12" hidden="1" x14ac:dyDescent="0.25">
      <c r="C358" t="str">
        <f t="shared" si="257"/>
        <v>Residential</v>
      </c>
      <c r="D358" t="str">
        <f t="shared" si="257"/>
        <v/>
      </c>
      <c r="G358">
        <f>G43*'WK3 - Notional GI 15-16 YIELD'!$D20</f>
        <v>0</v>
      </c>
      <c r="H358">
        <f>H43*'WK3 - Notional GI 15-16 YIELD'!$D20</f>
        <v>0</v>
      </c>
      <c r="I358">
        <f>I43*'WK3 - Notional GI 15-16 YIELD'!$D20</f>
        <v>0</v>
      </c>
      <c r="J358">
        <f>J43*'WK3 - Notional GI 15-16 YIELD'!$D20</f>
        <v>0</v>
      </c>
      <c r="K358">
        <f>K43*'WK3 - Notional GI 15-16 YIELD'!$D20</f>
        <v>0</v>
      </c>
      <c r="L358">
        <f>L43*'WK3 - Notional GI 15-16 YIELD'!$D20</f>
        <v>0</v>
      </c>
    </row>
    <row r="359" spans="3:12" hidden="1" x14ac:dyDescent="0.25">
      <c r="C359" t="str">
        <f t="shared" si="257"/>
        <v>Residential</v>
      </c>
      <c r="D359" t="str">
        <f t="shared" si="257"/>
        <v/>
      </c>
      <c r="G359">
        <f>G44*'WK3 - Notional GI 15-16 YIELD'!$D21</f>
        <v>0</v>
      </c>
      <c r="H359">
        <f>H44*'WK3 - Notional GI 15-16 YIELD'!$D21</f>
        <v>0</v>
      </c>
      <c r="I359">
        <f>I44*'WK3 - Notional GI 15-16 YIELD'!$D21</f>
        <v>0</v>
      </c>
      <c r="J359">
        <f>J44*'WK3 - Notional GI 15-16 YIELD'!$D21</f>
        <v>0</v>
      </c>
      <c r="K359">
        <f>K44*'WK3 - Notional GI 15-16 YIELD'!$D21</f>
        <v>0</v>
      </c>
      <c r="L359">
        <f>L44*'WK3 - Notional GI 15-16 YIELD'!$D21</f>
        <v>0</v>
      </c>
    </row>
    <row r="360" spans="3:12" hidden="1" x14ac:dyDescent="0.25">
      <c r="C360" t="str">
        <f t="shared" si="257"/>
        <v>Residential</v>
      </c>
      <c r="D360" t="str">
        <f t="shared" si="257"/>
        <v/>
      </c>
      <c r="G360">
        <f>G45*'WK3 - Notional GI 15-16 YIELD'!$D22</f>
        <v>0</v>
      </c>
      <c r="H360">
        <f>H45*'WK3 - Notional GI 15-16 YIELD'!$D22</f>
        <v>0</v>
      </c>
      <c r="I360">
        <f>I45*'WK3 - Notional GI 15-16 YIELD'!$D22</f>
        <v>0</v>
      </c>
      <c r="J360">
        <f>J45*'WK3 - Notional GI 15-16 YIELD'!$D22</f>
        <v>0</v>
      </c>
      <c r="K360">
        <f>K45*'WK3 - Notional GI 15-16 YIELD'!$D22</f>
        <v>0</v>
      </c>
      <c r="L360">
        <f>L45*'WK3 - Notional GI 15-16 YIELD'!$D22</f>
        <v>0</v>
      </c>
    </row>
    <row r="361" spans="3:12" hidden="1" x14ac:dyDescent="0.25">
      <c r="C361" t="str">
        <f t="shared" si="257"/>
        <v>Residential</v>
      </c>
      <c r="D361" t="str">
        <f t="shared" si="257"/>
        <v/>
      </c>
      <c r="G361">
        <f>G46*'WK3 - Notional GI 15-16 YIELD'!$D23</f>
        <v>0</v>
      </c>
      <c r="H361">
        <f>H46*'WK3 - Notional GI 15-16 YIELD'!$D23</f>
        <v>0</v>
      </c>
      <c r="I361">
        <f>I46*'WK3 - Notional GI 15-16 YIELD'!$D23</f>
        <v>0</v>
      </c>
      <c r="J361">
        <f>J46*'WK3 - Notional GI 15-16 YIELD'!$D23</f>
        <v>0</v>
      </c>
      <c r="K361">
        <f>K46*'WK3 - Notional GI 15-16 YIELD'!$D23</f>
        <v>0</v>
      </c>
      <c r="L361">
        <f>L46*'WK3 - Notional GI 15-16 YIELD'!$D23</f>
        <v>0</v>
      </c>
    </row>
    <row r="362" spans="3:12" hidden="1" x14ac:dyDescent="0.25">
      <c r="C362" t="str">
        <f t="shared" si="257"/>
        <v>Residential</v>
      </c>
      <c r="D362" t="str">
        <f t="shared" si="257"/>
        <v/>
      </c>
      <c r="G362">
        <f>G47*'WK3 - Notional GI 15-16 YIELD'!$D24</f>
        <v>0</v>
      </c>
      <c r="H362">
        <f>H47*'WK3 - Notional GI 15-16 YIELD'!$D24</f>
        <v>0</v>
      </c>
      <c r="I362">
        <f>I47*'WK3 - Notional GI 15-16 YIELD'!$D24</f>
        <v>0</v>
      </c>
      <c r="J362">
        <f>J47*'WK3 - Notional GI 15-16 YIELD'!$D24</f>
        <v>0</v>
      </c>
      <c r="K362">
        <f>K47*'WK3 - Notional GI 15-16 YIELD'!$D24</f>
        <v>0</v>
      </c>
      <c r="L362">
        <f>L47*'WK3 - Notional GI 15-16 YIELD'!$D24</f>
        <v>0</v>
      </c>
    </row>
    <row r="363" spans="3:12" hidden="1" x14ac:dyDescent="0.25">
      <c r="C363" t="str">
        <f t="shared" si="257"/>
        <v>Residential</v>
      </c>
      <c r="D363" t="str">
        <f t="shared" si="257"/>
        <v/>
      </c>
      <c r="G363">
        <f>G48*'WK3 - Notional GI 15-16 YIELD'!$D25</f>
        <v>0</v>
      </c>
      <c r="H363">
        <f>H48*'WK3 - Notional GI 15-16 YIELD'!$D25</f>
        <v>0</v>
      </c>
      <c r="I363">
        <f>I48*'WK3 - Notional GI 15-16 YIELD'!$D25</f>
        <v>0</v>
      </c>
      <c r="J363">
        <f>J48*'WK3 - Notional GI 15-16 YIELD'!$D25</f>
        <v>0</v>
      </c>
      <c r="K363">
        <f>K48*'WK3 - Notional GI 15-16 YIELD'!$D25</f>
        <v>0</v>
      </c>
      <c r="L363">
        <f>L48*'WK3 - Notional GI 15-16 YIELD'!$D25</f>
        <v>0</v>
      </c>
    </row>
    <row r="364" spans="3:12" hidden="1" x14ac:dyDescent="0.25">
      <c r="C364" t="str">
        <f t="shared" si="257"/>
        <v>Residential</v>
      </c>
      <c r="D364" t="str">
        <f t="shared" si="257"/>
        <v/>
      </c>
      <c r="G364">
        <f>G49*'WK3 - Notional GI 15-16 YIELD'!$D26</f>
        <v>0</v>
      </c>
      <c r="H364">
        <f>H49*'WK3 - Notional GI 15-16 YIELD'!$D26</f>
        <v>0</v>
      </c>
      <c r="I364">
        <f>I49*'WK3 - Notional GI 15-16 YIELD'!$D26</f>
        <v>0</v>
      </c>
      <c r="J364">
        <f>J49*'WK3 - Notional GI 15-16 YIELD'!$D26</f>
        <v>0</v>
      </c>
      <c r="K364">
        <f>K49*'WK3 - Notional GI 15-16 YIELD'!$D26</f>
        <v>0</v>
      </c>
      <c r="L364">
        <f>L49*'WK3 - Notional GI 15-16 YIELD'!$D26</f>
        <v>0</v>
      </c>
    </row>
    <row r="365" spans="3:12" hidden="1" x14ac:dyDescent="0.25">
      <c r="C365" t="str">
        <f t="shared" si="257"/>
        <v>Residential</v>
      </c>
      <c r="D365" t="str">
        <f t="shared" si="257"/>
        <v/>
      </c>
      <c r="G365">
        <f>G50*'WK3 - Notional GI 15-16 YIELD'!$D27</f>
        <v>0</v>
      </c>
      <c r="H365">
        <f>H50*'WK3 - Notional GI 15-16 YIELD'!$D27</f>
        <v>0</v>
      </c>
      <c r="I365">
        <f>I50*'WK3 - Notional GI 15-16 YIELD'!$D27</f>
        <v>0</v>
      </c>
      <c r="J365">
        <f>J50*'WK3 - Notional GI 15-16 YIELD'!$D27</f>
        <v>0</v>
      </c>
      <c r="K365">
        <f>K50*'WK3 - Notional GI 15-16 YIELD'!$D27</f>
        <v>0</v>
      </c>
      <c r="L365">
        <f>L50*'WK3 - Notional GI 15-16 YIELD'!$D27</f>
        <v>0</v>
      </c>
    </row>
    <row r="366" spans="3:12" hidden="1" x14ac:dyDescent="0.25">
      <c r="C366" t="str">
        <f t="shared" si="257"/>
        <v>Residential</v>
      </c>
      <c r="D366" t="str">
        <f t="shared" si="257"/>
        <v/>
      </c>
      <c r="G366">
        <f>G51*'WK3 - Notional GI 15-16 YIELD'!$D28</f>
        <v>0</v>
      </c>
      <c r="H366">
        <f>H51*'WK3 - Notional GI 15-16 YIELD'!$D28</f>
        <v>0</v>
      </c>
      <c r="I366">
        <f>I51*'WK3 - Notional GI 15-16 YIELD'!$D28</f>
        <v>0</v>
      </c>
      <c r="J366">
        <f>J51*'WK3 - Notional GI 15-16 YIELD'!$D28</f>
        <v>0</v>
      </c>
      <c r="K366">
        <f>K51*'WK3 - Notional GI 15-16 YIELD'!$D28</f>
        <v>0</v>
      </c>
      <c r="L366">
        <f>L51*'WK3 - Notional GI 15-16 YIELD'!$D28</f>
        <v>0</v>
      </c>
    </row>
    <row r="367" spans="3:12" hidden="1" x14ac:dyDescent="0.25">
      <c r="C367" t="str">
        <f t="shared" si="257"/>
        <v>Residential</v>
      </c>
      <c r="D367" t="str">
        <f t="shared" si="257"/>
        <v/>
      </c>
      <c r="G367">
        <f>G52*'WK3 - Notional GI 15-16 YIELD'!$D29</f>
        <v>0</v>
      </c>
      <c r="H367">
        <f>H52*'WK3 - Notional GI 15-16 YIELD'!$D29</f>
        <v>0</v>
      </c>
      <c r="I367">
        <f>I52*'WK3 - Notional GI 15-16 YIELD'!$D29</f>
        <v>0</v>
      </c>
      <c r="J367">
        <f>J52*'WK3 - Notional GI 15-16 YIELD'!$D29</f>
        <v>0</v>
      </c>
      <c r="K367">
        <f>K52*'WK3 - Notional GI 15-16 YIELD'!$D29</f>
        <v>0</v>
      </c>
      <c r="L367">
        <f>L52*'WK3 - Notional GI 15-16 YIELD'!$D29</f>
        <v>0</v>
      </c>
    </row>
    <row r="368" spans="3:12" hidden="1" x14ac:dyDescent="0.25">
      <c r="C368" t="str">
        <f t="shared" si="257"/>
        <v>Residential</v>
      </c>
      <c r="D368" t="str">
        <f t="shared" si="257"/>
        <v/>
      </c>
      <c r="G368">
        <f>G53*'WK3 - Notional GI 15-16 YIELD'!$D30</f>
        <v>0</v>
      </c>
      <c r="H368">
        <f>H53*'WK3 - Notional GI 15-16 YIELD'!$D30</f>
        <v>0</v>
      </c>
      <c r="I368">
        <f>I53*'WK3 - Notional GI 15-16 YIELD'!$D30</f>
        <v>0</v>
      </c>
      <c r="J368">
        <f>J53*'WK3 - Notional GI 15-16 YIELD'!$D30</f>
        <v>0</v>
      </c>
      <c r="K368">
        <f>K53*'WK3 - Notional GI 15-16 YIELD'!$D30</f>
        <v>0</v>
      </c>
      <c r="L368">
        <f>L53*'WK3 - Notional GI 15-16 YIELD'!$D30</f>
        <v>0</v>
      </c>
    </row>
    <row r="369" spans="3:12" hidden="1" x14ac:dyDescent="0.25">
      <c r="C369" t="str">
        <f t="shared" si="257"/>
        <v>Residential</v>
      </c>
      <c r="D369" t="str">
        <f t="shared" si="257"/>
        <v/>
      </c>
      <c r="G369">
        <f>G54*'WK3 - Notional GI 15-16 YIELD'!$D31</f>
        <v>0</v>
      </c>
      <c r="H369">
        <f>H54*'WK3 - Notional GI 15-16 YIELD'!$D31</f>
        <v>0</v>
      </c>
      <c r="I369">
        <f>I54*'WK3 - Notional GI 15-16 YIELD'!$D31</f>
        <v>0</v>
      </c>
      <c r="J369">
        <f>J54*'WK3 - Notional GI 15-16 YIELD'!$D31</f>
        <v>0</v>
      </c>
      <c r="K369">
        <f>K54*'WK3 - Notional GI 15-16 YIELD'!$D31</f>
        <v>0</v>
      </c>
      <c r="L369">
        <f>L54*'WK3 - Notional GI 15-16 YIELD'!$D31</f>
        <v>0</v>
      </c>
    </row>
    <row r="370" spans="3:12" hidden="1" x14ac:dyDescent="0.25">
      <c r="C370" t="str">
        <f t="shared" si="257"/>
        <v>Residential</v>
      </c>
      <c r="D370" t="str">
        <f t="shared" si="257"/>
        <v/>
      </c>
      <c r="G370">
        <f>G55*'WK3 - Notional GI 15-16 YIELD'!$D32</f>
        <v>0</v>
      </c>
      <c r="H370">
        <f>H55*'WK3 - Notional GI 15-16 YIELD'!$D32</f>
        <v>0</v>
      </c>
      <c r="I370">
        <f>I55*'WK3 - Notional GI 15-16 YIELD'!$D32</f>
        <v>0</v>
      </c>
      <c r="J370">
        <f>J55*'WK3 - Notional GI 15-16 YIELD'!$D32</f>
        <v>0</v>
      </c>
      <c r="K370">
        <f>K55*'WK3 - Notional GI 15-16 YIELD'!$D32</f>
        <v>0</v>
      </c>
      <c r="L370">
        <f>L55*'WK3 - Notional GI 15-16 YIELD'!$D32</f>
        <v>0</v>
      </c>
    </row>
    <row r="371" spans="3:12" hidden="1" x14ac:dyDescent="0.25">
      <c r="C371" t="str">
        <f t="shared" si="257"/>
        <v>Residential</v>
      </c>
      <c r="D371" t="str">
        <f t="shared" si="257"/>
        <v/>
      </c>
      <c r="G371">
        <f>G56*'WK3 - Notional GI 15-16 YIELD'!$D33</f>
        <v>0</v>
      </c>
      <c r="H371">
        <f>H56*'WK3 - Notional GI 15-16 YIELD'!$D33</f>
        <v>0</v>
      </c>
      <c r="I371">
        <f>I56*'WK3 - Notional GI 15-16 YIELD'!$D33</f>
        <v>0</v>
      </c>
      <c r="J371">
        <f>J56*'WK3 - Notional GI 15-16 YIELD'!$D33</f>
        <v>0</v>
      </c>
      <c r="K371">
        <f>K56*'WK3 - Notional GI 15-16 YIELD'!$D33</f>
        <v>0</v>
      </c>
      <c r="L371">
        <f>L56*'WK3 - Notional GI 15-16 YIELD'!$D33</f>
        <v>0</v>
      </c>
    </row>
    <row r="372" spans="3:12" hidden="1" x14ac:dyDescent="0.25">
      <c r="C372" t="str">
        <f t="shared" si="257"/>
        <v>Residential</v>
      </c>
      <c r="D372" t="str">
        <f t="shared" si="257"/>
        <v/>
      </c>
      <c r="G372">
        <f>G57*'WK3 - Notional GI 15-16 YIELD'!$D34</f>
        <v>0</v>
      </c>
      <c r="H372">
        <f>H57*'WK3 - Notional GI 15-16 YIELD'!$D34</f>
        <v>0</v>
      </c>
      <c r="I372">
        <f>I57*'WK3 - Notional GI 15-16 YIELD'!$D34</f>
        <v>0</v>
      </c>
      <c r="J372">
        <f>J57*'WK3 - Notional GI 15-16 YIELD'!$D34</f>
        <v>0</v>
      </c>
      <c r="K372">
        <f>K57*'WK3 - Notional GI 15-16 YIELD'!$D34</f>
        <v>0</v>
      </c>
      <c r="L372">
        <f>L57*'WK3 - Notional GI 15-16 YIELD'!$D34</f>
        <v>0</v>
      </c>
    </row>
    <row r="373" spans="3:12" hidden="1" x14ac:dyDescent="0.25">
      <c r="C373" t="str">
        <f t="shared" si="257"/>
        <v>Special rate</v>
      </c>
      <c r="D373" t="str">
        <f t="shared" si="257"/>
        <v>Environmental Management Rate</v>
      </c>
      <c r="G373">
        <f>G58*'WK3 - Notional GI 15-16 YIELD'!$D83</f>
        <v>6343987</v>
      </c>
      <c r="H373">
        <f>H58*'WK3 - Notional GI 15-16 YIELD'!$D83</f>
        <v>6534307</v>
      </c>
      <c r="I373">
        <f>I58*'WK3 - Notional GI 15-16 YIELD'!$D83</f>
        <v>6730336.0000000009</v>
      </c>
      <c r="J373">
        <f>J58*'WK3 - Notional GI 15-16 YIELD'!$D83</f>
        <v>6932245.9999999991</v>
      </c>
      <c r="K373">
        <f>K58*'WK3 - Notional GI 15-16 YIELD'!$D83</f>
        <v>7140213</v>
      </c>
      <c r="L373">
        <f>L58*'WK3 - Notional GI 15-16 YIELD'!$D83</f>
        <v>7354419</v>
      </c>
    </row>
    <row r="374" spans="3:12" hidden="1" x14ac:dyDescent="0.25">
      <c r="C374" t="str">
        <f t="shared" ref="C374:C379" si="258">C60</f>
        <v>Special rate</v>
      </c>
      <c r="D374" t="str">
        <f t="shared" ref="D374:D382" si="259">D59</f>
        <v>Infrastructure Renewal Special Rate</v>
      </c>
      <c r="G374">
        <f>G59*'WK3 - Notional GI 15-16 YIELD'!$D84</f>
        <v>4191347</v>
      </c>
      <c r="H374">
        <f>H59*'WK3 - Notional GI 15-16 YIELD'!$D84</f>
        <v>6436242</v>
      </c>
      <c r="I374">
        <f>I59*'WK3 - Notional GI 15-16 YIELD'!$D84</f>
        <v>8896940</v>
      </c>
      <c r="J374">
        <f>J59*'WK3 - Notional GI 15-16 YIELD'!$D84</f>
        <v>9163885</v>
      </c>
      <c r="K374">
        <f>K59*'WK3 - Notional GI 15-16 YIELD'!$D84</f>
        <v>9439049</v>
      </c>
      <c r="L374">
        <f>L59*'WK3 - Notional GI 15-16 YIELD'!$D84</f>
        <v>9721817</v>
      </c>
    </row>
    <row r="375" spans="3:12" hidden="1" x14ac:dyDescent="0.25">
      <c r="C375" t="str">
        <f t="shared" si="258"/>
        <v>Special rate</v>
      </c>
      <c r="D375" t="str">
        <f t="shared" si="259"/>
        <v/>
      </c>
      <c r="G375">
        <f>G60*'WK3 - Notional GI 15-16 YIELD'!$D85</f>
        <v>0</v>
      </c>
      <c r="H375">
        <f>H60*'WK3 - Notional GI 15-16 YIELD'!$D85</f>
        <v>0</v>
      </c>
      <c r="I375">
        <f>I60*'WK3 - Notional GI 15-16 YIELD'!$D85</f>
        <v>0</v>
      </c>
      <c r="J375">
        <f>J60*'WK3 - Notional GI 15-16 YIELD'!$D85</f>
        <v>0</v>
      </c>
      <c r="K375">
        <f>K60*'WK3 - Notional GI 15-16 YIELD'!$D85</f>
        <v>0</v>
      </c>
      <c r="L375">
        <f>L60*'WK3 - Notional GI 15-16 YIELD'!$D85</f>
        <v>0</v>
      </c>
    </row>
    <row r="376" spans="3:12" hidden="1" x14ac:dyDescent="0.25">
      <c r="C376" t="str">
        <f t="shared" si="258"/>
        <v>Special rate</v>
      </c>
      <c r="D376" t="str">
        <f t="shared" si="259"/>
        <v/>
      </c>
      <c r="G376">
        <f>G61*'WK3 - Notional GI 15-16 YIELD'!$D86</f>
        <v>0</v>
      </c>
      <c r="H376">
        <f>H61*'WK3 - Notional GI 15-16 YIELD'!$D86</f>
        <v>0</v>
      </c>
      <c r="I376">
        <f>I61*'WK3 - Notional GI 15-16 YIELD'!$D86</f>
        <v>0</v>
      </c>
      <c r="J376">
        <f>J61*'WK3 - Notional GI 15-16 YIELD'!$D86</f>
        <v>0</v>
      </c>
      <c r="K376">
        <f>K61*'WK3 - Notional GI 15-16 YIELD'!$D86</f>
        <v>0</v>
      </c>
      <c r="L376">
        <f>L61*'WK3 - Notional GI 15-16 YIELD'!$D86</f>
        <v>0</v>
      </c>
    </row>
    <row r="377" spans="3:12" hidden="1" x14ac:dyDescent="0.25">
      <c r="C377" t="str">
        <f t="shared" si="258"/>
        <v>Special rate</v>
      </c>
      <c r="D377" t="str">
        <f t="shared" si="259"/>
        <v/>
      </c>
      <c r="G377">
        <f>G62*'WK3 - Notional GI 15-16 YIELD'!$D87</f>
        <v>0</v>
      </c>
      <c r="H377">
        <f>H62*'WK3 - Notional GI 15-16 YIELD'!$D87</f>
        <v>0</v>
      </c>
      <c r="I377">
        <f>I62*'WK3 - Notional GI 15-16 YIELD'!$D87</f>
        <v>0</v>
      </c>
      <c r="J377">
        <f>J62*'WK3 - Notional GI 15-16 YIELD'!$D87</f>
        <v>0</v>
      </c>
      <c r="K377">
        <f>K62*'WK3 - Notional GI 15-16 YIELD'!$D87</f>
        <v>0</v>
      </c>
      <c r="L377">
        <f>L62*'WK3 - Notional GI 15-16 YIELD'!$D87</f>
        <v>0</v>
      </c>
    </row>
    <row r="378" spans="3:12" hidden="1" x14ac:dyDescent="0.25">
      <c r="C378" t="str">
        <f t="shared" si="258"/>
        <v>Special rate</v>
      </c>
      <c r="D378" t="str">
        <f t="shared" si="259"/>
        <v/>
      </c>
      <c r="G378">
        <f>G63*'WK3 - Notional GI 15-16 YIELD'!$D88</f>
        <v>0</v>
      </c>
      <c r="H378">
        <f>H63*'WK3 - Notional GI 15-16 YIELD'!$D88</f>
        <v>0</v>
      </c>
      <c r="I378">
        <f>I63*'WK3 - Notional GI 15-16 YIELD'!$D88</f>
        <v>0</v>
      </c>
      <c r="J378">
        <f>J63*'WK3 - Notional GI 15-16 YIELD'!$D88</f>
        <v>0</v>
      </c>
      <c r="K378">
        <f>K63*'WK3 - Notional GI 15-16 YIELD'!$D88</f>
        <v>0</v>
      </c>
      <c r="L378">
        <f>L63*'WK3 - Notional GI 15-16 YIELD'!$D88</f>
        <v>0</v>
      </c>
    </row>
    <row r="379" spans="3:12" hidden="1" x14ac:dyDescent="0.25">
      <c r="C379" t="str">
        <f t="shared" si="258"/>
        <v>Special rate</v>
      </c>
      <c r="D379" t="str">
        <f t="shared" si="259"/>
        <v/>
      </c>
      <c r="G379">
        <f>G64*'WK3 - Notional GI 15-16 YIELD'!$D89</f>
        <v>0</v>
      </c>
      <c r="H379">
        <f>H64*'WK3 - Notional GI 15-16 YIELD'!$D89</f>
        <v>0</v>
      </c>
      <c r="I379">
        <f>I64*'WK3 - Notional GI 15-16 YIELD'!$D89</f>
        <v>0</v>
      </c>
      <c r="J379">
        <f>J64*'WK3 - Notional GI 15-16 YIELD'!$D89</f>
        <v>0</v>
      </c>
      <c r="K379">
        <f>K64*'WK3 - Notional GI 15-16 YIELD'!$D89</f>
        <v>0</v>
      </c>
      <c r="L379">
        <f>L64*'WK3 - Notional GI 15-16 YIELD'!$D89</f>
        <v>0</v>
      </c>
    </row>
    <row r="380" spans="3:12" hidden="1" x14ac:dyDescent="0.25">
      <c r="C380" t="str">
        <f>C59</f>
        <v>Special rate</v>
      </c>
      <c r="D380" t="str">
        <f t="shared" si="259"/>
        <v/>
      </c>
      <c r="G380">
        <f>G65*'WK3 - Notional GI 15-16 YIELD'!$D90</f>
        <v>0</v>
      </c>
      <c r="H380">
        <f>H65*'WK3 - Notional GI 15-16 YIELD'!$D90</f>
        <v>0</v>
      </c>
      <c r="I380">
        <f>I65*'WK3 - Notional GI 15-16 YIELD'!$D90</f>
        <v>0</v>
      </c>
      <c r="J380">
        <f>J65*'WK3 - Notional GI 15-16 YIELD'!$D90</f>
        <v>0</v>
      </c>
      <c r="K380">
        <f>K65*'WK3 - Notional GI 15-16 YIELD'!$D90</f>
        <v>0</v>
      </c>
      <c r="L380">
        <f>L65*'WK3 - Notional GI 15-16 YIELD'!$D90</f>
        <v>0</v>
      </c>
    </row>
    <row r="381" spans="3:12" hidden="1" x14ac:dyDescent="0.25">
      <c r="C381" t="str">
        <f>C60</f>
        <v>Special rate</v>
      </c>
      <c r="D381" t="str">
        <f t="shared" si="259"/>
        <v/>
      </c>
      <c r="G381">
        <f>G66*'WK3 - Notional GI 15-16 YIELD'!$D91</f>
        <v>0</v>
      </c>
      <c r="H381">
        <f>H66*'WK3 - Notional GI 15-16 YIELD'!$D91</f>
        <v>0</v>
      </c>
      <c r="I381">
        <f>I66*'WK3 - Notional GI 15-16 YIELD'!$D91</f>
        <v>0</v>
      </c>
      <c r="J381">
        <f>J66*'WK3 - Notional GI 15-16 YIELD'!$D91</f>
        <v>0</v>
      </c>
      <c r="K381">
        <f>K66*'WK3 - Notional GI 15-16 YIELD'!$D91</f>
        <v>0</v>
      </c>
      <c r="L381">
        <f>L66*'WK3 - Notional GI 15-16 YIELD'!$D91</f>
        <v>0</v>
      </c>
    </row>
    <row r="382" spans="3:12" hidden="1" x14ac:dyDescent="0.25">
      <c r="C382" t="str">
        <f>C67</f>
        <v>Special rate</v>
      </c>
      <c r="D382" t="str">
        <f t="shared" si="259"/>
        <v/>
      </c>
      <c r="G382">
        <f>G67*'WK3 - Notional GI 15-16 YIELD'!$D92</f>
        <v>0</v>
      </c>
      <c r="H382">
        <f>H67*'WK3 - Notional GI 15-16 YIELD'!$D92</f>
        <v>0</v>
      </c>
      <c r="I382">
        <f>I67*'WK3 - Notional GI 15-16 YIELD'!$D92</f>
        <v>0</v>
      </c>
      <c r="J382">
        <f>J67*'WK3 - Notional GI 15-16 YIELD'!$D92</f>
        <v>0</v>
      </c>
      <c r="K382">
        <f>K67*'WK3 - Notional GI 15-16 YIELD'!$D92</f>
        <v>0</v>
      </c>
      <c r="L382">
        <f>L67*'WK3 - Notional GI 15-16 YIELD'!$D92</f>
        <v>0</v>
      </c>
    </row>
    <row r="383" spans="3:12" s="198" customFormat="1" ht="12" hidden="1" x14ac:dyDescent="0.2">
      <c r="D383" s="198" t="s">
        <v>666</v>
      </c>
      <c r="G383" s="198">
        <f t="shared" ref="G383:L383" si="260">SUM(G353:G382)</f>
        <v>40036084</v>
      </c>
      <c r="H383" s="198">
        <f t="shared" si="260"/>
        <v>43356322</v>
      </c>
      <c r="I383" s="198">
        <f t="shared" si="260"/>
        <v>46924622</v>
      </c>
      <c r="J383" s="198">
        <f t="shared" si="260"/>
        <v>48332396.999999993</v>
      </c>
      <c r="K383" s="198">
        <f t="shared" si="260"/>
        <v>49782616</v>
      </c>
      <c r="L383" s="198">
        <f t="shared" si="260"/>
        <v>51275691</v>
      </c>
    </row>
    <row r="384" spans="3:12" hidden="1" x14ac:dyDescent="0.25">
      <c r="C384" t="str">
        <f t="shared" ref="C384:D403" si="261">C69</f>
        <v>Business</v>
      </c>
      <c r="D384" t="str">
        <f t="shared" si="261"/>
        <v>Business</v>
      </c>
      <c r="G384">
        <f>G69*'WK3 - Notional GI 15-16 YIELD'!$D36</f>
        <v>13669248</v>
      </c>
      <c r="H384">
        <f>H69*'WK3 - Notional GI 15-16 YIELD'!$D36</f>
        <v>14079325</v>
      </c>
      <c r="I384">
        <f>I69*'WK3 - Notional GI 15-16 YIELD'!$D36</f>
        <v>14501705</v>
      </c>
      <c r="J384">
        <f>J69*'WK3 - Notional GI 15-16 YIELD'!$D36</f>
        <v>14936756</v>
      </c>
      <c r="K384">
        <f>K69*'WK3 - Notional GI 15-16 YIELD'!$D36</f>
        <v>15384859</v>
      </c>
      <c r="L384">
        <f>L69*'WK3 - Notional GI 15-16 YIELD'!$D36</f>
        <v>15846404.999999998</v>
      </c>
    </row>
    <row r="385" spans="3:12" hidden="1" x14ac:dyDescent="0.25">
      <c r="C385" t="str">
        <f t="shared" si="261"/>
        <v>Business</v>
      </c>
      <c r="D385" t="str">
        <f t="shared" si="261"/>
        <v>Major Retail Centre Macquarie Park</v>
      </c>
      <c r="G385">
        <f>G70*'WK3 - Notional GI 15-16 YIELD'!$D37</f>
        <v>698958</v>
      </c>
      <c r="H385">
        <f>H70*'WK3 - Notional GI 15-16 YIELD'!$D37</f>
        <v>719927</v>
      </c>
      <c r="I385">
        <f>I70*'WK3 - Notional GI 15-16 YIELD'!$D37</f>
        <v>741525</v>
      </c>
      <c r="J385">
        <f>J70*'WK3 - Notional GI 15-16 YIELD'!$D37</f>
        <v>763771</v>
      </c>
      <c r="K385">
        <f>K70*'WK3 - Notional GI 15-16 YIELD'!$D37</f>
        <v>786684</v>
      </c>
      <c r="L385">
        <f>L70*'WK3 - Notional GI 15-16 YIELD'!$D37</f>
        <v>810285</v>
      </c>
    </row>
    <row r="386" spans="3:12" hidden="1" x14ac:dyDescent="0.25">
      <c r="C386" t="str">
        <f t="shared" si="261"/>
        <v>Business</v>
      </c>
      <c r="D386" t="str">
        <f t="shared" si="261"/>
        <v>Major Retail Centre 
Top Ryde</v>
      </c>
      <c r="G386">
        <f>G71*'WK3 - Notional GI 15-16 YIELD'!$D38</f>
        <v>384322</v>
      </c>
      <c r="H386">
        <f>H71*'WK3 - Notional GI 15-16 YIELD'!$D38</f>
        <v>395852</v>
      </c>
      <c r="I386">
        <f>I71*'WK3 - Notional GI 15-16 YIELD'!$D38</f>
        <v>407728</v>
      </c>
      <c r="J386">
        <f>J71*'WK3 - Notional GI 15-16 YIELD'!$D38</f>
        <v>419960</v>
      </c>
      <c r="K386">
        <f>K71*'WK3 - Notional GI 15-16 YIELD'!$D38</f>
        <v>432559</v>
      </c>
      <c r="L386">
        <f>L71*'WK3 - Notional GI 15-16 YIELD'!$D38</f>
        <v>445536</v>
      </c>
    </row>
    <row r="387" spans="3:12" hidden="1" x14ac:dyDescent="0.25">
      <c r="C387" t="str">
        <f t="shared" si="261"/>
        <v>Business</v>
      </c>
      <c r="D387" t="str">
        <f t="shared" si="261"/>
        <v/>
      </c>
      <c r="G387">
        <f>G72*'WK3 - Notional GI 15-16 YIELD'!$D39</f>
        <v>0</v>
      </c>
      <c r="H387">
        <f>H72*'WK3 - Notional GI 15-16 YIELD'!$D39</f>
        <v>0</v>
      </c>
      <c r="I387">
        <f>I72*'WK3 - Notional GI 15-16 YIELD'!$D39</f>
        <v>0</v>
      </c>
      <c r="J387">
        <f>J72*'WK3 - Notional GI 15-16 YIELD'!$D39</f>
        <v>0</v>
      </c>
      <c r="K387">
        <f>K72*'WK3 - Notional GI 15-16 YIELD'!$D39</f>
        <v>0</v>
      </c>
      <c r="L387">
        <f>L72*'WK3 - Notional GI 15-16 YIELD'!$D39</f>
        <v>0</v>
      </c>
    </row>
    <row r="388" spans="3:12" hidden="1" x14ac:dyDescent="0.25">
      <c r="C388" t="str">
        <f t="shared" si="261"/>
        <v>Business</v>
      </c>
      <c r="D388" t="str">
        <f t="shared" si="261"/>
        <v/>
      </c>
      <c r="G388">
        <f>G73*'WK3 - Notional GI 15-16 YIELD'!$D40</f>
        <v>0</v>
      </c>
      <c r="H388">
        <f>H73*'WK3 - Notional GI 15-16 YIELD'!$D40</f>
        <v>0</v>
      </c>
      <c r="I388">
        <f>I73*'WK3 - Notional GI 15-16 YIELD'!$D40</f>
        <v>0</v>
      </c>
      <c r="J388">
        <f>J73*'WK3 - Notional GI 15-16 YIELD'!$D40</f>
        <v>0</v>
      </c>
      <c r="K388">
        <f>K73*'WK3 - Notional GI 15-16 YIELD'!$D40</f>
        <v>0</v>
      </c>
      <c r="L388">
        <f>L73*'WK3 - Notional GI 15-16 YIELD'!$D40</f>
        <v>0</v>
      </c>
    </row>
    <row r="389" spans="3:12" hidden="1" x14ac:dyDescent="0.25">
      <c r="C389" t="str">
        <f t="shared" si="261"/>
        <v>Business</v>
      </c>
      <c r="D389" t="str">
        <f t="shared" si="261"/>
        <v/>
      </c>
      <c r="G389">
        <f>G74*'WK3 - Notional GI 15-16 YIELD'!$D41</f>
        <v>0</v>
      </c>
      <c r="H389">
        <f>H74*'WK3 - Notional GI 15-16 YIELD'!$D41</f>
        <v>0</v>
      </c>
      <c r="I389">
        <f>I74*'WK3 - Notional GI 15-16 YIELD'!$D41</f>
        <v>0</v>
      </c>
      <c r="J389">
        <f>J74*'WK3 - Notional GI 15-16 YIELD'!$D41</f>
        <v>0</v>
      </c>
      <c r="K389">
        <f>K74*'WK3 - Notional GI 15-16 YIELD'!$D41</f>
        <v>0</v>
      </c>
      <c r="L389">
        <f>L74*'WK3 - Notional GI 15-16 YIELD'!$D41</f>
        <v>0</v>
      </c>
    </row>
    <row r="390" spans="3:12" hidden="1" x14ac:dyDescent="0.25">
      <c r="C390" t="str">
        <f t="shared" si="261"/>
        <v>Business</v>
      </c>
      <c r="D390" t="str">
        <f t="shared" si="261"/>
        <v/>
      </c>
      <c r="G390">
        <f>G75*'WK3 - Notional GI 15-16 YIELD'!$D42</f>
        <v>0</v>
      </c>
      <c r="H390">
        <f>H75*'WK3 - Notional GI 15-16 YIELD'!$D42</f>
        <v>0</v>
      </c>
      <c r="I390">
        <f>I75*'WK3 - Notional GI 15-16 YIELD'!$D42</f>
        <v>0</v>
      </c>
      <c r="J390">
        <f>J75*'WK3 - Notional GI 15-16 YIELD'!$D42</f>
        <v>0</v>
      </c>
      <c r="K390">
        <f>K75*'WK3 - Notional GI 15-16 YIELD'!$D42</f>
        <v>0</v>
      </c>
      <c r="L390">
        <f>L75*'WK3 - Notional GI 15-16 YIELD'!$D42</f>
        <v>0</v>
      </c>
    </row>
    <row r="391" spans="3:12" hidden="1" x14ac:dyDescent="0.25">
      <c r="C391" t="str">
        <f t="shared" si="261"/>
        <v>Business</v>
      </c>
      <c r="D391" t="str">
        <f t="shared" si="261"/>
        <v/>
      </c>
      <c r="G391">
        <f>G76*'WK3 - Notional GI 15-16 YIELD'!$D43</f>
        <v>0</v>
      </c>
      <c r="H391">
        <f>H76*'WK3 - Notional GI 15-16 YIELD'!$D43</f>
        <v>0</v>
      </c>
      <c r="I391">
        <f>I76*'WK3 - Notional GI 15-16 YIELD'!$D43</f>
        <v>0</v>
      </c>
      <c r="J391">
        <f>J76*'WK3 - Notional GI 15-16 YIELD'!$D43</f>
        <v>0</v>
      </c>
      <c r="K391">
        <f>K76*'WK3 - Notional GI 15-16 YIELD'!$D43</f>
        <v>0</v>
      </c>
      <c r="L391">
        <f>L76*'WK3 - Notional GI 15-16 YIELD'!$D43</f>
        <v>0</v>
      </c>
    </row>
    <row r="392" spans="3:12" hidden="1" x14ac:dyDescent="0.25">
      <c r="C392" t="str">
        <f t="shared" si="261"/>
        <v>Business</v>
      </c>
      <c r="D392" t="str">
        <f t="shared" si="261"/>
        <v/>
      </c>
      <c r="G392">
        <f>G77*'WK3 - Notional GI 15-16 YIELD'!$D44</f>
        <v>0</v>
      </c>
      <c r="H392">
        <f>H77*'WK3 - Notional GI 15-16 YIELD'!$D44</f>
        <v>0</v>
      </c>
      <c r="I392">
        <f>I77*'WK3 - Notional GI 15-16 YIELD'!$D44</f>
        <v>0</v>
      </c>
      <c r="J392">
        <f>J77*'WK3 - Notional GI 15-16 YIELD'!$D44</f>
        <v>0</v>
      </c>
      <c r="K392">
        <f>K77*'WK3 - Notional GI 15-16 YIELD'!$D44</f>
        <v>0</v>
      </c>
      <c r="L392">
        <f>L77*'WK3 - Notional GI 15-16 YIELD'!$D44</f>
        <v>0</v>
      </c>
    </row>
    <row r="393" spans="3:12" hidden="1" x14ac:dyDescent="0.25">
      <c r="C393" t="str">
        <f t="shared" si="261"/>
        <v>Business</v>
      </c>
      <c r="D393" t="str">
        <f t="shared" si="261"/>
        <v/>
      </c>
      <c r="G393">
        <f>G78*'WK3 - Notional GI 15-16 YIELD'!$D45</f>
        <v>0</v>
      </c>
      <c r="H393">
        <f>H78*'WK3 - Notional GI 15-16 YIELD'!$D45</f>
        <v>0</v>
      </c>
      <c r="I393">
        <f>I78*'WK3 - Notional GI 15-16 YIELD'!$D45</f>
        <v>0</v>
      </c>
      <c r="J393">
        <f>J78*'WK3 - Notional GI 15-16 YIELD'!$D45</f>
        <v>0</v>
      </c>
      <c r="K393">
        <f>K78*'WK3 - Notional GI 15-16 YIELD'!$D45</f>
        <v>0</v>
      </c>
      <c r="L393">
        <f>L78*'WK3 - Notional GI 15-16 YIELD'!$D45</f>
        <v>0</v>
      </c>
    </row>
    <row r="394" spans="3:12" hidden="1" x14ac:dyDescent="0.25">
      <c r="C394" t="str">
        <f t="shared" si="261"/>
        <v>Business</v>
      </c>
      <c r="D394" t="str">
        <f t="shared" si="261"/>
        <v/>
      </c>
      <c r="G394">
        <f>G79*'WK3 - Notional GI 15-16 YIELD'!$D46</f>
        <v>0</v>
      </c>
      <c r="H394">
        <f>H79*'WK3 - Notional GI 15-16 YIELD'!$D46</f>
        <v>0</v>
      </c>
      <c r="I394">
        <f>I79*'WK3 - Notional GI 15-16 YIELD'!$D46</f>
        <v>0</v>
      </c>
      <c r="J394">
        <f>J79*'WK3 - Notional GI 15-16 YIELD'!$D46</f>
        <v>0</v>
      </c>
      <c r="K394">
        <f>K79*'WK3 - Notional GI 15-16 YIELD'!$D46</f>
        <v>0</v>
      </c>
      <c r="L394">
        <f>L79*'WK3 - Notional GI 15-16 YIELD'!$D46</f>
        <v>0</v>
      </c>
    </row>
    <row r="395" spans="3:12" hidden="1" x14ac:dyDescent="0.25">
      <c r="C395" t="str">
        <f t="shared" si="261"/>
        <v>Business</v>
      </c>
      <c r="D395" t="str">
        <f t="shared" si="261"/>
        <v/>
      </c>
      <c r="G395">
        <f>G80*'WK3 - Notional GI 15-16 YIELD'!$D47</f>
        <v>0</v>
      </c>
      <c r="H395">
        <f>H80*'WK3 - Notional GI 15-16 YIELD'!$D47</f>
        <v>0</v>
      </c>
      <c r="I395">
        <f>I80*'WK3 - Notional GI 15-16 YIELD'!$D47</f>
        <v>0</v>
      </c>
      <c r="J395">
        <f>J80*'WK3 - Notional GI 15-16 YIELD'!$D47</f>
        <v>0</v>
      </c>
      <c r="K395">
        <f>K80*'WK3 - Notional GI 15-16 YIELD'!$D47</f>
        <v>0</v>
      </c>
      <c r="L395">
        <f>L80*'WK3 - Notional GI 15-16 YIELD'!$D47</f>
        <v>0</v>
      </c>
    </row>
    <row r="396" spans="3:12" hidden="1" x14ac:dyDescent="0.25">
      <c r="C396" t="str">
        <f t="shared" si="261"/>
        <v>Business</v>
      </c>
      <c r="D396" t="str">
        <f t="shared" si="261"/>
        <v/>
      </c>
      <c r="G396">
        <f>G81*'WK3 - Notional GI 15-16 YIELD'!$D48</f>
        <v>0</v>
      </c>
      <c r="H396">
        <f>H81*'WK3 - Notional GI 15-16 YIELD'!$D48</f>
        <v>0</v>
      </c>
      <c r="I396">
        <f>I81*'WK3 - Notional GI 15-16 YIELD'!$D48</f>
        <v>0</v>
      </c>
      <c r="J396">
        <f>J81*'WK3 - Notional GI 15-16 YIELD'!$D48</f>
        <v>0</v>
      </c>
      <c r="K396">
        <f>K81*'WK3 - Notional GI 15-16 YIELD'!$D48</f>
        <v>0</v>
      </c>
      <c r="L396">
        <f>L81*'WK3 - Notional GI 15-16 YIELD'!$D48</f>
        <v>0</v>
      </c>
    </row>
    <row r="397" spans="3:12" hidden="1" x14ac:dyDescent="0.25">
      <c r="C397" t="str">
        <f t="shared" si="261"/>
        <v>Business</v>
      </c>
      <c r="D397" t="str">
        <f t="shared" si="261"/>
        <v/>
      </c>
      <c r="G397">
        <f>G82*'WK3 - Notional GI 15-16 YIELD'!$D49</f>
        <v>0</v>
      </c>
      <c r="H397">
        <f>H82*'WK3 - Notional GI 15-16 YIELD'!$D49</f>
        <v>0</v>
      </c>
      <c r="I397">
        <f>I82*'WK3 - Notional GI 15-16 YIELD'!$D49</f>
        <v>0</v>
      </c>
      <c r="J397">
        <f>J82*'WK3 - Notional GI 15-16 YIELD'!$D49</f>
        <v>0</v>
      </c>
      <c r="K397">
        <f>K82*'WK3 - Notional GI 15-16 YIELD'!$D49</f>
        <v>0</v>
      </c>
      <c r="L397">
        <f>L82*'WK3 - Notional GI 15-16 YIELD'!$D49</f>
        <v>0</v>
      </c>
    </row>
    <row r="398" spans="3:12" hidden="1" x14ac:dyDescent="0.25">
      <c r="C398" t="str">
        <f t="shared" si="261"/>
        <v>Business</v>
      </c>
      <c r="D398" t="str">
        <f t="shared" si="261"/>
        <v/>
      </c>
      <c r="G398">
        <f>G83*'WK3 - Notional GI 15-16 YIELD'!$D50</f>
        <v>0</v>
      </c>
      <c r="H398">
        <f>H83*'WK3 - Notional GI 15-16 YIELD'!$D50</f>
        <v>0</v>
      </c>
      <c r="I398">
        <f>I83*'WK3 - Notional GI 15-16 YIELD'!$D50</f>
        <v>0</v>
      </c>
      <c r="J398">
        <f>J83*'WK3 - Notional GI 15-16 YIELD'!$D50</f>
        <v>0</v>
      </c>
      <c r="K398">
        <f>K83*'WK3 - Notional GI 15-16 YIELD'!$D50</f>
        <v>0</v>
      </c>
      <c r="L398">
        <f>L83*'WK3 - Notional GI 15-16 YIELD'!$D50</f>
        <v>0</v>
      </c>
    </row>
    <row r="399" spans="3:12" hidden="1" x14ac:dyDescent="0.25">
      <c r="C399" t="str">
        <f t="shared" si="261"/>
        <v>Business</v>
      </c>
      <c r="D399" t="str">
        <f t="shared" si="261"/>
        <v/>
      </c>
      <c r="G399">
        <f>G84*'WK3 - Notional GI 15-16 YIELD'!$D51</f>
        <v>0</v>
      </c>
      <c r="H399">
        <f>H84*'WK3 - Notional GI 15-16 YIELD'!$D51</f>
        <v>0</v>
      </c>
      <c r="I399">
        <f>I84*'WK3 - Notional GI 15-16 YIELD'!$D51</f>
        <v>0</v>
      </c>
      <c r="J399">
        <f>J84*'WK3 - Notional GI 15-16 YIELD'!$D51</f>
        <v>0</v>
      </c>
      <c r="K399">
        <f>K84*'WK3 - Notional GI 15-16 YIELD'!$D51</f>
        <v>0</v>
      </c>
      <c r="L399">
        <f>L84*'WK3 - Notional GI 15-16 YIELD'!$D51</f>
        <v>0</v>
      </c>
    </row>
    <row r="400" spans="3:12" hidden="1" x14ac:dyDescent="0.25">
      <c r="C400" t="str">
        <f t="shared" si="261"/>
        <v>Business</v>
      </c>
      <c r="D400" t="str">
        <f t="shared" si="261"/>
        <v/>
      </c>
      <c r="G400">
        <f>G85*'WK3 - Notional GI 15-16 YIELD'!$D52</f>
        <v>0</v>
      </c>
      <c r="H400">
        <f>H85*'WK3 - Notional GI 15-16 YIELD'!$D52</f>
        <v>0</v>
      </c>
      <c r="I400">
        <f>I85*'WK3 - Notional GI 15-16 YIELD'!$D52</f>
        <v>0</v>
      </c>
      <c r="J400">
        <f>J85*'WK3 - Notional GI 15-16 YIELD'!$D52</f>
        <v>0</v>
      </c>
      <c r="K400">
        <f>K85*'WK3 - Notional GI 15-16 YIELD'!$D52</f>
        <v>0</v>
      </c>
      <c r="L400">
        <f>L85*'WK3 - Notional GI 15-16 YIELD'!$D52</f>
        <v>0</v>
      </c>
    </row>
    <row r="401" spans="3:12" hidden="1" x14ac:dyDescent="0.25">
      <c r="C401" t="str">
        <f t="shared" si="261"/>
        <v>Business</v>
      </c>
      <c r="D401" t="str">
        <f t="shared" si="261"/>
        <v/>
      </c>
      <c r="G401">
        <f>G86*'WK3 - Notional GI 15-16 YIELD'!$D53</f>
        <v>0</v>
      </c>
      <c r="H401">
        <f>H86*'WK3 - Notional GI 15-16 YIELD'!$D53</f>
        <v>0</v>
      </c>
      <c r="I401">
        <f>I86*'WK3 - Notional GI 15-16 YIELD'!$D53</f>
        <v>0</v>
      </c>
      <c r="J401">
        <f>J86*'WK3 - Notional GI 15-16 YIELD'!$D53</f>
        <v>0</v>
      </c>
      <c r="K401">
        <f>K86*'WK3 - Notional GI 15-16 YIELD'!$D53</f>
        <v>0</v>
      </c>
      <c r="L401">
        <f>L86*'WK3 - Notional GI 15-16 YIELD'!$D53</f>
        <v>0</v>
      </c>
    </row>
    <row r="402" spans="3:12" hidden="1" x14ac:dyDescent="0.25">
      <c r="C402" t="str">
        <f t="shared" si="261"/>
        <v>Business</v>
      </c>
      <c r="D402" t="str">
        <f t="shared" si="261"/>
        <v/>
      </c>
      <c r="G402">
        <f>G87*'WK3 - Notional GI 15-16 YIELD'!$D54</f>
        <v>0</v>
      </c>
      <c r="H402">
        <f>H87*'WK3 - Notional GI 15-16 YIELD'!$D54</f>
        <v>0</v>
      </c>
      <c r="I402">
        <f>I87*'WK3 - Notional GI 15-16 YIELD'!$D54</f>
        <v>0</v>
      </c>
      <c r="J402">
        <f>J87*'WK3 - Notional GI 15-16 YIELD'!$D54</f>
        <v>0</v>
      </c>
      <c r="K402">
        <f>K87*'WK3 - Notional GI 15-16 YIELD'!$D54</f>
        <v>0</v>
      </c>
      <c r="L402">
        <f>L87*'WK3 - Notional GI 15-16 YIELD'!$D54</f>
        <v>0</v>
      </c>
    </row>
    <row r="403" spans="3:12" hidden="1" x14ac:dyDescent="0.25">
      <c r="C403" t="str">
        <f t="shared" si="261"/>
        <v>Business</v>
      </c>
      <c r="D403" t="str">
        <f t="shared" si="261"/>
        <v/>
      </c>
      <c r="G403">
        <f>G88*'WK3 - Notional GI 15-16 YIELD'!$D55</f>
        <v>0</v>
      </c>
      <c r="H403">
        <f>H88*'WK3 - Notional GI 15-16 YIELD'!$D55</f>
        <v>0</v>
      </c>
      <c r="I403">
        <f>I88*'WK3 - Notional GI 15-16 YIELD'!$D55</f>
        <v>0</v>
      </c>
      <c r="J403">
        <f>J88*'WK3 - Notional GI 15-16 YIELD'!$D55</f>
        <v>0</v>
      </c>
      <c r="K403">
        <f>K88*'WK3 - Notional GI 15-16 YIELD'!$D55</f>
        <v>0</v>
      </c>
      <c r="L403">
        <f>L88*'WK3 - Notional GI 15-16 YIELD'!$D55</f>
        <v>0</v>
      </c>
    </row>
    <row r="404" spans="3:12" hidden="1" x14ac:dyDescent="0.25">
      <c r="C404" t="str">
        <f t="shared" ref="C404:D423" si="262">C89</f>
        <v>Business</v>
      </c>
      <c r="D404" t="str">
        <f t="shared" si="262"/>
        <v/>
      </c>
      <c r="G404">
        <f>G89*'WK3 - Notional GI 15-16 YIELD'!$D56</f>
        <v>0</v>
      </c>
      <c r="H404">
        <f>H89*'WK3 - Notional GI 15-16 YIELD'!$D56</f>
        <v>0</v>
      </c>
      <c r="I404">
        <f>I89*'WK3 - Notional GI 15-16 YIELD'!$D56</f>
        <v>0</v>
      </c>
      <c r="J404">
        <f>J89*'WK3 - Notional GI 15-16 YIELD'!$D56</f>
        <v>0</v>
      </c>
      <c r="K404">
        <f>K89*'WK3 - Notional GI 15-16 YIELD'!$D56</f>
        <v>0</v>
      </c>
      <c r="L404">
        <f>L89*'WK3 - Notional GI 15-16 YIELD'!$D56</f>
        <v>0</v>
      </c>
    </row>
    <row r="405" spans="3:12" hidden="1" x14ac:dyDescent="0.25">
      <c r="C405" t="str">
        <f t="shared" si="262"/>
        <v>Business</v>
      </c>
      <c r="D405" t="str">
        <f t="shared" si="262"/>
        <v/>
      </c>
      <c r="G405">
        <f>G90*'WK3 - Notional GI 15-16 YIELD'!$D57</f>
        <v>0</v>
      </c>
      <c r="H405">
        <f>H90*'WK3 - Notional GI 15-16 YIELD'!$D57</f>
        <v>0</v>
      </c>
      <c r="I405">
        <f>I90*'WK3 - Notional GI 15-16 YIELD'!$D57</f>
        <v>0</v>
      </c>
      <c r="J405">
        <f>J90*'WK3 - Notional GI 15-16 YIELD'!$D57</f>
        <v>0</v>
      </c>
      <c r="K405">
        <f>K90*'WK3 - Notional GI 15-16 YIELD'!$D57</f>
        <v>0</v>
      </c>
      <c r="L405">
        <f>L90*'WK3 - Notional GI 15-16 YIELD'!$D57</f>
        <v>0</v>
      </c>
    </row>
    <row r="406" spans="3:12" hidden="1" x14ac:dyDescent="0.25">
      <c r="C406" t="str">
        <f t="shared" si="262"/>
        <v>Business</v>
      </c>
      <c r="D406" t="str">
        <f t="shared" si="262"/>
        <v/>
      </c>
      <c r="G406">
        <f>G91*'WK3 - Notional GI 15-16 YIELD'!$D58</f>
        <v>0</v>
      </c>
      <c r="H406">
        <f>H91*'WK3 - Notional GI 15-16 YIELD'!$D58</f>
        <v>0</v>
      </c>
      <c r="I406">
        <f>I91*'WK3 - Notional GI 15-16 YIELD'!$D58</f>
        <v>0</v>
      </c>
      <c r="J406">
        <f>J91*'WK3 - Notional GI 15-16 YIELD'!$D58</f>
        <v>0</v>
      </c>
      <c r="K406">
        <f>K91*'WK3 - Notional GI 15-16 YIELD'!$D58</f>
        <v>0</v>
      </c>
      <c r="L406">
        <f>L91*'WK3 - Notional GI 15-16 YIELD'!$D58</f>
        <v>0</v>
      </c>
    </row>
    <row r="407" spans="3:12" hidden="1" x14ac:dyDescent="0.25">
      <c r="C407" t="str">
        <f t="shared" si="262"/>
        <v>Business</v>
      </c>
      <c r="D407" t="str">
        <f t="shared" si="262"/>
        <v/>
      </c>
      <c r="G407">
        <f>G92*'WK3 - Notional GI 15-16 YIELD'!$D59</f>
        <v>0</v>
      </c>
      <c r="H407">
        <f>H92*'WK3 - Notional GI 15-16 YIELD'!$D59</f>
        <v>0</v>
      </c>
      <c r="I407">
        <f>I92*'WK3 - Notional GI 15-16 YIELD'!$D59</f>
        <v>0</v>
      </c>
      <c r="J407">
        <f>J92*'WK3 - Notional GI 15-16 YIELD'!$D59</f>
        <v>0</v>
      </c>
      <c r="K407">
        <f>K92*'WK3 - Notional GI 15-16 YIELD'!$D59</f>
        <v>0</v>
      </c>
      <c r="L407">
        <f>L92*'WK3 - Notional GI 15-16 YIELD'!$D59</f>
        <v>0</v>
      </c>
    </row>
    <row r="408" spans="3:12" hidden="1" x14ac:dyDescent="0.25">
      <c r="C408" t="str">
        <f t="shared" si="262"/>
        <v>Business</v>
      </c>
      <c r="D408" t="str">
        <f t="shared" si="262"/>
        <v/>
      </c>
      <c r="G408">
        <f>G93*'WK3 - Notional GI 15-16 YIELD'!$D60</f>
        <v>0</v>
      </c>
      <c r="H408">
        <f>H93*'WK3 - Notional GI 15-16 YIELD'!$D60</f>
        <v>0</v>
      </c>
      <c r="I408">
        <f>I93*'WK3 - Notional GI 15-16 YIELD'!$D60</f>
        <v>0</v>
      </c>
      <c r="J408">
        <f>J93*'WK3 - Notional GI 15-16 YIELD'!$D60</f>
        <v>0</v>
      </c>
      <c r="K408">
        <f>K93*'WK3 - Notional GI 15-16 YIELD'!$D60</f>
        <v>0</v>
      </c>
      <c r="L408">
        <f>L93*'WK3 - Notional GI 15-16 YIELD'!$D60</f>
        <v>0</v>
      </c>
    </row>
    <row r="409" spans="3:12" hidden="1" x14ac:dyDescent="0.25">
      <c r="C409" t="str">
        <f t="shared" si="262"/>
        <v>Special rate</v>
      </c>
      <c r="D409" t="str">
        <f t="shared" si="262"/>
        <v>Macquarie Park Special Rate</v>
      </c>
      <c r="G409">
        <f>G94*'WK3 - Notional GI 15-16 YIELD'!$D93</f>
        <v>1389915</v>
      </c>
      <c r="H409">
        <f>H94*'WK3 - Notional GI 15-16 YIELD'!$D93</f>
        <v>1431612</v>
      </c>
      <c r="I409">
        <f>I94*'WK3 - Notional GI 15-16 YIELD'!$D93</f>
        <v>1474560</v>
      </c>
      <c r="J409">
        <f>J94*'WK3 - Notional GI 15-16 YIELD'!$D93</f>
        <v>1518797</v>
      </c>
      <c r="K409">
        <f>K94*'WK3 - Notional GI 15-16 YIELD'!$D93</f>
        <v>1564361</v>
      </c>
      <c r="L409">
        <f>L94*'WK3 - Notional GI 15-16 YIELD'!$D93</f>
        <v>1611292</v>
      </c>
    </row>
    <row r="410" spans="3:12" hidden="1" x14ac:dyDescent="0.25">
      <c r="C410" t="str">
        <f t="shared" si="262"/>
        <v>Special rate</v>
      </c>
      <c r="D410" t="str">
        <f t="shared" si="262"/>
        <v>Environmental Management Rate</v>
      </c>
      <c r="G410">
        <f>G95*'WK3 - Notional GI 15-16 YIELD'!$D94</f>
        <v>540661</v>
      </c>
      <c r="H410">
        <f>H95*'WK3 - Notional GI 15-16 YIELD'!$D94</f>
        <v>556881</v>
      </c>
      <c r="I410">
        <f>I95*'WK3 - Notional GI 15-16 YIELD'!$D94</f>
        <v>573587</v>
      </c>
      <c r="J410">
        <f>J95*'WK3 - Notional GI 15-16 YIELD'!$D94</f>
        <v>590795</v>
      </c>
      <c r="K410">
        <f>K95*'WK3 - Notional GI 15-16 YIELD'!$D94</f>
        <v>608519</v>
      </c>
      <c r="L410">
        <f>L95*'WK3 - Notional GI 15-16 YIELD'!$D94</f>
        <v>626775</v>
      </c>
    </row>
    <row r="411" spans="3:12" hidden="1" x14ac:dyDescent="0.25">
      <c r="C411" t="str">
        <f t="shared" si="262"/>
        <v>Special rate</v>
      </c>
      <c r="D411" t="str">
        <f t="shared" si="262"/>
        <v>Infrastructure Renewal Special Rate</v>
      </c>
      <c r="G411">
        <f>G96*'WK3 - Notional GI 15-16 YIELD'!$D95</f>
        <v>321171</v>
      </c>
      <c r="H411">
        <f>H96*'WK3 - Notional GI 15-16 YIELD'!$D95</f>
        <v>493185</v>
      </c>
      <c r="I411">
        <f>I96*'WK3 - Notional GI 15-16 YIELD'!$D95</f>
        <v>681738</v>
      </c>
      <c r="J411">
        <f>J96*'WK3 - Notional GI 15-16 YIELD'!$D95</f>
        <v>702193</v>
      </c>
      <c r="K411">
        <f>K96*'WK3 - Notional GI 15-16 YIELD'!$D95</f>
        <v>723267</v>
      </c>
      <c r="L411">
        <f>L96*'WK3 - Notional GI 15-16 YIELD'!$D95</f>
        <v>744944</v>
      </c>
    </row>
    <row r="412" spans="3:12" hidden="1" x14ac:dyDescent="0.25">
      <c r="C412" t="str">
        <f t="shared" si="262"/>
        <v>Special rate</v>
      </c>
      <c r="D412" t="str">
        <f t="shared" si="262"/>
        <v/>
      </c>
      <c r="G412">
        <f>G97*'WK3 - Notional GI 15-16 YIELD'!$D96</f>
        <v>0</v>
      </c>
      <c r="H412">
        <f>H97*'WK3 - Notional GI 15-16 YIELD'!$D96</f>
        <v>0</v>
      </c>
      <c r="I412">
        <f>I97*'WK3 - Notional GI 15-16 YIELD'!$D96</f>
        <v>0</v>
      </c>
      <c r="J412">
        <f>J97*'WK3 - Notional GI 15-16 YIELD'!$D96</f>
        <v>0</v>
      </c>
      <c r="K412">
        <f>K97*'WK3 - Notional GI 15-16 YIELD'!$D96</f>
        <v>0</v>
      </c>
      <c r="L412">
        <f>L97*'WK3 - Notional GI 15-16 YIELD'!$D96</f>
        <v>0</v>
      </c>
    </row>
    <row r="413" spans="3:12" hidden="1" x14ac:dyDescent="0.25">
      <c r="C413" t="str">
        <f t="shared" si="262"/>
        <v>Special rate</v>
      </c>
      <c r="D413" t="str">
        <f t="shared" si="262"/>
        <v/>
      </c>
      <c r="G413">
        <f>G98*'WK3 - Notional GI 15-16 YIELD'!$D97</f>
        <v>0</v>
      </c>
      <c r="H413">
        <f>H98*'WK3 - Notional GI 15-16 YIELD'!$D97</f>
        <v>0</v>
      </c>
      <c r="I413">
        <f>I98*'WK3 - Notional GI 15-16 YIELD'!$D97</f>
        <v>0</v>
      </c>
      <c r="J413">
        <f>J98*'WK3 - Notional GI 15-16 YIELD'!$D97</f>
        <v>0</v>
      </c>
      <c r="K413">
        <f>K98*'WK3 - Notional GI 15-16 YIELD'!$D97</f>
        <v>0</v>
      </c>
      <c r="L413">
        <f>L98*'WK3 - Notional GI 15-16 YIELD'!$D97</f>
        <v>0</v>
      </c>
    </row>
    <row r="414" spans="3:12" hidden="1" x14ac:dyDescent="0.25">
      <c r="C414" t="str">
        <f t="shared" si="262"/>
        <v>Special rate</v>
      </c>
      <c r="D414" t="str">
        <f t="shared" si="262"/>
        <v/>
      </c>
      <c r="G414">
        <f>G99*'WK3 - Notional GI 15-16 YIELD'!$D98</f>
        <v>0</v>
      </c>
      <c r="H414">
        <f>H99*'WK3 - Notional GI 15-16 YIELD'!$D98</f>
        <v>0</v>
      </c>
      <c r="I414">
        <f>I99*'WK3 - Notional GI 15-16 YIELD'!$D98</f>
        <v>0</v>
      </c>
      <c r="J414">
        <f>J99*'WK3 - Notional GI 15-16 YIELD'!$D98</f>
        <v>0</v>
      </c>
      <c r="K414">
        <f>K99*'WK3 - Notional GI 15-16 YIELD'!$D98</f>
        <v>0</v>
      </c>
      <c r="L414">
        <f>L99*'WK3 - Notional GI 15-16 YIELD'!$D98</f>
        <v>0</v>
      </c>
    </row>
    <row r="415" spans="3:12" hidden="1" x14ac:dyDescent="0.25">
      <c r="C415" t="str">
        <f t="shared" si="262"/>
        <v>Special rate</v>
      </c>
      <c r="D415" t="str">
        <f t="shared" si="262"/>
        <v/>
      </c>
      <c r="G415">
        <f>G100*'WK3 - Notional GI 15-16 YIELD'!$D99</f>
        <v>0</v>
      </c>
      <c r="H415">
        <f>H100*'WK3 - Notional GI 15-16 YIELD'!$D99</f>
        <v>0</v>
      </c>
      <c r="I415">
        <f>I100*'WK3 - Notional GI 15-16 YIELD'!$D99</f>
        <v>0</v>
      </c>
      <c r="J415">
        <f>J100*'WK3 - Notional GI 15-16 YIELD'!$D99</f>
        <v>0</v>
      </c>
      <c r="K415">
        <f>K100*'WK3 - Notional GI 15-16 YIELD'!$D99</f>
        <v>0</v>
      </c>
      <c r="L415">
        <f>L100*'WK3 - Notional GI 15-16 YIELD'!$D99</f>
        <v>0</v>
      </c>
    </row>
    <row r="416" spans="3:12" hidden="1" x14ac:dyDescent="0.25">
      <c r="C416" t="str">
        <f t="shared" si="262"/>
        <v>Special rate</v>
      </c>
      <c r="D416" t="str">
        <f t="shared" si="262"/>
        <v/>
      </c>
      <c r="G416">
        <f>G101*'WK3 - Notional GI 15-16 YIELD'!$D100</f>
        <v>0</v>
      </c>
      <c r="H416">
        <f>H101*'WK3 - Notional GI 15-16 YIELD'!$D100</f>
        <v>0</v>
      </c>
      <c r="I416">
        <f>I101*'WK3 - Notional GI 15-16 YIELD'!$D100</f>
        <v>0</v>
      </c>
      <c r="J416">
        <f>J101*'WK3 - Notional GI 15-16 YIELD'!$D100</f>
        <v>0</v>
      </c>
      <c r="K416">
        <f>K101*'WK3 - Notional GI 15-16 YIELD'!$D100</f>
        <v>0</v>
      </c>
      <c r="L416">
        <f>L101*'WK3 - Notional GI 15-16 YIELD'!$D100</f>
        <v>0</v>
      </c>
    </row>
    <row r="417" spans="3:13" hidden="1" x14ac:dyDescent="0.25">
      <c r="C417" t="str">
        <f t="shared" si="262"/>
        <v>Special rate</v>
      </c>
      <c r="D417" t="str">
        <f t="shared" si="262"/>
        <v/>
      </c>
      <c r="G417">
        <f>G102*'WK3 - Notional GI 15-16 YIELD'!$D101</f>
        <v>0</v>
      </c>
      <c r="H417">
        <f>H102*'WK3 - Notional GI 15-16 YIELD'!$D101</f>
        <v>0</v>
      </c>
      <c r="I417">
        <f>I102*'WK3 - Notional GI 15-16 YIELD'!$D101</f>
        <v>0</v>
      </c>
      <c r="J417">
        <f>J102*'WK3 - Notional GI 15-16 YIELD'!$D101</f>
        <v>0</v>
      </c>
      <c r="K417">
        <f>K102*'WK3 - Notional GI 15-16 YIELD'!$D101</f>
        <v>0</v>
      </c>
      <c r="L417">
        <f>L102*'WK3 - Notional GI 15-16 YIELD'!$D101</f>
        <v>0</v>
      </c>
    </row>
    <row r="418" spans="3:13" hidden="1" x14ac:dyDescent="0.25">
      <c r="C418" t="str">
        <f t="shared" si="262"/>
        <v>Special rate</v>
      </c>
      <c r="D418" t="str">
        <f t="shared" si="262"/>
        <v/>
      </c>
      <c r="G418">
        <f>G103*'WK3 - Notional GI 15-16 YIELD'!$D102</f>
        <v>0</v>
      </c>
      <c r="H418">
        <f>H103*'WK3 - Notional GI 15-16 YIELD'!$D102</f>
        <v>0</v>
      </c>
      <c r="I418">
        <f>I103*'WK3 - Notional GI 15-16 YIELD'!$D102</f>
        <v>0</v>
      </c>
      <c r="J418">
        <f>J103*'WK3 - Notional GI 15-16 YIELD'!$D102</f>
        <v>0</v>
      </c>
      <c r="K418">
        <f>K103*'WK3 - Notional GI 15-16 YIELD'!$D102</f>
        <v>0</v>
      </c>
      <c r="L418">
        <f>L103*'WK3 - Notional GI 15-16 YIELD'!$D102</f>
        <v>0</v>
      </c>
    </row>
    <row r="419" spans="3:13" hidden="1" x14ac:dyDescent="0.25">
      <c r="C419" t="str">
        <f t="shared" si="262"/>
        <v>Special rate</v>
      </c>
      <c r="D419" t="str">
        <f t="shared" si="262"/>
        <v/>
      </c>
      <c r="G419">
        <f>G104*'WK3 - Notional GI 15-16 YIELD'!$D103</f>
        <v>0</v>
      </c>
      <c r="H419">
        <f>H104*'WK3 - Notional GI 15-16 YIELD'!$D103</f>
        <v>0</v>
      </c>
      <c r="I419">
        <f>I104*'WK3 - Notional GI 15-16 YIELD'!$D103</f>
        <v>0</v>
      </c>
      <c r="J419">
        <f>J104*'WK3 - Notional GI 15-16 YIELD'!$D103</f>
        <v>0</v>
      </c>
      <c r="K419">
        <f>K104*'WK3 - Notional GI 15-16 YIELD'!$D103</f>
        <v>0</v>
      </c>
      <c r="L419">
        <f>L104*'WK3 - Notional GI 15-16 YIELD'!$D103</f>
        <v>0</v>
      </c>
    </row>
    <row r="420" spans="3:13" hidden="1" x14ac:dyDescent="0.25">
      <c r="C420" t="str">
        <f t="shared" si="262"/>
        <v>Special rate</v>
      </c>
      <c r="D420" t="str">
        <f t="shared" si="262"/>
        <v/>
      </c>
      <c r="G420">
        <f>G105*'WK3 - Notional GI 15-16 YIELD'!$D104</f>
        <v>0</v>
      </c>
      <c r="H420">
        <f>H105*'WK3 - Notional GI 15-16 YIELD'!$D104</f>
        <v>0</v>
      </c>
      <c r="I420">
        <f>I105*'WK3 - Notional GI 15-16 YIELD'!$D104</f>
        <v>0</v>
      </c>
      <c r="J420">
        <f>J105*'WK3 - Notional GI 15-16 YIELD'!$D104</f>
        <v>0</v>
      </c>
      <c r="K420">
        <f>K105*'WK3 - Notional GI 15-16 YIELD'!$D104</f>
        <v>0</v>
      </c>
      <c r="L420">
        <f>L105*'WK3 - Notional GI 15-16 YIELD'!$D104</f>
        <v>0</v>
      </c>
    </row>
    <row r="421" spans="3:13" hidden="1" x14ac:dyDescent="0.25">
      <c r="C421" t="str">
        <f t="shared" si="262"/>
        <v>Special rate</v>
      </c>
      <c r="D421" t="str">
        <f t="shared" si="262"/>
        <v/>
      </c>
      <c r="G421">
        <f>G106*'WK3 - Notional GI 15-16 YIELD'!$D105</f>
        <v>0</v>
      </c>
      <c r="H421">
        <f>H106*'WK3 - Notional GI 15-16 YIELD'!$D105</f>
        <v>0</v>
      </c>
      <c r="I421">
        <f>I106*'WK3 - Notional GI 15-16 YIELD'!$D105</f>
        <v>0</v>
      </c>
      <c r="J421">
        <f>J106*'WK3 - Notional GI 15-16 YIELD'!$D105</f>
        <v>0</v>
      </c>
      <c r="K421">
        <f>K106*'WK3 - Notional GI 15-16 YIELD'!$D105</f>
        <v>0</v>
      </c>
      <c r="L421">
        <f>L106*'WK3 - Notional GI 15-16 YIELD'!$D105</f>
        <v>0</v>
      </c>
    </row>
    <row r="422" spans="3:13" hidden="1" x14ac:dyDescent="0.25">
      <c r="C422" t="str">
        <f t="shared" si="262"/>
        <v>Special rate</v>
      </c>
      <c r="D422" t="str">
        <f t="shared" si="262"/>
        <v/>
      </c>
      <c r="G422">
        <f>G107*'WK3 - Notional GI 15-16 YIELD'!$D106</f>
        <v>0</v>
      </c>
      <c r="H422">
        <f>H107*'WK3 - Notional GI 15-16 YIELD'!$D106</f>
        <v>0</v>
      </c>
      <c r="I422">
        <f>I107*'WK3 - Notional GI 15-16 YIELD'!$D106</f>
        <v>0</v>
      </c>
      <c r="J422">
        <f>J107*'WK3 - Notional GI 15-16 YIELD'!$D106</f>
        <v>0</v>
      </c>
      <c r="K422">
        <f>K107*'WK3 - Notional GI 15-16 YIELD'!$D106</f>
        <v>0</v>
      </c>
      <c r="L422">
        <f>L107*'WK3 - Notional GI 15-16 YIELD'!$D106</f>
        <v>0</v>
      </c>
    </row>
    <row r="423" spans="3:13" hidden="1" x14ac:dyDescent="0.25">
      <c r="C423" t="str">
        <f t="shared" si="262"/>
        <v>Special rate</v>
      </c>
      <c r="D423" t="str">
        <f t="shared" si="262"/>
        <v/>
      </c>
      <c r="G423">
        <f>G108*'WK3 - Notional GI 15-16 YIELD'!$D107</f>
        <v>0</v>
      </c>
      <c r="H423">
        <f>H108*'WK3 - Notional GI 15-16 YIELD'!$D107</f>
        <v>0</v>
      </c>
      <c r="I423">
        <f>I108*'WK3 - Notional GI 15-16 YIELD'!$D107</f>
        <v>0</v>
      </c>
      <c r="J423">
        <f>J108*'WK3 - Notional GI 15-16 YIELD'!$D107</f>
        <v>0</v>
      </c>
      <c r="K423">
        <f>K108*'WK3 - Notional GI 15-16 YIELD'!$D107</f>
        <v>0</v>
      </c>
      <c r="L423">
        <f>L108*'WK3 - Notional GI 15-16 YIELD'!$D107</f>
        <v>0</v>
      </c>
    </row>
    <row r="424" spans="3:13" hidden="1" x14ac:dyDescent="0.25">
      <c r="C424" t="str">
        <f t="shared" ref="C424:D428" si="263">C109</f>
        <v>Special rate</v>
      </c>
      <c r="D424" t="str">
        <f t="shared" si="263"/>
        <v/>
      </c>
      <c r="G424">
        <f>G109*'WK3 - Notional GI 15-16 YIELD'!$D108</f>
        <v>0</v>
      </c>
      <c r="H424">
        <f>H109*'WK3 - Notional GI 15-16 YIELD'!$D108</f>
        <v>0</v>
      </c>
      <c r="I424">
        <f>I109*'WK3 - Notional GI 15-16 YIELD'!$D108</f>
        <v>0</v>
      </c>
      <c r="J424">
        <f>J109*'WK3 - Notional GI 15-16 YIELD'!$D108</f>
        <v>0</v>
      </c>
      <c r="K424">
        <f>K109*'WK3 - Notional GI 15-16 YIELD'!$D108</f>
        <v>0</v>
      </c>
      <c r="L424">
        <f>L109*'WK3 - Notional GI 15-16 YIELD'!$D108</f>
        <v>0</v>
      </c>
    </row>
    <row r="425" spans="3:13" hidden="1" x14ac:dyDescent="0.25">
      <c r="C425" t="str">
        <f t="shared" si="263"/>
        <v>Special rate</v>
      </c>
      <c r="D425" t="str">
        <f t="shared" si="263"/>
        <v/>
      </c>
      <c r="G425">
        <f>G110*'WK3 - Notional GI 15-16 YIELD'!$D109</f>
        <v>0</v>
      </c>
      <c r="H425">
        <f>H110*'WK3 - Notional GI 15-16 YIELD'!$D109</f>
        <v>0</v>
      </c>
      <c r="I425">
        <f>I110*'WK3 - Notional GI 15-16 YIELD'!$D109</f>
        <v>0</v>
      </c>
      <c r="J425">
        <f>J110*'WK3 - Notional GI 15-16 YIELD'!$D109</f>
        <v>0</v>
      </c>
      <c r="K425">
        <f>K110*'WK3 - Notional GI 15-16 YIELD'!$D109</f>
        <v>0</v>
      </c>
      <c r="L425">
        <f>L110*'WK3 - Notional GI 15-16 YIELD'!$D109</f>
        <v>0</v>
      </c>
    </row>
    <row r="426" spans="3:13" hidden="1" x14ac:dyDescent="0.25">
      <c r="C426" t="str">
        <f t="shared" si="263"/>
        <v>Special rate</v>
      </c>
      <c r="D426" t="str">
        <f t="shared" si="263"/>
        <v/>
      </c>
      <c r="G426">
        <f>G111*'WK3 - Notional GI 15-16 YIELD'!$D110</f>
        <v>0</v>
      </c>
      <c r="H426">
        <f>H111*'WK3 - Notional GI 15-16 YIELD'!$D110</f>
        <v>0</v>
      </c>
      <c r="I426">
        <f>I111*'WK3 - Notional GI 15-16 YIELD'!$D110</f>
        <v>0</v>
      </c>
      <c r="J426">
        <f>J111*'WK3 - Notional GI 15-16 YIELD'!$D110</f>
        <v>0</v>
      </c>
      <c r="K426">
        <f>K111*'WK3 - Notional GI 15-16 YIELD'!$D110</f>
        <v>0</v>
      </c>
      <c r="L426">
        <f>L111*'WK3 - Notional GI 15-16 YIELD'!$D110</f>
        <v>0</v>
      </c>
    </row>
    <row r="427" spans="3:13" hidden="1" x14ac:dyDescent="0.25">
      <c r="C427" t="str">
        <f t="shared" si="263"/>
        <v>Special rate</v>
      </c>
      <c r="D427" t="str">
        <f t="shared" si="263"/>
        <v/>
      </c>
      <c r="G427">
        <f>G112*'WK3 - Notional GI 15-16 YIELD'!$D111</f>
        <v>0</v>
      </c>
      <c r="H427">
        <f>H112*'WK3 - Notional GI 15-16 YIELD'!$D111</f>
        <v>0</v>
      </c>
      <c r="I427">
        <f>I112*'WK3 - Notional GI 15-16 YIELD'!$D111</f>
        <v>0</v>
      </c>
      <c r="J427">
        <f>J112*'WK3 - Notional GI 15-16 YIELD'!$D111</f>
        <v>0</v>
      </c>
      <c r="K427">
        <f>K112*'WK3 - Notional GI 15-16 YIELD'!$D111</f>
        <v>0</v>
      </c>
      <c r="L427">
        <f>L112*'WK3 - Notional GI 15-16 YIELD'!$D111</f>
        <v>0</v>
      </c>
    </row>
    <row r="428" spans="3:13" hidden="1" x14ac:dyDescent="0.25">
      <c r="C428" t="str">
        <f t="shared" si="263"/>
        <v>Special rate</v>
      </c>
      <c r="D428" t="str">
        <f t="shared" si="263"/>
        <v/>
      </c>
      <c r="G428">
        <f>G113*'WK3 - Notional GI 15-16 YIELD'!$D112</f>
        <v>0</v>
      </c>
      <c r="H428">
        <f>H113*'WK3 - Notional GI 15-16 YIELD'!$D112</f>
        <v>0</v>
      </c>
      <c r="I428">
        <f>I113*'WK3 - Notional GI 15-16 YIELD'!$D112</f>
        <v>0</v>
      </c>
      <c r="J428">
        <f>J113*'WK3 - Notional GI 15-16 YIELD'!$D112</f>
        <v>0</v>
      </c>
      <c r="K428">
        <f>K113*'WK3 - Notional GI 15-16 YIELD'!$D112</f>
        <v>0</v>
      </c>
      <c r="L428">
        <f>L113*'WK3 - Notional GI 15-16 YIELD'!$D112</f>
        <v>0</v>
      </c>
    </row>
    <row r="429" spans="3:13" s="198" customFormat="1" ht="12" hidden="1" x14ac:dyDescent="0.2">
      <c r="D429" s="198" t="s">
        <v>667</v>
      </c>
      <c r="G429" s="198">
        <f t="shared" ref="G429:L429" si="264">SUM(G384:G428)</f>
        <v>17004275</v>
      </c>
      <c r="H429" s="198">
        <f t="shared" si="264"/>
        <v>17676782</v>
      </c>
      <c r="I429" s="198">
        <f t="shared" si="264"/>
        <v>18380843</v>
      </c>
      <c r="J429" s="198">
        <f t="shared" si="264"/>
        <v>18932272</v>
      </c>
      <c r="K429" s="198">
        <f t="shared" si="264"/>
        <v>19500249</v>
      </c>
      <c r="L429" s="198">
        <f t="shared" si="264"/>
        <v>20085237</v>
      </c>
    </row>
    <row r="430" spans="3:13" hidden="1" x14ac:dyDescent="0.25">
      <c r="C430" t="str">
        <f t="shared" ref="C430:D438" si="265">C115</f>
        <v>Farmland</v>
      </c>
      <c r="D430" t="str">
        <f t="shared" si="265"/>
        <v/>
      </c>
      <c r="G430">
        <f>G115*'WK3 - Notional GI 15-16 YIELD'!$D$62</f>
        <v>0</v>
      </c>
      <c r="H430">
        <f>H115*'WK3 - Notional GI 15-16 YIELD'!$D$62</f>
        <v>0</v>
      </c>
      <c r="I430">
        <f>I115*'WK3 - Notional GI 15-16 YIELD'!$D$62</f>
        <v>0</v>
      </c>
      <c r="J430">
        <f>J115*'WK3 - Notional GI 15-16 YIELD'!$D$62</f>
        <v>0</v>
      </c>
      <c r="K430">
        <f>K115*'WK3 - Notional GI 15-16 YIELD'!$D$62</f>
        <v>0</v>
      </c>
      <c r="L430">
        <f>L115*'WK3 - Notional GI 15-16 YIELD'!$D$62</f>
        <v>0</v>
      </c>
      <c r="M430">
        <f>M115*'WK3 - Notional GI 15-16 YIELD'!$D$62</f>
        <v>0</v>
      </c>
    </row>
    <row r="431" spans="3:13" hidden="1" x14ac:dyDescent="0.25">
      <c r="C431" t="str">
        <f t="shared" si="265"/>
        <v>Farmland</v>
      </c>
      <c r="D431" t="str">
        <f t="shared" si="265"/>
        <v/>
      </c>
      <c r="G431">
        <f>G116*'WK3 - Notional GI 15-16 YIELD'!$D$63</f>
        <v>0</v>
      </c>
      <c r="H431">
        <f>H116*'WK3 - Notional GI 15-16 YIELD'!$D$63</f>
        <v>0</v>
      </c>
      <c r="I431">
        <f>I116*'WK3 - Notional GI 15-16 YIELD'!$D$63</f>
        <v>0</v>
      </c>
      <c r="J431">
        <f>J116*'WK3 - Notional GI 15-16 YIELD'!$D$63</f>
        <v>0</v>
      </c>
      <c r="K431">
        <f>K116*'WK3 - Notional GI 15-16 YIELD'!$D$63</f>
        <v>0</v>
      </c>
      <c r="L431">
        <f>L116*'WK3 - Notional GI 15-16 YIELD'!$D$63</f>
        <v>0</v>
      </c>
    </row>
    <row r="432" spans="3:13" hidden="1" x14ac:dyDescent="0.25">
      <c r="C432" t="str">
        <f t="shared" si="265"/>
        <v>Farmland</v>
      </c>
      <c r="D432" t="str">
        <f t="shared" si="265"/>
        <v/>
      </c>
      <c r="G432">
        <f>G117*'WK3 - Notional GI 15-16 YIELD'!$D$64</f>
        <v>0</v>
      </c>
      <c r="H432">
        <f>H117*'WK3 - Notional GI 15-16 YIELD'!$D$64</f>
        <v>0</v>
      </c>
      <c r="I432">
        <f>I117*'WK3 - Notional GI 15-16 YIELD'!$D$64</f>
        <v>0</v>
      </c>
      <c r="J432">
        <f>J117*'WK3 - Notional GI 15-16 YIELD'!$D$64</f>
        <v>0</v>
      </c>
      <c r="K432">
        <f>K117*'WK3 - Notional GI 15-16 YIELD'!$D$64</f>
        <v>0</v>
      </c>
      <c r="L432">
        <f>L117*'WK3 - Notional GI 15-16 YIELD'!$D$64</f>
        <v>0</v>
      </c>
    </row>
    <row r="433" spans="3:12" hidden="1" x14ac:dyDescent="0.25">
      <c r="C433" t="str">
        <f t="shared" si="265"/>
        <v>Farmland</v>
      </c>
      <c r="D433" t="str">
        <f t="shared" si="265"/>
        <v/>
      </c>
      <c r="G433">
        <f>G118*'WK3 - Notional GI 15-16 YIELD'!$D$65</f>
        <v>0</v>
      </c>
      <c r="H433">
        <f>H118*'WK3 - Notional GI 15-16 YIELD'!$D$65</f>
        <v>0</v>
      </c>
      <c r="I433">
        <f>I118*'WK3 - Notional GI 15-16 YIELD'!$D$65</f>
        <v>0</v>
      </c>
      <c r="J433">
        <f>J118*'WK3 - Notional GI 15-16 YIELD'!$D$65</f>
        <v>0</v>
      </c>
      <c r="K433">
        <f>K118*'WK3 - Notional GI 15-16 YIELD'!$D$65</f>
        <v>0</v>
      </c>
      <c r="L433">
        <f>L118*'WK3 - Notional GI 15-16 YIELD'!$D$65</f>
        <v>0</v>
      </c>
    </row>
    <row r="434" spans="3:12" hidden="1" x14ac:dyDescent="0.25">
      <c r="C434" t="str">
        <f t="shared" si="265"/>
        <v>Farmland</v>
      </c>
      <c r="D434" t="str">
        <f t="shared" si="265"/>
        <v/>
      </c>
      <c r="G434">
        <f>G119*'WK3 - Notional GI 15-16 YIELD'!$D$66</f>
        <v>0</v>
      </c>
      <c r="H434">
        <f>H119*'WK3 - Notional GI 15-16 YIELD'!$D$66</f>
        <v>0</v>
      </c>
      <c r="I434">
        <f>I119*'WK3 - Notional GI 15-16 YIELD'!$D$66</f>
        <v>0</v>
      </c>
      <c r="J434">
        <f>J119*'WK3 - Notional GI 15-16 YIELD'!$D$66</f>
        <v>0</v>
      </c>
      <c r="K434">
        <f>K119*'WK3 - Notional GI 15-16 YIELD'!$D$66</f>
        <v>0</v>
      </c>
      <c r="L434">
        <f>L119*'WK3 - Notional GI 15-16 YIELD'!$D$66</f>
        <v>0</v>
      </c>
    </row>
    <row r="435" spans="3:12" hidden="1" x14ac:dyDescent="0.25">
      <c r="C435" t="str">
        <f t="shared" si="265"/>
        <v>Special rate</v>
      </c>
      <c r="D435" t="str">
        <f t="shared" si="265"/>
        <v/>
      </c>
      <c r="G435">
        <f>G120*'WK3 - Notional GI 15-16 YIELD'!$D$113</f>
        <v>0</v>
      </c>
      <c r="H435">
        <f>H120*'WK3 - Notional GI 15-16 YIELD'!$D$113</f>
        <v>0</v>
      </c>
      <c r="I435">
        <f>I120*'WK3 - Notional GI 15-16 YIELD'!$D$113</f>
        <v>0</v>
      </c>
      <c r="J435">
        <f>J120*'WK3 - Notional GI 15-16 YIELD'!$D$113</f>
        <v>0</v>
      </c>
      <c r="K435">
        <f>K120*'WK3 - Notional GI 15-16 YIELD'!$D$113</f>
        <v>0</v>
      </c>
      <c r="L435">
        <f>L120*'WK3 - Notional GI 15-16 YIELD'!$D$113</f>
        <v>0</v>
      </c>
    </row>
    <row r="436" spans="3:12" hidden="1" x14ac:dyDescent="0.25">
      <c r="C436" t="str">
        <f t="shared" si="265"/>
        <v>Special rate</v>
      </c>
      <c r="D436" t="str">
        <f t="shared" si="265"/>
        <v/>
      </c>
      <c r="G436">
        <f>G121*'WK3 - Notional GI 15-16 YIELD'!$D$114</f>
        <v>0</v>
      </c>
      <c r="H436">
        <f>H121*'WK3 - Notional GI 15-16 YIELD'!$D$114</f>
        <v>0</v>
      </c>
      <c r="I436">
        <f>I121*'WK3 - Notional GI 15-16 YIELD'!$D$114</f>
        <v>0</v>
      </c>
      <c r="J436">
        <f>J121*'WK3 - Notional GI 15-16 YIELD'!$D$114</f>
        <v>0</v>
      </c>
      <c r="K436">
        <f>K121*'WK3 - Notional GI 15-16 YIELD'!$D$114</f>
        <v>0</v>
      </c>
      <c r="L436">
        <f>L121*'WK3 - Notional GI 15-16 YIELD'!$D$114</f>
        <v>0</v>
      </c>
    </row>
    <row r="437" spans="3:12" hidden="1" x14ac:dyDescent="0.25">
      <c r="C437" t="str">
        <f t="shared" si="265"/>
        <v>Special rate</v>
      </c>
      <c r="D437" t="str">
        <f t="shared" si="265"/>
        <v/>
      </c>
      <c r="G437">
        <f>G122*'WK3 - Notional GI 15-16 YIELD'!$D$115</f>
        <v>0</v>
      </c>
      <c r="H437">
        <f>H122*'WK3 - Notional GI 15-16 YIELD'!$D$115</f>
        <v>0</v>
      </c>
      <c r="I437">
        <f>I122*'WK3 - Notional GI 15-16 YIELD'!$D$115</f>
        <v>0</v>
      </c>
      <c r="J437">
        <f>J122*'WK3 - Notional GI 15-16 YIELD'!$D$115</f>
        <v>0</v>
      </c>
      <c r="K437">
        <f>K122*'WK3 - Notional GI 15-16 YIELD'!$D$115</f>
        <v>0</v>
      </c>
      <c r="L437">
        <f>L122*'WK3 - Notional GI 15-16 YIELD'!$D$115</f>
        <v>0</v>
      </c>
    </row>
    <row r="438" spans="3:12" hidden="1" x14ac:dyDescent="0.25">
      <c r="C438" t="str">
        <f t="shared" si="265"/>
        <v>Special rate</v>
      </c>
      <c r="D438" t="str">
        <f t="shared" si="265"/>
        <v/>
      </c>
      <c r="G438">
        <f>G123*'WK3 - Notional GI 15-16 YIELD'!$D$116</f>
        <v>0</v>
      </c>
      <c r="H438">
        <f>H123*'WK3 - Notional GI 15-16 YIELD'!$D$116</f>
        <v>0</v>
      </c>
      <c r="I438">
        <f>I123*'WK3 - Notional GI 15-16 YIELD'!$D$116</f>
        <v>0</v>
      </c>
      <c r="J438">
        <f>J123*'WK3 - Notional GI 15-16 YIELD'!$D$116</f>
        <v>0</v>
      </c>
      <c r="K438">
        <f>K123*'WK3 - Notional GI 15-16 YIELD'!$D$116</f>
        <v>0</v>
      </c>
      <c r="L438">
        <f>L123*'WK3 - Notional GI 15-16 YIELD'!$D$116</f>
        <v>0</v>
      </c>
    </row>
    <row r="439" spans="3:12" s="198" customFormat="1" ht="12" hidden="1" x14ac:dyDescent="0.2">
      <c r="D439" s="198" t="s">
        <v>668</v>
      </c>
      <c r="G439" s="198">
        <f t="shared" ref="G439:L439" si="266">SUM(G430:G438)</f>
        <v>0</v>
      </c>
      <c r="H439" s="198">
        <f t="shared" si="266"/>
        <v>0</v>
      </c>
      <c r="I439" s="198">
        <f t="shared" si="266"/>
        <v>0</v>
      </c>
      <c r="J439" s="198">
        <f t="shared" si="266"/>
        <v>0</v>
      </c>
      <c r="K439" s="198">
        <f t="shared" si="266"/>
        <v>0</v>
      </c>
      <c r="L439" s="198">
        <f t="shared" si="266"/>
        <v>0</v>
      </c>
    </row>
    <row r="440" spans="3:12" hidden="1" x14ac:dyDescent="0.25">
      <c r="C440" t="str">
        <f t="shared" ref="C440:D448" si="267">C125</f>
        <v>Mining</v>
      </c>
      <c r="D440" t="str">
        <f t="shared" si="267"/>
        <v/>
      </c>
      <c r="G440">
        <f>G125*'WK3 - Notional GI 15-16 YIELD'!$D$68</f>
        <v>0</v>
      </c>
      <c r="H440">
        <f>H125*'WK3 - Notional GI 15-16 YIELD'!$D$68</f>
        <v>0</v>
      </c>
      <c r="I440">
        <f>I125*'WK3 - Notional GI 15-16 YIELD'!$D$68</f>
        <v>0</v>
      </c>
      <c r="J440">
        <f>J125*'WK3 - Notional GI 15-16 YIELD'!$D$68</f>
        <v>0</v>
      </c>
      <c r="K440">
        <f>K125*'WK3 - Notional GI 15-16 YIELD'!$D$68</f>
        <v>0</v>
      </c>
      <c r="L440">
        <f>L125*'WK3 - Notional GI 15-16 YIELD'!$D$68</f>
        <v>0</v>
      </c>
    </row>
    <row r="441" spans="3:12" hidden="1" x14ac:dyDescent="0.25">
      <c r="C441" t="str">
        <f t="shared" si="267"/>
        <v>Mining</v>
      </c>
      <c r="D441" t="str">
        <f t="shared" si="267"/>
        <v/>
      </c>
      <c r="G441">
        <f>G126*'WK3 - Notional GI 15-16 YIELD'!$D$69</f>
        <v>0</v>
      </c>
      <c r="H441">
        <f>H126*'WK3 - Notional GI 15-16 YIELD'!$D$69</f>
        <v>0</v>
      </c>
      <c r="I441">
        <f>I126*'WK3 - Notional GI 15-16 YIELD'!$D$69</f>
        <v>0</v>
      </c>
      <c r="J441">
        <f>J126*'WK3 - Notional GI 15-16 YIELD'!$D$69</f>
        <v>0</v>
      </c>
      <c r="K441">
        <f>K126*'WK3 - Notional GI 15-16 YIELD'!$D$69</f>
        <v>0</v>
      </c>
      <c r="L441">
        <f>L126*'WK3 - Notional GI 15-16 YIELD'!$D$69</f>
        <v>0</v>
      </c>
    </row>
    <row r="442" spans="3:12" hidden="1" x14ac:dyDescent="0.25">
      <c r="C442" t="str">
        <f t="shared" si="267"/>
        <v>Mining</v>
      </c>
      <c r="D442" t="str">
        <f t="shared" si="267"/>
        <v/>
      </c>
      <c r="G442">
        <f>G127*'WK3 - Notional GI 15-16 YIELD'!$D$70</f>
        <v>0</v>
      </c>
      <c r="H442">
        <f>H127*'WK3 - Notional GI 15-16 YIELD'!$D$70</f>
        <v>0</v>
      </c>
      <c r="I442">
        <f>I127*'WK3 - Notional GI 15-16 YIELD'!$D$70</f>
        <v>0</v>
      </c>
      <c r="J442">
        <f>J127*'WK3 - Notional GI 15-16 YIELD'!$D$70</f>
        <v>0</v>
      </c>
      <c r="K442">
        <f>K127*'WK3 - Notional GI 15-16 YIELD'!$D$70</f>
        <v>0</v>
      </c>
      <c r="L442">
        <f>L127*'WK3 - Notional GI 15-16 YIELD'!$D$70</f>
        <v>0</v>
      </c>
    </row>
    <row r="443" spans="3:12" hidden="1" x14ac:dyDescent="0.25">
      <c r="C443" t="str">
        <f t="shared" si="267"/>
        <v>Mining</v>
      </c>
      <c r="D443" t="str">
        <f t="shared" si="267"/>
        <v/>
      </c>
      <c r="G443">
        <f>G128*'WK3 - Notional GI 15-16 YIELD'!$D$71</f>
        <v>0</v>
      </c>
      <c r="H443">
        <f>H128*'WK3 - Notional GI 15-16 YIELD'!$D$71</f>
        <v>0</v>
      </c>
      <c r="I443">
        <f>I128*'WK3 - Notional GI 15-16 YIELD'!$D$71</f>
        <v>0</v>
      </c>
      <c r="J443">
        <f>J128*'WK3 - Notional GI 15-16 YIELD'!$D$71</f>
        <v>0</v>
      </c>
      <c r="K443">
        <f>K128*'WK3 - Notional GI 15-16 YIELD'!$D$71</f>
        <v>0</v>
      </c>
      <c r="L443">
        <f>L128*'WK3 - Notional GI 15-16 YIELD'!$D$71</f>
        <v>0</v>
      </c>
    </row>
    <row r="444" spans="3:12" hidden="1" x14ac:dyDescent="0.25">
      <c r="C444" t="str">
        <f t="shared" si="267"/>
        <v>Mining</v>
      </c>
      <c r="D444" t="str">
        <f t="shared" si="267"/>
        <v/>
      </c>
      <c r="G444">
        <f>G129*'WK3 - Notional GI 15-16 YIELD'!$D$72</f>
        <v>0</v>
      </c>
      <c r="H444">
        <f>H129*'WK3 - Notional GI 15-16 YIELD'!$D$72</f>
        <v>0</v>
      </c>
      <c r="I444">
        <f>I129*'WK3 - Notional GI 15-16 YIELD'!$D$72</f>
        <v>0</v>
      </c>
      <c r="J444">
        <f>J129*'WK3 - Notional GI 15-16 YIELD'!$D$72</f>
        <v>0</v>
      </c>
      <c r="K444">
        <f>K129*'WK3 - Notional GI 15-16 YIELD'!$D$72</f>
        <v>0</v>
      </c>
      <c r="L444">
        <f>L129*'WK3 - Notional GI 15-16 YIELD'!$D$72</f>
        <v>0</v>
      </c>
    </row>
    <row r="445" spans="3:12" hidden="1" x14ac:dyDescent="0.25">
      <c r="C445" t="str">
        <f t="shared" si="267"/>
        <v>Special rate</v>
      </c>
      <c r="D445" t="str">
        <f t="shared" si="267"/>
        <v/>
      </c>
      <c r="G445">
        <f>G130*'WK3 - Notional GI 15-16 YIELD'!$D117</f>
        <v>0</v>
      </c>
      <c r="H445">
        <f>H130*'WK3 - Notional GI 15-16 YIELD'!$D117</f>
        <v>0</v>
      </c>
      <c r="I445">
        <f>I130*'WK3 - Notional GI 15-16 YIELD'!$D117</f>
        <v>0</v>
      </c>
      <c r="J445">
        <f>J130*'WK3 - Notional GI 15-16 YIELD'!$D117</f>
        <v>0</v>
      </c>
      <c r="K445">
        <f>K130*'WK3 - Notional GI 15-16 YIELD'!$D117</f>
        <v>0</v>
      </c>
      <c r="L445">
        <f>L130*'WK3 - Notional GI 15-16 YIELD'!$D117</f>
        <v>0</v>
      </c>
    </row>
    <row r="446" spans="3:12" hidden="1" x14ac:dyDescent="0.25">
      <c r="C446" t="str">
        <f t="shared" si="267"/>
        <v>Special rate</v>
      </c>
      <c r="D446" t="str">
        <f t="shared" si="267"/>
        <v/>
      </c>
      <c r="G446">
        <f>G131*'WK3 - Notional GI 15-16 YIELD'!$D118</f>
        <v>0</v>
      </c>
      <c r="H446">
        <f>H131*'WK3 - Notional GI 15-16 YIELD'!$D118</f>
        <v>0</v>
      </c>
      <c r="I446">
        <f>I131*'WK3 - Notional GI 15-16 YIELD'!$D118</f>
        <v>0</v>
      </c>
      <c r="J446">
        <f>J131*'WK3 - Notional GI 15-16 YIELD'!$D118</f>
        <v>0</v>
      </c>
      <c r="K446">
        <f>K131*'WK3 - Notional GI 15-16 YIELD'!$D118</f>
        <v>0</v>
      </c>
      <c r="L446">
        <f>L131*'WK3 - Notional GI 15-16 YIELD'!$D118</f>
        <v>0</v>
      </c>
    </row>
    <row r="447" spans="3:12" hidden="1" x14ac:dyDescent="0.25">
      <c r="C447" t="str">
        <f t="shared" si="267"/>
        <v>Special rate</v>
      </c>
      <c r="D447" t="str">
        <f t="shared" si="267"/>
        <v/>
      </c>
      <c r="G447">
        <f>G132*'WK3 - Notional GI 15-16 YIELD'!$D119</f>
        <v>0</v>
      </c>
      <c r="H447">
        <f>H132*'WK3 - Notional GI 15-16 YIELD'!$D119</f>
        <v>0</v>
      </c>
      <c r="I447">
        <f>I132*'WK3 - Notional GI 15-16 YIELD'!$D119</f>
        <v>0</v>
      </c>
      <c r="J447">
        <f>J132*'WK3 - Notional GI 15-16 YIELD'!$D119</f>
        <v>0</v>
      </c>
      <c r="K447">
        <f>K132*'WK3 - Notional GI 15-16 YIELD'!$D119</f>
        <v>0</v>
      </c>
      <c r="L447">
        <f>L132*'WK3 - Notional GI 15-16 YIELD'!$D119</f>
        <v>0</v>
      </c>
    </row>
    <row r="448" spans="3:12" hidden="1" x14ac:dyDescent="0.25">
      <c r="C448" t="str">
        <f t="shared" si="267"/>
        <v>Special rate</v>
      </c>
      <c r="D448" t="str">
        <f t="shared" si="267"/>
        <v/>
      </c>
      <c r="G448">
        <f>G133*'WK3 - Notional GI 15-16 YIELD'!$D120</f>
        <v>0</v>
      </c>
      <c r="H448">
        <f>H133*'WK3 - Notional GI 15-16 YIELD'!$D120</f>
        <v>0</v>
      </c>
      <c r="I448">
        <f>I133*'WK3 - Notional GI 15-16 YIELD'!$D120</f>
        <v>0</v>
      </c>
      <c r="J448">
        <f>J133*'WK3 - Notional GI 15-16 YIELD'!$D120</f>
        <v>0</v>
      </c>
      <c r="K448">
        <f>K133*'WK3 - Notional GI 15-16 YIELD'!$D120</f>
        <v>0</v>
      </c>
      <c r="L448">
        <f>L133*'WK3 - Notional GI 15-16 YIELD'!$D120</f>
        <v>0</v>
      </c>
    </row>
    <row r="449" spans="2:12" s="198" customFormat="1" ht="12" hidden="1" x14ac:dyDescent="0.2">
      <c r="D449" s="198" t="s">
        <v>669</v>
      </c>
      <c r="G449" s="198">
        <f t="shared" ref="G449:L449" si="268">SUM(G440:G448)</f>
        <v>0</v>
      </c>
      <c r="H449" s="198">
        <f t="shared" si="268"/>
        <v>0</v>
      </c>
      <c r="I449" s="198">
        <f t="shared" si="268"/>
        <v>0</v>
      </c>
      <c r="J449" s="198">
        <f t="shared" si="268"/>
        <v>0</v>
      </c>
      <c r="K449" s="198">
        <f t="shared" si="268"/>
        <v>0</v>
      </c>
      <c r="L449" s="198">
        <f t="shared" si="268"/>
        <v>0</v>
      </c>
    </row>
    <row r="450" spans="2:12" hidden="1" x14ac:dyDescent="0.25"/>
    <row r="451" spans="2:12" hidden="1" x14ac:dyDescent="0.25">
      <c r="B451" s="200" t="s">
        <v>670</v>
      </c>
    </row>
    <row r="452" spans="2:12" hidden="1" x14ac:dyDescent="0.25">
      <c r="E452" s="380" t="str">
        <f t="shared" ref="E452:L452" si="269">E352</f>
        <v>2014/15</v>
      </c>
      <c r="F452" s="380" t="str">
        <f t="shared" si="269"/>
        <v>2015/16</v>
      </c>
      <c r="G452" s="380" t="str">
        <f t="shared" si="269"/>
        <v>2016/17</v>
      </c>
      <c r="H452" s="380" t="str">
        <f t="shared" si="269"/>
        <v>2017/18</v>
      </c>
      <c r="I452" s="380" t="str">
        <f t="shared" si="269"/>
        <v>2018/19</v>
      </c>
      <c r="J452" s="380" t="str">
        <f t="shared" si="269"/>
        <v>2019/20</v>
      </c>
      <c r="K452" s="380" t="str">
        <f t="shared" si="269"/>
        <v>2020/21</v>
      </c>
      <c r="L452" s="380" t="str">
        <f t="shared" si="269"/>
        <v>2021/22</v>
      </c>
    </row>
    <row r="453" spans="2:12" hidden="1" x14ac:dyDescent="0.25">
      <c r="C453" t="str">
        <f>C140</f>
        <v>Category</v>
      </c>
      <c r="D453" t="str">
        <f>D140</f>
        <v>Sub-category or Special Rate name</v>
      </c>
    </row>
    <row r="454" spans="2:12" hidden="1" x14ac:dyDescent="0.25"/>
    <row r="455" spans="2:12" hidden="1" x14ac:dyDescent="0.25">
      <c r="C455" t="str">
        <f t="shared" ref="C455:D482" si="270">C142</f>
        <v>Residential</v>
      </c>
      <c r="D455" t="str">
        <f t="shared" si="270"/>
        <v>Residential</v>
      </c>
      <c r="F455">
        <f>F142*'WK3 - Notional GI 15-16 YIELD'!$D15</f>
        <v>28641611.714000002</v>
      </c>
      <c r="G455">
        <f>G142*'WK3 - Notional GI 15-16 YIELD'!$D15</f>
        <v>29500804.170000002</v>
      </c>
      <c r="H455">
        <f>H142*'WK3 - Notional GI 15-16 YIELD'!$D15</f>
        <v>30385948.071000006</v>
      </c>
      <c r="I455">
        <f>I142*'WK3 - Notional GI 15-16 YIELD'!$D15</f>
        <v>31297442.670000002</v>
      </c>
      <c r="J455">
        <f>J142*'WK3 - Notional GI 15-16 YIELD'!$D15</f>
        <v>32236485.726</v>
      </c>
      <c r="K455">
        <f>K142*'WK3 - Notional GI 15-16 YIELD'!$D15</f>
        <v>33203476.492000002</v>
      </c>
      <c r="L455">
        <f>L142*'WK3 - Notional GI 15-16 YIELD'!$D15</f>
        <v>34199612.727000006</v>
      </c>
    </row>
    <row r="456" spans="2:12" hidden="1" x14ac:dyDescent="0.25">
      <c r="C456" t="str">
        <f t="shared" si="270"/>
        <v>Residential</v>
      </c>
      <c r="D456" t="str">
        <f t="shared" si="270"/>
        <v/>
      </c>
      <c r="F456">
        <f>F143*'WK3 - Notional GI 15-16 YIELD'!$D16</f>
        <v>0</v>
      </c>
      <c r="G456">
        <f>G143*'WK3 - Notional GI 15-16 YIELD'!$D16</f>
        <v>0</v>
      </c>
      <c r="H456">
        <f>H143*'WK3 - Notional GI 15-16 YIELD'!$D16</f>
        <v>0</v>
      </c>
      <c r="I456">
        <f>I143*'WK3 - Notional GI 15-16 YIELD'!$D16</f>
        <v>0</v>
      </c>
      <c r="J456">
        <f>J143*'WK3 - Notional GI 15-16 YIELD'!$D16</f>
        <v>0</v>
      </c>
      <c r="K456">
        <f>K143*'WK3 - Notional GI 15-16 YIELD'!$D16</f>
        <v>0</v>
      </c>
      <c r="L456">
        <f>L143*'WK3 - Notional GI 15-16 YIELD'!$D16</f>
        <v>0</v>
      </c>
    </row>
    <row r="457" spans="2:12" hidden="1" x14ac:dyDescent="0.25">
      <c r="C457" t="str">
        <f t="shared" si="270"/>
        <v>Residential</v>
      </c>
      <c r="D457" t="str">
        <f t="shared" si="270"/>
        <v/>
      </c>
      <c r="F457">
        <f>F144*'WK3 - Notional GI 15-16 YIELD'!$D17</f>
        <v>0</v>
      </c>
      <c r="G457">
        <f>G144*'WK3 - Notional GI 15-16 YIELD'!$D17</f>
        <v>0</v>
      </c>
      <c r="H457">
        <f>H144*'WK3 - Notional GI 15-16 YIELD'!$D17</f>
        <v>0</v>
      </c>
      <c r="I457">
        <f>I144*'WK3 - Notional GI 15-16 YIELD'!$D17</f>
        <v>0</v>
      </c>
      <c r="J457">
        <f>J144*'WK3 - Notional GI 15-16 YIELD'!$D17</f>
        <v>0</v>
      </c>
      <c r="K457">
        <f>K144*'WK3 - Notional GI 15-16 YIELD'!$D17</f>
        <v>0</v>
      </c>
      <c r="L457">
        <f>L144*'WK3 - Notional GI 15-16 YIELD'!$D17</f>
        <v>0</v>
      </c>
    </row>
    <row r="458" spans="2:12" hidden="1" x14ac:dyDescent="0.25">
      <c r="C458" t="str">
        <f t="shared" si="270"/>
        <v>Residential</v>
      </c>
      <c r="D458" t="str">
        <f t="shared" si="270"/>
        <v/>
      </c>
      <c r="F458">
        <f>F145*'WK3 - Notional GI 15-16 YIELD'!$D18</f>
        <v>0</v>
      </c>
      <c r="G458">
        <f>G145*'WK3 - Notional GI 15-16 YIELD'!$D18</f>
        <v>0</v>
      </c>
      <c r="H458">
        <f>H145*'WK3 - Notional GI 15-16 YIELD'!$D18</f>
        <v>0</v>
      </c>
      <c r="I458">
        <f>I145*'WK3 - Notional GI 15-16 YIELD'!$D18</f>
        <v>0</v>
      </c>
      <c r="J458">
        <f>J145*'WK3 - Notional GI 15-16 YIELD'!$D18</f>
        <v>0</v>
      </c>
      <c r="K458">
        <f>K145*'WK3 - Notional GI 15-16 YIELD'!$D18</f>
        <v>0</v>
      </c>
      <c r="L458">
        <f>L145*'WK3 - Notional GI 15-16 YIELD'!$D18</f>
        <v>0</v>
      </c>
    </row>
    <row r="459" spans="2:12" hidden="1" x14ac:dyDescent="0.25">
      <c r="C459" t="str">
        <f t="shared" si="270"/>
        <v>Residential</v>
      </c>
      <c r="D459" t="str">
        <f t="shared" si="270"/>
        <v/>
      </c>
      <c r="F459">
        <f>F146*'WK3 - Notional GI 15-16 YIELD'!$D19</f>
        <v>0</v>
      </c>
      <c r="G459">
        <f>G146*'WK3 - Notional GI 15-16 YIELD'!$D19</f>
        <v>0</v>
      </c>
      <c r="H459">
        <f>H146*'WK3 - Notional GI 15-16 YIELD'!$D19</f>
        <v>0</v>
      </c>
      <c r="I459">
        <f>I146*'WK3 - Notional GI 15-16 YIELD'!$D19</f>
        <v>0</v>
      </c>
      <c r="J459">
        <f>J146*'WK3 - Notional GI 15-16 YIELD'!$D19</f>
        <v>0</v>
      </c>
      <c r="K459">
        <f>K146*'WK3 - Notional GI 15-16 YIELD'!$D19</f>
        <v>0</v>
      </c>
      <c r="L459">
        <f>L146*'WK3 - Notional GI 15-16 YIELD'!$D19</f>
        <v>0</v>
      </c>
    </row>
    <row r="460" spans="2:12" hidden="1" x14ac:dyDescent="0.25">
      <c r="C460" t="str">
        <f t="shared" si="270"/>
        <v>Residential</v>
      </c>
      <c r="D460" t="str">
        <f t="shared" si="270"/>
        <v/>
      </c>
      <c r="F460">
        <f>F147*'WK3 - Notional GI 15-16 YIELD'!$D20</f>
        <v>0</v>
      </c>
      <c r="G460">
        <f>G147*'WK3 - Notional GI 15-16 YIELD'!$D20</f>
        <v>0</v>
      </c>
      <c r="H460">
        <f>H147*'WK3 - Notional GI 15-16 YIELD'!$D20</f>
        <v>0</v>
      </c>
      <c r="I460">
        <f>I147*'WK3 - Notional GI 15-16 YIELD'!$D20</f>
        <v>0</v>
      </c>
      <c r="J460">
        <f>J147*'WK3 - Notional GI 15-16 YIELD'!$D20</f>
        <v>0</v>
      </c>
      <c r="K460">
        <f>K147*'WK3 - Notional GI 15-16 YIELD'!$D20</f>
        <v>0</v>
      </c>
      <c r="L460">
        <f>L147*'WK3 - Notional GI 15-16 YIELD'!$D20</f>
        <v>0</v>
      </c>
    </row>
    <row r="461" spans="2:12" hidden="1" x14ac:dyDescent="0.25">
      <c r="C461" t="str">
        <f t="shared" si="270"/>
        <v>Residential</v>
      </c>
      <c r="D461" t="str">
        <f t="shared" si="270"/>
        <v/>
      </c>
      <c r="F461">
        <f>F148*'WK3 - Notional GI 15-16 YIELD'!$D21</f>
        <v>0</v>
      </c>
      <c r="G461">
        <f>G148*'WK3 - Notional GI 15-16 YIELD'!$D21</f>
        <v>0</v>
      </c>
      <c r="H461">
        <f>H148*'WK3 - Notional GI 15-16 YIELD'!$D21</f>
        <v>0</v>
      </c>
      <c r="I461">
        <f>I148*'WK3 - Notional GI 15-16 YIELD'!$D21</f>
        <v>0</v>
      </c>
      <c r="J461">
        <f>J148*'WK3 - Notional GI 15-16 YIELD'!$D21</f>
        <v>0</v>
      </c>
      <c r="K461">
        <f>K148*'WK3 - Notional GI 15-16 YIELD'!$D21</f>
        <v>0</v>
      </c>
      <c r="L461">
        <f>L148*'WK3 - Notional GI 15-16 YIELD'!$D21</f>
        <v>0</v>
      </c>
    </row>
    <row r="462" spans="2:12" hidden="1" x14ac:dyDescent="0.25">
      <c r="C462" t="str">
        <f t="shared" si="270"/>
        <v>Residential</v>
      </c>
      <c r="D462" t="str">
        <f t="shared" si="270"/>
        <v/>
      </c>
      <c r="F462">
        <f>F149*'WK3 - Notional GI 15-16 YIELD'!$D22</f>
        <v>0</v>
      </c>
      <c r="G462">
        <f>G149*'WK3 - Notional GI 15-16 YIELD'!$D22</f>
        <v>0</v>
      </c>
      <c r="H462">
        <f>H149*'WK3 - Notional GI 15-16 YIELD'!$D22</f>
        <v>0</v>
      </c>
      <c r="I462">
        <f>I149*'WK3 - Notional GI 15-16 YIELD'!$D22</f>
        <v>0</v>
      </c>
      <c r="J462">
        <f>J149*'WK3 - Notional GI 15-16 YIELD'!$D22</f>
        <v>0</v>
      </c>
      <c r="K462">
        <f>K149*'WK3 - Notional GI 15-16 YIELD'!$D22</f>
        <v>0</v>
      </c>
      <c r="L462">
        <f>L149*'WK3 - Notional GI 15-16 YIELD'!$D22</f>
        <v>0</v>
      </c>
    </row>
    <row r="463" spans="2:12" hidden="1" x14ac:dyDescent="0.25">
      <c r="C463" t="str">
        <f t="shared" si="270"/>
        <v>Residential</v>
      </c>
      <c r="D463" t="str">
        <f t="shared" si="270"/>
        <v/>
      </c>
      <c r="F463">
        <f>F150*'WK3 - Notional GI 15-16 YIELD'!$D23</f>
        <v>0</v>
      </c>
      <c r="G463">
        <f>G150*'WK3 - Notional GI 15-16 YIELD'!$D23</f>
        <v>0</v>
      </c>
      <c r="H463">
        <f>H150*'WK3 - Notional GI 15-16 YIELD'!$D23</f>
        <v>0</v>
      </c>
      <c r="I463">
        <f>I150*'WK3 - Notional GI 15-16 YIELD'!$D23</f>
        <v>0</v>
      </c>
      <c r="J463">
        <f>J150*'WK3 - Notional GI 15-16 YIELD'!$D23</f>
        <v>0</v>
      </c>
      <c r="K463">
        <f>K150*'WK3 - Notional GI 15-16 YIELD'!$D23</f>
        <v>0</v>
      </c>
      <c r="L463">
        <f>L150*'WK3 - Notional GI 15-16 YIELD'!$D23</f>
        <v>0</v>
      </c>
    </row>
    <row r="464" spans="2:12" hidden="1" x14ac:dyDescent="0.25">
      <c r="C464" t="str">
        <f t="shared" si="270"/>
        <v>Residential</v>
      </c>
      <c r="D464" t="str">
        <f t="shared" si="270"/>
        <v/>
      </c>
      <c r="F464">
        <f>F151*'WK3 - Notional GI 15-16 YIELD'!$D24</f>
        <v>0</v>
      </c>
      <c r="G464">
        <f>G151*'WK3 - Notional GI 15-16 YIELD'!$D24</f>
        <v>0</v>
      </c>
      <c r="H464">
        <f>H151*'WK3 - Notional GI 15-16 YIELD'!$D24</f>
        <v>0</v>
      </c>
      <c r="I464">
        <f>I151*'WK3 - Notional GI 15-16 YIELD'!$D24</f>
        <v>0</v>
      </c>
      <c r="J464">
        <f>J151*'WK3 - Notional GI 15-16 YIELD'!$D24</f>
        <v>0</v>
      </c>
      <c r="K464">
        <f>K151*'WK3 - Notional GI 15-16 YIELD'!$D24</f>
        <v>0</v>
      </c>
      <c r="L464">
        <f>L151*'WK3 - Notional GI 15-16 YIELD'!$D24</f>
        <v>0</v>
      </c>
    </row>
    <row r="465" spans="3:12" hidden="1" x14ac:dyDescent="0.25">
      <c r="C465" t="str">
        <f t="shared" si="270"/>
        <v>Residential</v>
      </c>
      <c r="D465" t="str">
        <f t="shared" si="270"/>
        <v/>
      </c>
      <c r="F465">
        <f>F152*'WK3 - Notional GI 15-16 YIELD'!$D25</f>
        <v>0</v>
      </c>
      <c r="G465">
        <f>G152*'WK3 - Notional GI 15-16 YIELD'!$D25</f>
        <v>0</v>
      </c>
      <c r="H465">
        <f>H152*'WK3 - Notional GI 15-16 YIELD'!$D25</f>
        <v>0</v>
      </c>
      <c r="I465">
        <f>I152*'WK3 - Notional GI 15-16 YIELD'!$D25</f>
        <v>0</v>
      </c>
      <c r="J465">
        <f>J152*'WK3 - Notional GI 15-16 YIELD'!$D25</f>
        <v>0</v>
      </c>
      <c r="K465">
        <f>K152*'WK3 - Notional GI 15-16 YIELD'!$D25</f>
        <v>0</v>
      </c>
      <c r="L465">
        <f>L152*'WK3 - Notional GI 15-16 YIELD'!$D25</f>
        <v>0</v>
      </c>
    </row>
    <row r="466" spans="3:12" hidden="1" x14ac:dyDescent="0.25">
      <c r="C466" t="str">
        <f t="shared" si="270"/>
        <v>Residential</v>
      </c>
      <c r="D466" t="str">
        <f t="shared" si="270"/>
        <v/>
      </c>
      <c r="F466">
        <f>F153*'WK3 - Notional GI 15-16 YIELD'!$D26</f>
        <v>0</v>
      </c>
      <c r="G466">
        <f>G153*'WK3 - Notional GI 15-16 YIELD'!$D26</f>
        <v>0</v>
      </c>
      <c r="H466">
        <f>H153*'WK3 - Notional GI 15-16 YIELD'!$D26</f>
        <v>0</v>
      </c>
      <c r="I466">
        <f>I153*'WK3 - Notional GI 15-16 YIELD'!$D26</f>
        <v>0</v>
      </c>
      <c r="J466">
        <f>J153*'WK3 - Notional GI 15-16 YIELD'!$D26</f>
        <v>0</v>
      </c>
      <c r="K466">
        <f>K153*'WK3 - Notional GI 15-16 YIELD'!$D26</f>
        <v>0</v>
      </c>
      <c r="L466">
        <f>L153*'WK3 - Notional GI 15-16 YIELD'!$D26</f>
        <v>0</v>
      </c>
    </row>
    <row r="467" spans="3:12" hidden="1" x14ac:dyDescent="0.25">
      <c r="C467" t="str">
        <f t="shared" si="270"/>
        <v>Residential</v>
      </c>
      <c r="D467" t="str">
        <f t="shared" si="270"/>
        <v/>
      </c>
      <c r="F467">
        <f>F154*'WK3 - Notional GI 15-16 YIELD'!$D27</f>
        <v>0</v>
      </c>
      <c r="G467">
        <f>G154*'WK3 - Notional GI 15-16 YIELD'!$D27</f>
        <v>0</v>
      </c>
      <c r="H467">
        <f>H154*'WK3 - Notional GI 15-16 YIELD'!$D27</f>
        <v>0</v>
      </c>
      <c r="I467">
        <f>I154*'WK3 - Notional GI 15-16 YIELD'!$D27</f>
        <v>0</v>
      </c>
      <c r="J467">
        <f>J154*'WK3 - Notional GI 15-16 YIELD'!$D27</f>
        <v>0</v>
      </c>
      <c r="K467">
        <f>K154*'WK3 - Notional GI 15-16 YIELD'!$D27</f>
        <v>0</v>
      </c>
      <c r="L467">
        <f>L154*'WK3 - Notional GI 15-16 YIELD'!$D27</f>
        <v>0</v>
      </c>
    </row>
    <row r="468" spans="3:12" hidden="1" x14ac:dyDescent="0.25">
      <c r="C468" t="str">
        <f t="shared" si="270"/>
        <v>Residential</v>
      </c>
      <c r="D468" t="str">
        <f t="shared" si="270"/>
        <v/>
      </c>
      <c r="F468">
        <f>F155*'WK3 - Notional GI 15-16 YIELD'!$D28</f>
        <v>0</v>
      </c>
      <c r="G468">
        <f>G155*'WK3 - Notional GI 15-16 YIELD'!$D28</f>
        <v>0</v>
      </c>
      <c r="H468">
        <f>H155*'WK3 - Notional GI 15-16 YIELD'!$D28</f>
        <v>0</v>
      </c>
      <c r="I468">
        <f>I155*'WK3 - Notional GI 15-16 YIELD'!$D28</f>
        <v>0</v>
      </c>
      <c r="J468">
        <f>J155*'WK3 - Notional GI 15-16 YIELD'!$D28</f>
        <v>0</v>
      </c>
      <c r="K468">
        <f>K155*'WK3 - Notional GI 15-16 YIELD'!$D28</f>
        <v>0</v>
      </c>
      <c r="L468">
        <f>L155*'WK3 - Notional GI 15-16 YIELD'!$D28</f>
        <v>0</v>
      </c>
    </row>
    <row r="469" spans="3:12" hidden="1" x14ac:dyDescent="0.25">
      <c r="C469" t="str">
        <f t="shared" si="270"/>
        <v>Residential</v>
      </c>
      <c r="D469" t="str">
        <f t="shared" si="270"/>
        <v/>
      </c>
      <c r="F469">
        <f>F156*'WK3 - Notional GI 15-16 YIELD'!$D29</f>
        <v>0</v>
      </c>
      <c r="G469">
        <f>G156*'WK3 - Notional GI 15-16 YIELD'!$D29</f>
        <v>0</v>
      </c>
      <c r="H469">
        <f>H156*'WK3 - Notional GI 15-16 YIELD'!$D29</f>
        <v>0</v>
      </c>
      <c r="I469">
        <f>I156*'WK3 - Notional GI 15-16 YIELD'!$D29</f>
        <v>0</v>
      </c>
      <c r="J469">
        <f>J156*'WK3 - Notional GI 15-16 YIELD'!$D29</f>
        <v>0</v>
      </c>
      <c r="K469">
        <f>K156*'WK3 - Notional GI 15-16 YIELD'!$D29</f>
        <v>0</v>
      </c>
      <c r="L469">
        <f>L156*'WK3 - Notional GI 15-16 YIELD'!$D29</f>
        <v>0</v>
      </c>
    </row>
    <row r="470" spans="3:12" hidden="1" x14ac:dyDescent="0.25">
      <c r="C470" t="str">
        <f t="shared" si="270"/>
        <v>Residential</v>
      </c>
      <c r="D470" t="str">
        <f t="shared" si="270"/>
        <v/>
      </c>
      <c r="F470">
        <f>F157*'WK3 - Notional GI 15-16 YIELD'!$D30</f>
        <v>0</v>
      </c>
      <c r="G470">
        <f>G157*'WK3 - Notional GI 15-16 YIELD'!$D30</f>
        <v>0</v>
      </c>
      <c r="H470">
        <f>H157*'WK3 - Notional GI 15-16 YIELD'!$D30</f>
        <v>0</v>
      </c>
      <c r="I470">
        <f>I157*'WK3 - Notional GI 15-16 YIELD'!$D30</f>
        <v>0</v>
      </c>
      <c r="J470">
        <f>J157*'WK3 - Notional GI 15-16 YIELD'!$D30</f>
        <v>0</v>
      </c>
      <c r="K470">
        <f>K157*'WK3 - Notional GI 15-16 YIELD'!$D30</f>
        <v>0</v>
      </c>
      <c r="L470">
        <f>L157*'WK3 - Notional GI 15-16 YIELD'!$D30</f>
        <v>0</v>
      </c>
    </row>
    <row r="471" spans="3:12" hidden="1" x14ac:dyDescent="0.25">
      <c r="C471" t="str">
        <f t="shared" si="270"/>
        <v>Residential</v>
      </c>
      <c r="D471" t="str">
        <f t="shared" si="270"/>
        <v/>
      </c>
      <c r="F471">
        <f>F158*'WK3 - Notional GI 15-16 YIELD'!$D31</f>
        <v>0</v>
      </c>
      <c r="G471">
        <f>G158*'WK3 - Notional GI 15-16 YIELD'!$D31</f>
        <v>0</v>
      </c>
      <c r="H471">
        <f>H158*'WK3 - Notional GI 15-16 YIELD'!$D31</f>
        <v>0</v>
      </c>
      <c r="I471">
        <f>I158*'WK3 - Notional GI 15-16 YIELD'!$D31</f>
        <v>0</v>
      </c>
      <c r="J471">
        <f>J158*'WK3 - Notional GI 15-16 YIELD'!$D31</f>
        <v>0</v>
      </c>
      <c r="K471">
        <f>K158*'WK3 - Notional GI 15-16 YIELD'!$D31</f>
        <v>0</v>
      </c>
      <c r="L471">
        <f>L158*'WK3 - Notional GI 15-16 YIELD'!$D31</f>
        <v>0</v>
      </c>
    </row>
    <row r="472" spans="3:12" hidden="1" x14ac:dyDescent="0.25">
      <c r="C472" t="str">
        <f t="shared" si="270"/>
        <v>Residential</v>
      </c>
      <c r="D472" t="str">
        <f t="shared" si="270"/>
        <v/>
      </c>
      <c r="F472">
        <f>F159*'WK3 - Notional GI 15-16 YIELD'!$D32</f>
        <v>0</v>
      </c>
      <c r="G472">
        <f>G159*'WK3 - Notional GI 15-16 YIELD'!$D32</f>
        <v>0</v>
      </c>
      <c r="H472">
        <f>H159*'WK3 - Notional GI 15-16 YIELD'!$D32</f>
        <v>0</v>
      </c>
      <c r="I472">
        <f>I159*'WK3 - Notional GI 15-16 YIELD'!$D32</f>
        <v>0</v>
      </c>
      <c r="J472">
        <f>J159*'WK3 - Notional GI 15-16 YIELD'!$D32</f>
        <v>0</v>
      </c>
      <c r="K472">
        <f>K159*'WK3 - Notional GI 15-16 YIELD'!$D32</f>
        <v>0</v>
      </c>
      <c r="L472">
        <f>L159*'WK3 - Notional GI 15-16 YIELD'!$D32</f>
        <v>0</v>
      </c>
    </row>
    <row r="473" spans="3:12" hidden="1" x14ac:dyDescent="0.25">
      <c r="C473" t="str">
        <f t="shared" si="270"/>
        <v>Residential</v>
      </c>
      <c r="D473" t="str">
        <f t="shared" si="270"/>
        <v/>
      </c>
      <c r="F473">
        <f>F160*'WK3 - Notional GI 15-16 YIELD'!$D33</f>
        <v>0</v>
      </c>
      <c r="G473">
        <f>G160*'WK3 - Notional GI 15-16 YIELD'!$D33</f>
        <v>0</v>
      </c>
      <c r="H473">
        <f>H160*'WK3 - Notional GI 15-16 YIELD'!$D33</f>
        <v>0</v>
      </c>
      <c r="I473">
        <f>I160*'WK3 - Notional GI 15-16 YIELD'!$D33</f>
        <v>0</v>
      </c>
      <c r="J473">
        <f>J160*'WK3 - Notional GI 15-16 YIELD'!$D33</f>
        <v>0</v>
      </c>
      <c r="K473">
        <f>K160*'WK3 - Notional GI 15-16 YIELD'!$D33</f>
        <v>0</v>
      </c>
      <c r="L473">
        <f>L160*'WK3 - Notional GI 15-16 YIELD'!$D33</f>
        <v>0</v>
      </c>
    </row>
    <row r="474" spans="3:12" hidden="1" x14ac:dyDescent="0.25">
      <c r="C474" t="str">
        <f t="shared" si="270"/>
        <v>Residential</v>
      </c>
      <c r="D474" t="str">
        <f t="shared" si="270"/>
        <v/>
      </c>
      <c r="F474">
        <f>F161*'WK3 - Notional GI 15-16 YIELD'!$D34</f>
        <v>0</v>
      </c>
      <c r="G474">
        <f>G161*'WK3 - Notional GI 15-16 YIELD'!$D34</f>
        <v>0</v>
      </c>
      <c r="H474">
        <f>H161*'WK3 - Notional GI 15-16 YIELD'!$D34</f>
        <v>0</v>
      </c>
      <c r="I474">
        <f>I161*'WK3 - Notional GI 15-16 YIELD'!$D34</f>
        <v>0</v>
      </c>
      <c r="J474">
        <f>J161*'WK3 - Notional GI 15-16 YIELD'!$D34</f>
        <v>0</v>
      </c>
      <c r="K474">
        <f>K161*'WK3 - Notional GI 15-16 YIELD'!$D34</f>
        <v>0</v>
      </c>
      <c r="L474">
        <f>L161*'WK3 - Notional GI 15-16 YIELD'!$D34</f>
        <v>0</v>
      </c>
    </row>
    <row r="475" spans="3:12" hidden="1" x14ac:dyDescent="0.25">
      <c r="C475" t="str">
        <f t="shared" si="270"/>
        <v>Special rate</v>
      </c>
      <c r="D475" t="str">
        <f t="shared" si="270"/>
        <v>Environmental Management Rate</v>
      </c>
      <c r="F475">
        <f>F162*'WK3 - Notional GI 15-16 YIELD'!$D83</f>
        <v>6159276.0310000004</v>
      </c>
      <c r="G475">
        <f>G162*'WK3 - Notional GI 15-16 YIELD'!$D83</f>
        <v>6344130.1700000009</v>
      </c>
      <c r="H475">
        <f>H162*'WK3 - Notional GI 15-16 YIELD'!$D83</f>
        <v>6534573.8509999998</v>
      </c>
      <c r="I475">
        <f>I162*'WK3 - Notional GI 15-16 YIELD'!$D83</f>
        <v>6730607.074000001</v>
      </c>
      <c r="J475">
        <f>J162*'WK3 - Notional GI 15-16 YIELD'!$D83</f>
        <v>6932629.0920000002</v>
      </c>
      <c r="K475">
        <f>K162*'WK3 - Notional GI 15-16 YIELD'!$D83</f>
        <v>7140639.9050000003</v>
      </c>
      <c r="L475">
        <f>L162*'WK3 - Notional GI 15-16 YIELD'!$D83</f>
        <v>7355038.7660000008</v>
      </c>
    </row>
    <row r="476" spans="3:12" hidden="1" x14ac:dyDescent="0.25">
      <c r="C476" t="str">
        <f t="shared" si="270"/>
        <v>Special rate</v>
      </c>
      <c r="D476" t="str">
        <f t="shared" si="270"/>
        <v>Infrastructure Renewal Special Rate</v>
      </c>
      <c r="F476">
        <f>F163*'WK3 - Notional GI 15-16 YIELD'!$D84</f>
        <v>0</v>
      </c>
      <c r="G476">
        <f>G163*'WK3 - Notional GI 15-16 YIELD'!$D84</f>
        <v>0</v>
      </c>
      <c r="H476">
        <f>H163*'WK3 - Notional GI 15-16 YIELD'!$D84</f>
        <v>0</v>
      </c>
      <c r="I476">
        <f>I163*'WK3 - Notional GI 15-16 YIELD'!$D84</f>
        <v>0</v>
      </c>
      <c r="J476">
        <f>J163*'WK3 - Notional GI 15-16 YIELD'!$D84</f>
        <v>0</v>
      </c>
      <c r="K476">
        <f>K163*'WK3 - Notional GI 15-16 YIELD'!$D84</f>
        <v>0</v>
      </c>
      <c r="L476">
        <f>L163*'WK3 - Notional GI 15-16 YIELD'!$D84</f>
        <v>0</v>
      </c>
    </row>
    <row r="477" spans="3:12" hidden="1" x14ac:dyDescent="0.25">
      <c r="C477" t="str">
        <f t="shared" si="270"/>
        <v>Special rate</v>
      </c>
      <c r="D477" t="str">
        <f t="shared" si="270"/>
        <v/>
      </c>
      <c r="F477">
        <f>F164*'WK3 - Notional GI 15-16 YIELD'!$D85</f>
        <v>0</v>
      </c>
      <c r="G477">
        <f>G164*'WK3 - Notional GI 15-16 YIELD'!$D85</f>
        <v>0</v>
      </c>
      <c r="H477">
        <f>H164*'WK3 - Notional GI 15-16 YIELD'!$D85</f>
        <v>0</v>
      </c>
      <c r="I477">
        <f>I164*'WK3 - Notional GI 15-16 YIELD'!$D85</f>
        <v>0</v>
      </c>
      <c r="J477">
        <f>J164*'WK3 - Notional GI 15-16 YIELD'!$D85</f>
        <v>0</v>
      </c>
      <c r="K477">
        <f>K164*'WK3 - Notional GI 15-16 YIELD'!$D85</f>
        <v>0</v>
      </c>
      <c r="L477">
        <f>L164*'WK3 - Notional GI 15-16 YIELD'!$D85</f>
        <v>0</v>
      </c>
    </row>
    <row r="478" spans="3:12" hidden="1" x14ac:dyDescent="0.25">
      <c r="C478" t="str">
        <f t="shared" si="270"/>
        <v>Special rate</v>
      </c>
      <c r="D478" t="str">
        <f t="shared" si="270"/>
        <v/>
      </c>
      <c r="F478">
        <f>F165*'WK3 - Notional GI 15-16 YIELD'!$D86</f>
        <v>0</v>
      </c>
      <c r="G478">
        <f>G165*'WK3 - Notional GI 15-16 YIELD'!$D86</f>
        <v>0</v>
      </c>
      <c r="H478">
        <f>H165*'WK3 - Notional GI 15-16 YIELD'!$D86</f>
        <v>0</v>
      </c>
      <c r="I478">
        <f>I165*'WK3 - Notional GI 15-16 YIELD'!$D86</f>
        <v>0</v>
      </c>
      <c r="J478">
        <f>J165*'WK3 - Notional GI 15-16 YIELD'!$D86</f>
        <v>0</v>
      </c>
      <c r="K478">
        <f>K165*'WK3 - Notional GI 15-16 YIELD'!$D86</f>
        <v>0</v>
      </c>
      <c r="L478">
        <f>L165*'WK3 - Notional GI 15-16 YIELD'!$D86</f>
        <v>0</v>
      </c>
    </row>
    <row r="479" spans="3:12" hidden="1" x14ac:dyDescent="0.25">
      <c r="C479" t="str">
        <f t="shared" si="270"/>
        <v>Special rate</v>
      </c>
      <c r="D479" t="str">
        <f t="shared" si="270"/>
        <v/>
      </c>
      <c r="F479">
        <f>F166*'WK3 - Notional GI 15-16 YIELD'!$D87</f>
        <v>0</v>
      </c>
      <c r="G479">
        <f>G166*'WK3 - Notional GI 15-16 YIELD'!$D87</f>
        <v>0</v>
      </c>
      <c r="H479">
        <f>H166*'WK3 - Notional GI 15-16 YIELD'!$D87</f>
        <v>0</v>
      </c>
      <c r="I479">
        <f>I166*'WK3 - Notional GI 15-16 YIELD'!$D87</f>
        <v>0</v>
      </c>
      <c r="J479">
        <f>J166*'WK3 - Notional GI 15-16 YIELD'!$D87</f>
        <v>0</v>
      </c>
      <c r="K479">
        <f>K166*'WK3 - Notional GI 15-16 YIELD'!$D87</f>
        <v>0</v>
      </c>
      <c r="L479">
        <f>L166*'WK3 - Notional GI 15-16 YIELD'!$D87</f>
        <v>0</v>
      </c>
    </row>
    <row r="480" spans="3:12" hidden="1" x14ac:dyDescent="0.25">
      <c r="C480" t="str">
        <f t="shared" si="270"/>
        <v>Special rate</v>
      </c>
      <c r="D480" t="str">
        <f t="shared" si="270"/>
        <v/>
      </c>
      <c r="F480">
        <f>F167*'WK3 - Notional GI 15-16 YIELD'!$D88</f>
        <v>0</v>
      </c>
      <c r="G480">
        <f>G167*'WK3 - Notional GI 15-16 YIELD'!$D88</f>
        <v>0</v>
      </c>
      <c r="H480">
        <f>H167*'WK3 - Notional GI 15-16 YIELD'!$D88</f>
        <v>0</v>
      </c>
      <c r="I480">
        <f>I167*'WK3 - Notional GI 15-16 YIELD'!$D88</f>
        <v>0</v>
      </c>
      <c r="J480">
        <f>J167*'WK3 - Notional GI 15-16 YIELD'!$D88</f>
        <v>0</v>
      </c>
      <c r="K480">
        <f>K167*'WK3 - Notional GI 15-16 YIELD'!$D88</f>
        <v>0</v>
      </c>
      <c r="L480">
        <f>L167*'WK3 - Notional GI 15-16 YIELD'!$D88</f>
        <v>0</v>
      </c>
    </row>
    <row r="481" spans="3:13" hidden="1" x14ac:dyDescent="0.25">
      <c r="C481" t="str">
        <f t="shared" si="270"/>
        <v>Special rate</v>
      </c>
      <c r="D481" t="str">
        <f t="shared" si="270"/>
        <v/>
      </c>
      <c r="F481">
        <f>F168*'WK3 - Notional GI 15-16 YIELD'!$D89</f>
        <v>0</v>
      </c>
      <c r="G481">
        <f>G168*'WK3 - Notional GI 15-16 YIELD'!$D89</f>
        <v>0</v>
      </c>
      <c r="H481">
        <f>H168*'WK3 - Notional GI 15-16 YIELD'!$D89</f>
        <v>0</v>
      </c>
      <c r="I481">
        <f>I168*'WK3 - Notional GI 15-16 YIELD'!$D89</f>
        <v>0</v>
      </c>
      <c r="J481">
        <f>J168*'WK3 - Notional GI 15-16 YIELD'!$D89</f>
        <v>0</v>
      </c>
      <c r="K481">
        <f>K168*'WK3 - Notional GI 15-16 YIELD'!$D89</f>
        <v>0</v>
      </c>
      <c r="L481">
        <f>L168*'WK3 - Notional GI 15-16 YIELD'!$D89</f>
        <v>0</v>
      </c>
    </row>
    <row r="482" spans="3:13" hidden="1" x14ac:dyDescent="0.25">
      <c r="C482" t="str">
        <f t="shared" si="270"/>
        <v>Special rate</v>
      </c>
      <c r="D482" t="str">
        <f t="shared" si="270"/>
        <v/>
      </c>
      <c r="F482">
        <f>F169*'WK3 - Notional GI 15-16 YIELD'!$D90</f>
        <v>0</v>
      </c>
      <c r="G482">
        <f>G169*'WK3 - Notional GI 15-16 YIELD'!$D90</f>
        <v>0</v>
      </c>
      <c r="H482">
        <f>H169*'WK3 - Notional GI 15-16 YIELD'!$D90</f>
        <v>0</v>
      </c>
      <c r="I482">
        <f>I169*'WK3 - Notional GI 15-16 YIELD'!$D90</f>
        <v>0</v>
      </c>
      <c r="J482">
        <f>J169*'WK3 - Notional GI 15-16 YIELD'!$D90</f>
        <v>0</v>
      </c>
      <c r="K482">
        <f>K169*'WK3 - Notional GI 15-16 YIELD'!$D90</f>
        <v>0</v>
      </c>
      <c r="L482">
        <f>L169*'WK3 - Notional GI 15-16 YIELD'!$D90</f>
        <v>0</v>
      </c>
    </row>
    <row r="483" spans="3:13" hidden="1" x14ac:dyDescent="0.25">
      <c r="C483" t="s">
        <v>639</v>
      </c>
      <c r="D483" t="str">
        <f>D170</f>
        <v/>
      </c>
      <c r="F483">
        <f>F170*'WK3 - Notional GI 15-16 YIELD'!$D91</f>
        <v>0</v>
      </c>
      <c r="G483">
        <f>G170*'WK3 - Notional GI 15-16 YIELD'!$D91</f>
        <v>0</v>
      </c>
      <c r="H483">
        <f>H170*'WK3 - Notional GI 15-16 YIELD'!$D91</f>
        <v>0</v>
      </c>
      <c r="I483">
        <f>I170*'WK3 - Notional GI 15-16 YIELD'!$D91</f>
        <v>0</v>
      </c>
      <c r="J483">
        <f>J170*'WK3 - Notional GI 15-16 YIELD'!$D91</f>
        <v>0</v>
      </c>
      <c r="K483">
        <f>K170*'WK3 - Notional GI 15-16 YIELD'!$D91</f>
        <v>0</v>
      </c>
      <c r="L483">
        <f>L170*'WK3 - Notional GI 15-16 YIELD'!$D91</f>
        <v>0</v>
      </c>
    </row>
    <row r="484" spans="3:13" hidden="1" x14ac:dyDescent="0.25">
      <c r="C484" t="str">
        <f>C170</f>
        <v>Special rate</v>
      </c>
      <c r="D484" t="str">
        <f>D171</f>
        <v/>
      </c>
      <c r="F484">
        <f>F171*'WK3 - Notional GI 15-16 YIELD'!$D92</f>
        <v>0</v>
      </c>
      <c r="G484">
        <f>G171*'WK3 - Notional GI 15-16 YIELD'!$D92</f>
        <v>0</v>
      </c>
      <c r="H484">
        <f>H171*'WK3 - Notional GI 15-16 YIELD'!$D92</f>
        <v>0</v>
      </c>
      <c r="I484">
        <f>I171*'WK3 - Notional GI 15-16 YIELD'!$D92</f>
        <v>0</v>
      </c>
      <c r="J484">
        <f>J171*'WK3 - Notional GI 15-16 YIELD'!$D92</f>
        <v>0</v>
      </c>
      <c r="K484">
        <f>K171*'WK3 - Notional GI 15-16 YIELD'!$D92</f>
        <v>0</v>
      </c>
      <c r="L484">
        <f>L171*'WK3 - Notional GI 15-16 YIELD'!$D92</f>
        <v>0</v>
      </c>
      <c r="M484">
        <f>M171*'WK3 - Notional GI 15-16 YIELD'!$D$86</f>
        <v>0</v>
      </c>
    </row>
    <row r="485" spans="3:13" s="198" customFormat="1" hidden="1" x14ac:dyDescent="0.25">
      <c r="D485" s="198" t="str">
        <f>D383</f>
        <v>TOTAL INCOME FROM RESIDENTIAL</v>
      </c>
      <c r="F485" s="198">
        <f>SUM(F455:F484)</f>
        <v>34800887.745000005</v>
      </c>
      <c r="G485" s="198">
        <f t="shared" ref="G485:L485" si="271">SUM(G455:G484)</f>
        <v>35844934.340000004</v>
      </c>
      <c r="H485" s="198">
        <f t="shared" si="271"/>
        <v>36920521.922000006</v>
      </c>
      <c r="I485" s="198">
        <f t="shared" si="271"/>
        <v>38028049.744000003</v>
      </c>
      <c r="J485" s="198">
        <f t="shared" si="271"/>
        <v>39169114.818000004</v>
      </c>
      <c r="K485" s="198">
        <f t="shared" si="271"/>
        <v>40344116.397</v>
      </c>
      <c r="L485" s="198">
        <f t="shared" si="271"/>
        <v>41554651.493000008</v>
      </c>
      <c r="M485">
        <f>SUM(M455:M484)</f>
        <v>0</v>
      </c>
    </row>
    <row r="486" spans="3:13" hidden="1" x14ac:dyDescent="0.25">
      <c r="C486" t="str">
        <f t="shared" ref="C486:D505" si="272">C173</f>
        <v>Business</v>
      </c>
      <c r="D486" t="str">
        <f t="shared" si="272"/>
        <v>Business</v>
      </c>
      <c r="F486">
        <f>F173*'WK3 - Notional GI 15-16 YIELD'!$D36</f>
        <v>13271125.4</v>
      </c>
      <c r="G486">
        <f>G173*'WK3 - Notional GI 15-16 YIELD'!$D36</f>
        <v>13669259.162</v>
      </c>
      <c r="H486">
        <f>H173*'WK3 - Notional GI 15-16 YIELD'!$D36</f>
        <v>14079333.620000001</v>
      </c>
      <c r="I486">
        <f>I173*'WK3 - Notional GI 15-16 YIELD'!$D36</f>
        <v>14501717.313999999</v>
      </c>
      <c r="J486">
        <f>J173*'WK3 - Notional GI 15-16 YIELD'!$D36</f>
        <v>14936760.357000001</v>
      </c>
      <c r="K486">
        <f>K173*'WK3 - Notional GI 15-16 YIELD'!$D36</f>
        <v>15384868.143000001</v>
      </c>
      <c r="L486">
        <f>L173*'WK3 - Notional GI 15-16 YIELD'!$D36</f>
        <v>15846409.211999999</v>
      </c>
    </row>
    <row r="487" spans="3:13" hidden="1" x14ac:dyDescent="0.25">
      <c r="C487" t="str">
        <f t="shared" si="272"/>
        <v>Business</v>
      </c>
      <c r="D487" t="str">
        <f t="shared" si="272"/>
        <v>Major Retail Centre Macquarie Park</v>
      </c>
      <c r="F487">
        <f>F174*'WK3 - Notional GI 15-16 YIELD'!$D37</f>
        <v>678599.59</v>
      </c>
      <c r="G487">
        <f>G174*'WK3 - Notional GI 15-16 YIELD'!$D37</f>
        <v>698957.58</v>
      </c>
      <c r="H487">
        <f>H174*'WK3 - Notional GI 15-16 YIELD'!$D37</f>
        <v>719926.31</v>
      </c>
      <c r="I487">
        <f>I174*'WK3 - Notional GI 15-16 YIELD'!$D37</f>
        <v>741524.1</v>
      </c>
      <c r="J487">
        <f>J174*'WK3 - Notional GI 15-16 YIELD'!$D37</f>
        <v>763769.82</v>
      </c>
      <c r="K487">
        <f>K174*'WK3 - Notional GI 15-16 YIELD'!$D37</f>
        <v>786682.91</v>
      </c>
      <c r="L487">
        <f>L174*'WK3 - Notional GI 15-16 YIELD'!$D37</f>
        <v>810283.4</v>
      </c>
    </row>
    <row r="488" spans="3:13" hidden="1" x14ac:dyDescent="0.25">
      <c r="C488" t="str">
        <f t="shared" si="272"/>
        <v>Business</v>
      </c>
      <c r="D488" t="str">
        <f t="shared" si="272"/>
        <v>Major Retail Centre 
Top Ryde</v>
      </c>
      <c r="F488">
        <f>F175*'WK3 - Notional GI 15-16 YIELD'!$D38</f>
        <v>373128.4</v>
      </c>
      <c r="G488">
        <f>G175*'WK3 - Notional GI 15-16 YIELD'!$D38</f>
        <v>384322.24</v>
      </c>
      <c r="H488">
        <f>H175*'WK3 - Notional GI 15-16 YIELD'!$D38</f>
        <v>395851.92</v>
      </c>
      <c r="I488">
        <f>I175*'WK3 - Notional GI 15-16 YIELD'!$D38</f>
        <v>407727.48</v>
      </c>
      <c r="J488">
        <f>J175*'WK3 - Notional GI 15-16 YIELD'!$D38</f>
        <v>419959.32</v>
      </c>
      <c r="K488">
        <f>K175*'WK3 - Notional GI 15-16 YIELD'!$D38</f>
        <v>432558.08000000002</v>
      </c>
      <c r="L488">
        <f>L175*'WK3 - Notional GI 15-16 YIELD'!$D38</f>
        <v>445534.84</v>
      </c>
    </row>
    <row r="489" spans="3:13" hidden="1" x14ac:dyDescent="0.25">
      <c r="C489" t="str">
        <f t="shared" si="272"/>
        <v>Business</v>
      </c>
      <c r="D489" t="str">
        <f t="shared" si="272"/>
        <v/>
      </c>
      <c r="F489">
        <f>F176*'WK3 - Notional GI 15-16 YIELD'!$D39</f>
        <v>0</v>
      </c>
      <c r="G489">
        <f>G176*'WK3 - Notional GI 15-16 YIELD'!$D39</f>
        <v>0</v>
      </c>
      <c r="H489">
        <f>H176*'WK3 - Notional GI 15-16 YIELD'!$D39</f>
        <v>0</v>
      </c>
      <c r="I489">
        <f>I176*'WK3 - Notional GI 15-16 YIELD'!$D39</f>
        <v>0</v>
      </c>
      <c r="J489">
        <f>J176*'WK3 - Notional GI 15-16 YIELD'!$D39</f>
        <v>0</v>
      </c>
      <c r="K489">
        <f>K176*'WK3 - Notional GI 15-16 YIELD'!$D39</f>
        <v>0</v>
      </c>
      <c r="L489">
        <f>L176*'WK3 - Notional GI 15-16 YIELD'!$D39</f>
        <v>0</v>
      </c>
    </row>
    <row r="490" spans="3:13" hidden="1" x14ac:dyDescent="0.25">
      <c r="C490" t="str">
        <f t="shared" si="272"/>
        <v>Business</v>
      </c>
      <c r="D490" t="str">
        <f t="shared" si="272"/>
        <v/>
      </c>
      <c r="F490">
        <f>F177*'WK3 - Notional GI 15-16 YIELD'!$D40</f>
        <v>0</v>
      </c>
      <c r="G490">
        <f>G177*'WK3 - Notional GI 15-16 YIELD'!$D40</f>
        <v>0</v>
      </c>
      <c r="H490">
        <f>H177*'WK3 - Notional GI 15-16 YIELD'!$D40</f>
        <v>0</v>
      </c>
      <c r="I490">
        <f>I177*'WK3 - Notional GI 15-16 YIELD'!$D40</f>
        <v>0</v>
      </c>
      <c r="J490">
        <f>J177*'WK3 - Notional GI 15-16 YIELD'!$D40</f>
        <v>0</v>
      </c>
      <c r="K490">
        <f>K177*'WK3 - Notional GI 15-16 YIELD'!$D40</f>
        <v>0</v>
      </c>
      <c r="L490">
        <f>L177*'WK3 - Notional GI 15-16 YIELD'!$D40</f>
        <v>0</v>
      </c>
    </row>
    <row r="491" spans="3:13" hidden="1" x14ac:dyDescent="0.25">
      <c r="C491" t="str">
        <f t="shared" si="272"/>
        <v>Business</v>
      </c>
      <c r="D491" t="str">
        <f t="shared" si="272"/>
        <v/>
      </c>
      <c r="F491">
        <f>F178*'WK3 - Notional GI 15-16 YIELD'!$D41</f>
        <v>0</v>
      </c>
      <c r="G491">
        <f>G178*'WK3 - Notional GI 15-16 YIELD'!$D41</f>
        <v>0</v>
      </c>
      <c r="H491">
        <f>H178*'WK3 - Notional GI 15-16 YIELD'!$D41</f>
        <v>0</v>
      </c>
      <c r="I491">
        <f>I178*'WK3 - Notional GI 15-16 YIELD'!$D41</f>
        <v>0</v>
      </c>
      <c r="J491">
        <f>J178*'WK3 - Notional GI 15-16 YIELD'!$D41</f>
        <v>0</v>
      </c>
      <c r="K491">
        <f>K178*'WK3 - Notional GI 15-16 YIELD'!$D41</f>
        <v>0</v>
      </c>
      <c r="L491">
        <f>L178*'WK3 - Notional GI 15-16 YIELD'!$D41</f>
        <v>0</v>
      </c>
    </row>
    <row r="492" spans="3:13" hidden="1" x14ac:dyDescent="0.25">
      <c r="C492" t="str">
        <f t="shared" si="272"/>
        <v>Business</v>
      </c>
      <c r="D492" t="str">
        <f t="shared" si="272"/>
        <v/>
      </c>
      <c r="F492">
        <f>F179*'WK3 - Notional GI 15-16 YIELD'!$D42</f>
        <v>0</v>
      </c>
      <c r="G492">
        <f>G179*'WK3 - Notional GI 15-16 YIELD'!$D42</f>
        <v>0</v>
      </c>
      <c r="H492">
        <f>H179*'WK3 - Notional GI 15-16 YIELD'!$D42</f>
        <v>0</v>
      </c>
      <c r="I492">
        <f>I179*'WK3 - Notional GI 15-16 YIELD'!$D42</f>
        <v>0</v>
      </c>
      <c r="J492">
        <f>J179*'WK3 - Notional GI 15-16 YIELD'!$D42</f>
        <v>0</v>
      </c>
      <c r="K492">
        <f>K179*'WK3 - Notional GI 15-16 YIELD'!$D42</f>
        <v>0</v>
      </c>
      <c r="L492">
        <f>L179*'WK3 - Notional GI 15-16 YIELD'!$D42</f>
        <v>0</v>
      </c>
    </row>
    <row r="493" spans="3:13" hidden="1" x14ac:dyDescent="0.25">
      <c r="C493" t="str">
        <f t="shared" si="272"/>
        <v>Business</v>
      </c>
      <c r="D493" t="str">
        <f t="shared" si="272"/>
        <v/>
      </c>
      <c r="F493">
        <f>F180*'WK3 - Notional GI 15-16 YIELD'!$D43</f>
        <v>0</v>
      </c>
      <c r="G493">
        <f>G180*'WK3 - Notional GI 15-16 YIELD'!$D43</f>
        <v>0</v>
      </c>
      <c r="H493">
        <f>H180*'WK3 - Notional GI 15-16 YIELD'!$D43</f>
        <v>0</v>
      </c>
      <c r="I493">
        <f>I180*'WK3 - Notional GI 15-16 YIELD'!$D43</f>
        <v>0</v>
      </c>
      <c r="J493">
        <f>J180*'WK3 - Notional GI 15-16 YIELD'!$D43</f>
        <v>0</v>
      </c>
      <c r="K493">
        <f>K180*'WK3 - Notional GI 15-16 YIELD'!$D43</f>
        <v>0</v>
      </c>
      <c r="L493">
        <f>L180*'WK3 - Notional GI 15-16 YIELD'!$D43</f>
        <v>0</v>
      </c>
    </row>
    <row r="494" spans="3:13" hidden="1" x14ac:dyDescent="0.25">
      <c r="C494" t="str">
        <f t="shared" si="272"/>
        <v>Business</v>
      </c>
      <c r="D494" t="str">
        <f t="shared" si="272"/>
        <v/>
      </c>
      <c r="F494">
        <f>F181*'WK3 - Notional GI 15-16 YIELD'!$D44</f>
        <v>0</v>
      </c>
      <c r="G494">
        <f>G181*'WK3 - Notional GI 15-16 YIELD'!$D44</f>
        <v>0</v>
      </c>
      <c r="H494">
        <f>H181*'WK3 - Notional GI 15-16 YIELD'!$D44</f>
        <v>0</v>
      </c>
      <c r="I494">
        <f>I181*'WK3 - Notional GI 15-16 YIELD'!$D44</f>
        <v>0</v>
      </c>
      <c r="J494">
        <f>J181*'WK3 - Notional GI 15-16 YIELD'!$D44</f>
        <v>0</v>
      </c>
      <c r="K494">
        <f>K181*'WK3 - Notional GI 15-16 YIELD'!$D44</f>
        <v>0</v>
      </c>
      <c r="L494">
        <f>L181*'WK3 - Notional GI 15-16 YIELD'!$D44</f>
        <v>0</v>
      </c>
    </row>
    <row r="495" spans="3:13" hidden="1" x14ac:dyDescent="0.25">
      <c r="C495" t="str">
        <f t="shared" si="272"/>
        <v>Business</v>
      </c>
      <c r="D495" t="str">
        <f t="shared" si="272"/>
        <v/>
      </c>
      <c r="F495">
        <f>F182*'WK3 - Notional GI 15-16 YIELD'!$D45</f>
        <v>0</v>
      </c>
      <c r="G495">
        <f>G182*'WK3 - Notional GI 15-16 YIELD'!$D45</f>
        <v>0</v>
      </c>
      <c r="H495">
        <f>H182*'WK3 - Notional GI 15-16 YIELD'!$D45</f>
        <v>0</v>
      </c>
      <c r="I495">
        <f>I182*'WK3 - Notional GI 15-16 YIELD'!$D45</f>
        <v>0</v>
      </c>
      <c r="J495">
        <f>J182*'WK3 - Notional GI 15-16 YIELD'!$D45</f>
        <v>0</v>
      </c>
      <c r="K495">
        <f>K182*'WK3 - Notional GI 15-16 YIELD'!$D45</f>
        <v>0</v>
      </c>
      <c r="L495">
        <f>L182*'WK3 - Notional GI 15-16 YIELD'!$D45</f>
        <v>0</v>
      </c>
    </row>
    <row r="496" spans="3:13" hidden="1" x14ac:dyDescent="0.25">
      <c r="C496" t="str">
        <f t="shared" si="272"/>
        <v>Business</v>
      </c>
      <c r="D496" t="str">
        <f t="shared" si="272"/>
        <v/>
      </c>
      <c r="F496">
        <f>F183*'WK3 - Notional GI 15-16 YIELD'!$D46</f>
        <v>0</v>
      </c>
      <c r="G496">
        <f>G183*'WK3 - Notional GI 15-16 YIELD'!$D46</f>
        <v>0</v>
      </c>
      <c r="H496">
        <f>H183*'WK3 - Notional GI 15-16 YIELD'!$D46</f>
        <v>0</v>
      </c>
      <c r="I496">
        <f>I183*'WK3 - Notional GI 15-16 YIELD'!$D46</f>
        <v>0</v>
      </c>
      <c r="J496">
        <f>J183*'WK3 - Notional GI 15-16 YIELD'!$D46</f>
        <v>0</v>
      </c>
      <c r="K496">
        <f>K183*'WK3 - Notional GI 15-16 YIELD'!$D46</f>
        <v>0</v>
      </c>
      <c r="L496">
        <f>L183*'WK3 - Notional GI 15-16 YIELD'!$D46</f>
        <v>0</v>
      </c>
    </row>
    <row r="497" spans="3:12" hidden="1" x14ac:dyDescent="0.25">
      <c r="C497" t="str">
        <f t="shared" si="272"/>
        <v>Business</v>
      </c>
      <c r="D497" t="str">
        <f t="shared" si="272"/>
        <v/>
      </c>
      <c r="F497">
        <f>F184*'WK3 - Notional GI 15-16 YIELD'!$D47</f>
        <v>0</v>
      </c>
      <c r="G497">
        <f>G184*'WK3 - Notional GI 15-16 YIELD'!$D47</f>
        <v>0</v>
      </c>
      <c r="H497">
        <f>H184*'WK3 - Notional GI 15-16 YIELD'!$D47</f>
        <v>0</v>
      </c>
      <c r="I497">
        <f>I184*'WK3 - Notional GI 15-16 YIELD'!$D47</f>
        <v>0</v>
      </c>
      <c r="J497">
        <f>J184*'WK3 - Notional GI 15-16 YIELD'!$D47</f>
        <v>0</v>
      </c>
      <c r="K497">
        <f>K184*'WK3 - Notional GI 15-16 YIELD'!$D47</f>
        <v>0</v>
      </c>
      <c r="L497">
        <f>L184*'WK3 - Notional GI 15-16 YIELD'!$D47</f>
        <v>0</v>
      </c>
    </row>
    <row r="498" spans="3:12" hidden="1" x14ac:dyDescent="0.25">
      <c r="C498" t="str">
        <f t="shared" si="272"/>
        <v>Business</v>
      </c>
      <c r="D498" t="str">
        <f t="shared" si="272"/>
        <v/>
      </c>
      <c r="F498">
        <f>F185*'WK3 - Notional GI 15-16 YIELD'!$D48</f>
        <v>0</v>
      </c>
      <c r="G498">
        <f>G185*'WK3 - Notional GI 15-16 YIELD'!$D48</f>
        <v>0</v>
      </c>
      <c r="H498">
        <f>H185*'WK3 - Notional GI 15-16 YIELD'!$D48</f>
        <v>0</v>
      </c>
      <c r="I498">
        <f>I185*'WK3 - Notional GI 15-16 YIELD'!$D48</f>
        <v>0</v>
      </c>
      <c r="J498">
        <f>J185*'WK3 - Notional GI 15-16 YIELD'!$D48</f>
        <v>0</v>
      </c>
      <c r="K498">
        <f>K185*'WK3 - Notional GI 15-16 YIELD'!$D48</f>
        <v>0</v>
      </c>
      <c r="L498">
        <f>L185*'WK3 - Notional GI 15-16 YIELD'!$D48</f>
        <v>0</v>
      </c>
    </row>
    <row r="499" spans="3:12" hidden="1" x14ac:dyDescent="0.25">
      <c r="C499" t="str">
        <f t="shared" si="272"/>
        <v>Business</v>
      </c>
      <c r="D499" t="str">
        <f t="shared" si="272"/>
        <v/>
      </c>
      <c r="F499">
        <f>F186*'WK3 - Notional GI 15-16 YIELD'!$D49</f>
        <v>0</v>
      </c>
      <c r="G499">
        <f>G186*'WK3 - Notional GI 15-16 YIELD'!$D49</f>
        <v>0</v>
      </c>
      <c r="H499">
        <f>H186*'WK3 - Notional GI 15-16 YIELD'!$D49</f>
        <v>0</v>
      </c>
      <c r="I499">
        <f>I186*'WK3 - Notional GI 15-16 YIELD'!$D49</f>
        <v>0</v>
      </c>
      <c r="J499">
        <f>J186*'WK3 - Notional GI 15-16 YIELD'!$D49</f>
        <v>0</v>
      </c>
      <c r="K499">
        <f>K186*'WK3 - Notional GI 15-16 YIELD'!$D49</f>
        <v>0</v>
      </c>
      <c r="L499">
        <f>L186*'WK3 - Notional GI 15-16 YIELD'!$D49</f>
        <v>0</v>
      </c>
    </row>
    <row r="500" spans="3:12" hidden="1" x14ac:dyDescent="0.25">
      <c r="C500" t="str">
        <f t="shared" si="272"/>
        <v>Business</v>
      </c>
      <c r="D500" t="str">
        <f t="shared" si="272"/>
        <v/>
      </c>
      <c r="F500">
        <f>F187*'WK3 - Notional GI 15-16 YIELD'!$D50</f>
        <v>0</v>
      </c>
      <c r="G500">
        <f>G187*'WK3 - Notional GI 15-16 YIELD'!$D50</f>
        <v>0</v>
      </c>
      <c r="H500">
        <f>H187*'WK3 - Notional GI 15-16 YIELD'!$D50</f>
        <v>0</v>
      </c>
      <c r="I500">
        <f>I187*'WK3 - Notional GI 15-16 YIELD'!$D50</f>
        <v>0</v>
      </c>
      <c r="J500">
        <f>J187*'WK3 - Notional GI 15-16 YIELD'!$D50</f>
        <v>0</v>
      </c>
      <c r="K500">
        <f>K187*'WK3 - Notional GI 15-16 YIELD'!$D50</f>
        <v>0</v>
      </c>
      <c r="L500">
        <f>L187*'WK3 - Notional GI 15-16 YIELD'!$D50</f>
        <v>0</v>
      </c>
    </row>
    <row r="501" spans="3:12" hidden="1" x14ac:dyDescent="0.25">
      <c r="C501" t="str">
        <f t="shared" si="272"/>
        <v>Business</v>
      </c>
      <c r="D501" t="str">
        <f t="shared" si="272"/>
        <v/>
      </c>
      <c r="F501">
        <f>F188*'WK3 - Notional GI 15-16 YIELD'!$D51</f>
        <v>0</v>
      </c>
      <c r="G501">
        <f>G188*'WK3 - Notional GI 15-16 YIELD'!$D51</f>
        <v>0</v>
      </c>
      <c r="H501">
        <f>H188*'WK3 - Notional GI 15-16 YIELD'!$D51</f>
        <v>0</v>
      </c>
      <c r="I501">
        <f>I188*'WK3 - Notional GI 15-16 YIELD'!$D51</f>
        <v>0</v>
      </c>
      <c r="J501">
        <f>J188*'WK3 - Notional GI 15-16 YIELD'!$D51</f>
        <v>0</v>
      </c>
      <c r="K501">
        <f>K188*'WK3 - Notional GI 15-16 YIELD'!$D51</f>
        <v>0</v>
      </c>
      <c r="L501">
        <f>L188*'WK3 - Notional GI 15-16 YIELD'!$D51</f>
        <v>0</v>
      </c>
    </row>
    <row r="502" spans="3:12" hidden="1" x14ac:dyDescent="0.25">
      <c r="C502" t="str">
        <f t="shared" si="272"/>
        <v>Business</v>
      </c>
      <c r="D502" t="str">
        <f t="shared" si="272"/>
        <v/>
      </c>
      <c r="F502">
        <f>F189*'WK3 - Notional GI 15-16 YIELD'!$D52</f>
        <v>0</v>
      </c>
      <c r="G502">
        <f>G189*'WK3 - Notional GI 15-16 YIELD'!$D52</f>
        <v>0</v>
      </c>
      <c r="H502">
        <f>H189*'WK3 - Notional GI 15-16 YIELD'!$D52</f>
        <v>0</v>
      </c>
      <c r="I502">
        <f>I189*'WK3 - Notional GI 15-16 YIELD'!$D52</f>
        <v>0</v>
      </c>
      <c r="J502">
        <f>J189*'WK3 - Notional GI 15-16 YIELD'!$D52</f>
        <v>0</v>
      </c>
      <c r="K502">
        <f>K189*'WK3 - Notional GI 15-16 YIELD'!$D52</f>
        <v>0</v>
      </c>
      <c r="L502">
        <f>L189*'WK3 - Notional GI 15-16 YIELD'!$D52</f>
        <v>0</v>
      </c>
    </row>
    <row r="503" spans="3:12" hidden="1" x14ac:dyDescent="0.25">
      <c r="C503" t="str">
        <f t="shared" si="272"/>
        <v>Business</v>
      </c>
      <c r="D503" t="str">
        <f t="shared" si="272"/>
        <v/>
      </c>
      <c r="F503">
        <f>F190*'WK3 - Notional GI 15-16 YIELD'!$D53</f>
        <v>0</v>
      </c>
      <c r="G503">
        <f>G190*'WK3 - Notional GI 15-16 YIELD'!$D53</f>
        <v>0</v>
      </c>
      <c r="H503">
        <f>H190*'WK3 - Notional GI 15-16 YIELD'!$D53</f>
        <v>0</v>
      </c>
      <c r="I503">
        <f>I190*'WK3 - Notional GI 15-16 YIELD'!$D53</f>
        <v>0</v>
      </c>
      <c r="J503">
        <f>J190*'WK3 - Notional GI 15-16 YIELD'!$D53</f>
        <v>0</v>
      </c>
      <c r="K503">
        <f>K190*'WK3 - Notional GI 15-16 YIELD'!$D53</f>
        <v>0</v>
      </c>
      <c r="L503">
        <f>L190*'WK3 - Notional GI 15-16 YIELD'!$D53</f>
        <v>0</v>
      </c>
    </row>
    <row r="504" spans="3:12" hidden="1" x14ac:dyDescent="0.25">
      <c r="C504" t="str">
        <f t="shared" si="272"/>
        <v>Business</v>
      </c>
      <c r="D504" t="str">
        <f t="shared" si="272"/>
        <v/>
      </c>
      <c r="F504">
        <f>F191*'WK3 - Notional GI 15-16 YIELD'!$D54</f>
        <v>0</v>
      </c>
      <c r="G504">
        <f>G191*'WK3 - Notional GI 15-16 YIELD'!$D54</f>
        <v>0</v>
      </c>
      <c r="H504">
        <f>H191*'WK3 - Notional GI 15-16 YIELD'!$D54</f>
        <v>0</v>
      </c>
      <c r="I504">
        <f>I191*'WK3 - Notional GI 15-16 YIELD'!$D54</f>
        <v>0</v>
      </c>
      <c r="J504">
        <f>J191*'WK3 - Notional GI 15-16 YIELD'!$D54</f>
        <v>0</v>
      </c>
      <c r="K504">
        <f>K191*'WK3 - Notional GI 15-16 YIELD'!$D54</f>
        <v>0</v>
      </c>
      <c r="L504">
        <f>L191*'WK3 - Notional GI 15-16 YIELD'!$D54</f>
        <v>0</v>
      </c>
    </row>
    <row r="505" spans="3:12" hidden="1" x14ac:dyDescent="0.25">
      <c r="C505" t="str">
        <f t="shared" si="272"/>
        <v>Business</v>
      </c>
      <c r="D505" t="str">
        <f t="shared" si="272"/>
        <v/>
      </c>
      <c r="F505">
        <f>F192*'WK3 - Notional GI 15-16 YIELD'!$D55</f>
        <v>0</v>
      </c>
      <c r="G505">
        <f>G192*'WK3 - Notional GI 15-16 YIELD'!$D55</f>
        <v>0</v>
      </c>
      <c r="H505">
        <f>H192*'WK3 - Notional GI 15-16 YIELD'!$D55</f>
        <v>0</v>
      </c>
      <c r="I505">
        <f>I192*'WK3 - Notional GI 15-16 YIELD'!$D55</f>
        <v>0</v>
      </c>
      <c r="J505">
        <f>J192*'WK3 - Notional GI 15-16 YIELD'!$D55</f>
        <v>0</v>
      </c>
      <c r="K505">
        <f>K192*'WK3 - Notional GI 15-16 YIELD'!$D55</f>
        <v>0</v>
      </c>
      <c r="L505">
        <f>L192*'WK3 - Notional GI 15-16 YIELD'!$D55</f>
        <v>0</v>
      </c>
    </row>
    <row r="506" spans="3:12" hidden="1" x14ac:dyDescent="0.25">
      <c r="C506" t="str">
        <f t="shared" ref="C506:D525" si="273">C193</f>
        <v>Business</v>
      </c>
      <c r="D506" t="str">
        <f t="shared" si="273"/>
        <v/>
      </c>
      <c r="F506">
        <f>F193*'WK3 - Notional GI 15-16 YIELD'!$D56</f>
        <v>0</v>
      </c>
      <c r="G506">
        <f>G193*'WK3 - Notional GI 15-16 YIELD'!$D56</f>
        <v>0</v>
      </c>
      <c r="H506">
        <f>H193*'WK3 - Notional GI 15-16 YIELD'!$D56</f>
        <v>0</v>
      </c>
      <c r="I506">
        <f>I193*'WK3 - Notional GI 15-16 YIELD'!$D56</f>
        <v>0</v>
      </c>
      <c r="J506">
        <f>J193*'WK3 - Notional GI 15-16 YIELD'!$D56</f>
        <v>0</v>
      </c>
      <c r="K506">
        <f>K193*'WK3 - Notional GI 15-16 YIELD'!$D56</f>
        <v>0</v>
      </c>
      <c r="L506">
        <f>L193*'WK3 - Notional GI 15-16 YIELD'!$D56</f>
        <v>0</v>
      </c>
    </row>
    <row r="507" spans="3:12" hidden="1" x14ac:dyDescent="0.25">
      <c r="C507" t="str">
        <f t="shared" si="273"/>
        <v>Business</v>
      </c>
      <c r="D507" t="str">
        <f t="shared" si="273"/>
        <v/>
      </c>
      <c r="F507">
        <f>F194*'WK3 - Notional GI 15-16 YIELD'!$D57</f>
        <v>0</v>
      </c>
      <c r="G507">
        <f>G194*'WK3 - Notional GI 15-16 YIELD'!$D57</f>
        <v>0</v>
      </c>
      <c r="H507">
        <f>H194*'WK3 - Notional GI 15-16 YIELD'!$D57</f>
        <v>0</v>
      </c>
      <c r="I507">
        <f>I194*'WK3 - Notional GI 15-16 YIELD'!$D57</f>
        <v>0</v>
      </c>
      <c r="J507">
        <f>J194*'WK3 - Notional GI 15-16 YIELD'!$D57</f>
        <v>0</v>
      </c>
      <c r="K507">
        <f>K194*'WK3 - Notional GI 15-16 YIELD'!$D57</f>
        <v>0</v>
      </c>
      <c r="L507">
        <f>L194*'WK3 - Notional GI 15-16 YIELD'!$D57</f>
        <v>0</v>
      </c>
    </row>
    <row r="508" spans="3:12" hidden="1" x14ac:dyDescent="0.25">
      <c r="C508" t="str">
        <f t="shared" si="273"/>
        <v>Business</v>
      </c>
      <c r="D508" t="str">
        <f t="shared" si="273"/>
        <v/>
      </c>
      <c r="F508">
        <f>F195*'WK3 - Notional GI 15-16 YIELD'!$D58</f>
        <v>0</v>
      </c>
      <c r="G508">
        <f>G195*'WK3 - Notional GI 15-16 YIELD'!$D58</f>
        <v>0</v>
      </c>
      <c r="H508">
        <f>H195*'WK3 - Notional GI 15-16 YIELD'!$D58</f>
        <v>0</v>
      </c>
      <c r="I508">
        <f>I195*'WK3 - Notional GI 15-16 YIELD'!$D58</f>
        <v>0</v>
      </c>
      <c r="J508">
        <f>J195*'WK3 - Notional GI 15-16 YIELD'!$D58</f>
        <v>0</v>
      </c>
      <c r="K508">
        <f>K195*'WK3 - Notional GI 15-16 YIELD'!$D58</f>
        <v>0</v>
      </c>
      <c r="L508">
        <f>L195*'WK3 - Notional GI 15-16 YIELD'!$D58</f>
        <v>0</v>
      </c>
    </row>
    <row r="509" spans="3:12" hidden="1" x14ac:dyDescent="0.25">
      <c r="C509" t="str">
        <f t="shared" si="273"/>
        <v>Business</v>
      </c>
      <c r="D509" t="str">
        <f t="shared" si="273"/>
        <v/>
      </c>
      <c r="F509">
        <f>F196*'WK3 - Notional GI 15-16 YIELD'!$D59</f>
        <v>0</v>
      </c>
      <c r="G509">
        <f>G196*'WK3 - Notional GI 15-16 YIELD'!$D59</f>
        <v>0</v>
      </c>
      <c r="H509">
        <f>H196*'WK3 - Notional GI 15-16 YIELD'!$D59</f>
        <v>0</v>
      </c>
      <c r="I509">
        <f>I196*'WK3 - Notional GI 15-16 YIELD'!$D59</f>
        <v>0</v>
      </c>
      <c r="J509">
        <f>J196*'WK3 - Notional GI 15-16 YIELD'!$D59</f>
        <v>0</v>
      </c>
      <c r="K509">
        <f>K196*'WK3 - Notional GI 15-16 YIELD'!$D59</f>
        <v>0</v>
      </c>
      <c r="L509">
        <f>L196*'WK3 - Notional GI 15-16 YIELD'!$D59</f>
        <v>0</v>
      </c>
    </row>
    <row r="510" spans="3:12" hidden="1" x14ac:dyDescent="0.25">
      <c r="C510" t="str">
        <f t="shared" si="273"/>
        <v>Business</v>
      </c>
      <c r="D510" t="str">
        <f t="shared" si="273"/>
        <v/>
      </c>
      <c r="F510">
        <f>F197*'WK3 - Notional GI 15-16 YIELD'!$D60</f>
        <v>0</v>
      </c>
      <c r="G510">
        <f>G197*'WK3 - Notional GI 15-16 YIELD'!$D60</f>
        <v>0</v>
      </c>
      <c r="H510">
        <f>H197*'WK3 - Notional GI 15-16 YIELD'!$D60</f>
        <v>0</v>
      </c>
      <c r="I510">
        <f>I197*'WK3 - Notional GI 15-16 YIELD'!$D60</f>
        <v>0</v>
      </c>
      <c r="J510">
        <f>J197*'WK3 - Notional GI 15-16 YIELD'!$D60</f>
        <v>0</v>
      </c>
      <c r="K510">
        <f>K197*'WK3 - Notional GI 15-16 YIELD'!$D60</f>
        <v>0</v>
      </c>
      <c r="L510">
        <f>L197*'WK3 - Notional GI 15-16 YIELD'!$D60</f>
        <v>0</v>
      </c>
    </row>
    <row r="511" spans="3:12" hidden="1" x14ac:dyDescent="0.25">
      <c r="C511" t="str">
        <f t="shared" si="273"/>
        <v>Special rate</v>
      </c>
      <c r="D511" t="str">
        <f t="shared" si="273"/>
        <v>Macquarie Park Special Rate</v>
      </c>
      <c r="F511">
        <f>F198*'WK3 - Notional GI 15-16 YIELD'!$D93</f>
        <v>1349432.85</v>
      </c>
      <c r="G511">
        <f>G198*'WK3 - Notional GI 15-16 YIELD'!$D93</f>
        <v>1389915.21</v>
      </c>
      <c r="H511">
        <f>H198*'WK3 - Notional GI 15-16 YIELD'!$D93</f>
        <v>1431611.04</v>
      </c>
      <c r="I511">
        <f>I198*'WK3 - Notional GI 15-16 YIELD'!$D93</f>
        <v>1474557.87</v>
      </c>
      <c r="J511">
        <f>J198*'WK3 - Notional GI 15-16 YIELD'!$D93</f>
        <v>1518793.23</v>
      </c>
      <c r="K511">
        <f>K198*'WK3 - Notional GI 15-16 YIELD'!$D93</f>
        <v>1564358.82</v>
      </c>
      <c r="L511">
        <f>L198*'WK3 - Notional GI 15-16 YIELD'!$D93</f>
        <v>1611288</v>
      </c>
    </row>
    <row r="512" spans="3:12" hidden="1" x14ac:dyDescent="0.25">
      <c r="C512" t="str">
        <f t="shared" si="273"/>
        <v>Special rate</v>
      </c>
      <c r="D512" t="str">
        <f t="shared" si="273"/>
        <v>Environmental Management Rate</v>
      </c>
      <c r="F512">
        <f>F199*'WK3 - Notional GI 15-16 YIELD'!$D94</f>
        <v>524931.57000000007</v>
      </c>
      <c r="G512">
        <f>G199*'WK3 - Notional GI 15-16 YIELD'!$D94</f>
        <v>540673.97400000005</v>
      </c>
      <c r="H512">
        <f>H199*'WK3 - Notional GI 15-16 YIELD'!$D94</f>
        <v>556896.78</v>
      </c>
      <c r="I512">
        <f>I199*'WK3 - Notional GI 15-16 YIELD'!$D94</f>
        <v>573599.98800000001</v>
      </c>
      <c r="J512">
        <f>J199*'WK3 - Notional GI 15-16 YIELD'!$D94</f>
        <v>590802.07500000007</v>
      </c>
      <c r="K512">
        <f>K199*'WK3 - Notional GI 15-16 YIELD'!$D94</f>
        <v>608521.51799999992</v>
      </c>
      <c r="L512">
        <f>L199*'WK3 - Notional GI 15-16 YIELD'!$D94</f>
        <v>626776.79400000011</v>
      </c>
    </row>
    <row r="513" spans="3:12" hidden="1" x14ac:dyDescent="0.25">
      <c r="C513" t="str">
        <f t="shared" si="273"/>
        <v>Special rate</v>
      </c>
      <c r="D513" t="str">
        <f t="shared" si="273"/>
        <v>Infrastructure Renewal Special Rate</v>
      </c>
      <c r="F513">
        <f>F200*'WK3 - Notional GI 15-16 YIELD'!$D95</f>
        <v>0</v>
      </c>
      <c r="G513">
        <f>G200*'WK3 - Notional GI 15-16 YIELD'!$D95</f>
        <v>0</v>
      </c>
      <c r="H513">
        <f>H200*'WK3 - Notional GI 15-16 YIELD'!$D95</f>
        <v>0</v>
      </c>
      <c r="I513">
        <f>I200*'WK3 - Notional GI 15-16 YIELD'!$D95</f>
        <v>0</v>
      </c>
      <c r="J513">
        <f>J200*'WK3 - Notional GI 15-16 YIELD'!$D95</f>
        <v>0</v>
      </c>
      <c r="K513">
        <f>K200*'WK3 - Notional GI 15-16 YIELD'!$D95</f>
        <v>0</v>
      </c>
      <c r="L513">
        <f>L200*'WK3 - Notional GI 15-16 YIELD'!$D95</f>
        <v>0</v>
      </c>
    </row>
    <row r="514" spans="3:12" hidden="1" x14ac:dyDescent="0.25">
      <c r="C514" t="str">
        <f t="shared" si="273"/>
        <v>Special rate</v>
      </c>
      <c r="D514" t="str">
        <f t="shared" si="273"/>
        <v/>
      </c>
      <c r="F514">
        <f>F201*'WK3 - Notional GI 15-16 YIELD'!$D96</f>
        <v>0</v>
      </c>
      <c r="G514">
        <f>G201*'WK3 - Notional GI 15-16 YIELD'!$D96</f>
        <v>0</v>
      </c>
      <c r="H514">
        <f>H201*'WK3 - Notional GI 15-16 YIELD'!$D96</f>
        <v>0</v>
      </c>
      <c r="I514">
        <f>I201*'WK3 - Notional GI 15-16 YIELD'!$D96</f>
        <v>0</v>
      </c>
      <c r="J514">
        <f>J201*'WK3 - Notional GI 15-16 YIELD'!$D96</f>
        <v>0</v>
      </c>
      <c r="K514">
        <f>K201*'WK3 - Notional GI 15-16 YIELD'!$D96</f>
        <v>0</v>
      </c>
      <c r="L514">
        <f>L201*'WK3 - Notional GI 15-16 YIELD'!$D96</f>
        <v>0</v>
      </c>
    </row>
    <row r="515" spans="3:12" hidden="1" x14ac:dyDescent="0.25">
      <c r="C515" t="str">
        <f t="shared" si="273"/>
        <v>Special rate</v>
      </c>
      <c r="D515" t="str">
        <f t="shared" si="273"/>
        <v/>
      </c>
      <c r="F515">
        <f>F202*'WK3 - Notional GI 15-16 YIELD'!$D97</f>
        <v>0</v>
      </c>
      <c r="G515">
        <f>G202*'WK3 - Notional GI 15-16 YIELD'!$D97</f>
        <v>0</v>
      </c>
      <c r="H515">
        <f>H202*'WK3 - Notional GI 15-16 YIELD'!$D97</f>
        <v>0</v>
      </c>
      <c r="I515">
        <f>I202*'WK3 - Notional GI 15-16 YIELD'!$D97</f>
        <v>0</v>
      </c>
      <c r="J515">
        <f>J202*'WK3 - Notional GI 15-16 YIELD'!$D97</f>
        <v>0</v>
      </c>
      <c r="K515">
        <f>K202*'WK3 - Notional GI 15-16 YIELD'!$D97</f>
        <v>0</v>
      </c>
      <c r="L515">
        <f>L202*'WK3 - Notional GI 15-16 YIELD'!$D97</f>
        <v>0</v>
      </c>
    </row>
    <row r="516" spans="3:12" hidden="1" x14ac:dyDescent="0.25">
      <c r="C516" t="str">
        <f t="shared" si="273"/>
        <v>Special rate</v>
      </c>
      <c r="D516" t="str">
        <f t="shared" si="273"/>
        <v/>
      </c>
      <c r="F516">
        <f>F203*'WK3 - Notional GI 15-16 YIELD'!$D98</f>
        <v>0</v>
      </c>
      <c r="G516">
        <f>G203*'WK3 - Notional GI 15-16 YIELD'!$D98</f>
        <v>0</v>
      </c>
      <c r="H516">
        <f>H203*'WK3 - Notional GI 15-16 YIELD'!$D98</f>
        <v>0</v>
      </c>
      <c r="I516">
        <f>I203*'WK3 - Notional GI 15-16 YIELD'!$D98</f>
        <v>0</v>
      </c>
      <c r="J516">
        <f>J203*'WK3 - Notional GI 15-16 YIELD'!$D98</f>
        <v>0</v>
      </c>
      <c r="K516">
        <f>K203*'WK3 - Notional GI 15-16 YIELD'!$D98</f>
        <v>0</v>
      </c>
      <c r="L516">
        <f>L203*'WK3 - Notional GI 15-16 YIELD'!$D98</f>
        <v>0</v>
      </c>
    </row>
    <row r="517" spans="3:12" hidden="1" x14ac:dyDescent="0.25">
      <c r="C517" t="str">
        <f t="shared" si="273"/>
        <v>Special rate</v>
      </c>
      <c r="D517" t="str">
        <f t="shared" si="273"/>
        <v/>
      </c>
      <c r="F517">
        <f>F204*'WK3 - Notional GI 15-16 YIELD'!$D99</f>
        <v>0</v>
      </c>
      <c r="G517">
        <f>G204*'WK3 - Notional GI 15-16 YIELD'!$D99</f>
        <v>0</v>
      </c>
      <c r="H517">
        <f>H204*'WK3 - Notional GI 15-16 YIELD'!$D99</f>
        <v>0</v>
      </c>
      <c r="I517">
        <f>I204*'WK3 - Notional GI 15-16 YIELD'!$D99</f>
        <v>0</v>
      </c>
      <c r="J517">
        <f>J204*'WK3 - Notional GI 15-16 YIELD'!$D99</f>
        <v>0</v>
      </c>
      <c r="K517">
        <f>K204*'WK3 - Notional GI 15-16 YIELD'!$D99</f>
        <v>0</v>
      </c>
      <c r="L517">
        <f>L204*'WK3 - Notional GI 15-16 YIELD'!$D99</f>
        <v>0</v>
      </c>
    </row>
    <row r="518" spans="3:12" hidden="1" x14ac:dyDescent="0.25">
      <c r="C518" t="str">
        <f t="shared" si="273"/>
        <v>Special rate</v>
      </c>
      <c r="D518" t="str">
        <f t="shared" si="273"/>
        <v/>
      </c>
      <c r="F518">
        <f>F205*'WK3 - Notional GI 15-16 YIELD'!$D100</f>
        <v>0</v>
      </c>
      <c r="G518">
        <f>G205*'WK3 - Notional GI 15-16 YIELD'!$D100</f>
        <v>0</v>
      </c>
      <c r="H518">
        <f>H205*'WK3 - Notional GI 15-16 YIELD'!$D100</f>
        <v>0</v>
      </c>
      <c r="I518">
        <f>I205*'WK3 - Notional GI 15-16 YIELD'!$D100</f>
        <v>0</v>
      </c>
      <c r="J518">
        <f>J205*'WK3 - Notional GI 15-16 YIELD'!$D100</f>
        <v>0</v>
      </c>
      <c r="K518">
        <f>K205*'WK3 - Notional GI 15-16 YIELD'!$D100</f>
        <v>0</v>
      </c>
      <c r="L518">
        <f>L205*'WK3 - Notional GI 15-16 YIELD'!$D100</f>
        <v>0</v>
      </c>
    </row>
    <row r="519" spans="3:12" hidden="1" x14ac:dyDescent="0.25">
      <c r="C519" t="str">
        <f t="shared" si="273"/>
        <v>Special rate</v>
      </c>
      <c r="D519" t="str">
        <f t="shared" si="273"/>
        <v/>
      </c>
      <c r="F519">
        <f>F206*'WK3 - Notional GI 15-16 YIELD'!$D101</f>
        <v>0</v>
      </c>
      <c r="G519">
        <f>G206*'WK3 - Notional GI 15-16 YIELD'!$D101</f>
        <v>0</v>
      </c>
      <c r="H519">
        <f>H206*'WK3 - Notional GI 15-16 YIELD'!$D101</f>
        <v>0</v>
      </c>
      <c r="I519">
        <f>I206*'WK3 - Notional GI 15-16 YIELD'!$D101</f>
        <v>0</v>
      </c>
      <c r="J519">
        <f>J206*'WK3 - Notional GI 15-16 YIELD'!$D101</f>
        <v>0</v>
      </c>
      <c r="K519">
        <f>K206*'WK3 - Notional GI 15-16 YIELD'!$D101</f>
        <v>0</v>
      </c>
      <c r="L519">
        <f>L206*'WK3 - Notional GI 15-16 YIELD'!$D101</f>
        <v>0</v>
      </c>
    </row>
    <row r="520" spans="3:12" hidden="1" x14ac:dyDescent="0.25">
      <c r="C520" t="str">
        <f t="shared" si="273"/>
        <v>Special rate</v>
      </c>
      <c r="D520" t="str">
        <f t="shared" si="273"/>
        <v/>
      </c>
      <c r="F520">
        <f>F207*'WK3 - Notional GI 15-16 YIELD'!$D102</f>
        <v>0</v>
      </c>
      <c r="G520">
        <f>G207*'WK3 - Notional GI 15-16 YIELD'!$D102</f>
        <v>0</v>
      </c>
      <c r="H520">
        <f>H207*'WK3 - Notional GI 15-16 YIELD'!$D102</f>
        <v>0</v>
      </c>
      <c r="I520">
        <f>I207*'WK3 - Notional GI 15-16 YIELD'!$D102</f>
        <v>0</v>
      </c>
      <c r="J520">
        <f>J207*'WK3 - Notional GI 15-16 YIELD'!$D102</f>
        <v>0</v>
      </c>
      <c r="K520">
        <f>K207*'WK3 - Notional GI 15-16 YIELD'!$D102</f>
        <v>0</v>
      </c>
      <c r="L520">
        <f>L207*'WK3 - Notional GI 15-16 YIELD'!$D102</f>
        <v>0</v>
      </c>
    </row>
    <row r="521" spans="3:12" hidden="1" x14ac:dyDescent="0.25">
      <c r="C521" t="str">
        <f t="shared" si="273"/>
        <v>Special rate</v>
      </c>
      <c r="D521" t="str">
        <f t="shared" si="273"/>
        <v/>
      </c>
      <c r="F521">
        <f>F208*'WK3 - Notional GI 15-16 YIELD'!$D103</f>
        <v>0</v>
      </c>
      <c r="G521">
        <f>G208*'WK3 - Notional GI 15-16 YIELD'!$D103</f>
        <v>0</v>
      </c>
      <c r="H521">
        <f>H208*'WK3 - Notional GI 15-16 YIELD'!$D103</f>
        <v>0</v>
      </c>
      <c r="I521">
        <f>I208*'WK3 - Notional GI 15-16 YIELD'!$D103</f>
        <v>0</v>
      </c>
      <c r="J521">
        <f>J208*'WK3 - Notional GI 15-16 YIELD'!$D103</f>
        <v>0</v>
      </c>
      <c r="K521">
        <f>K208*'WK3 - Notional GI 15-16 YIELD'!$D103</f>
        <v>0</v>
      </c>
      <c r="L521">
        <f>L208*'WK3 - Notional GI 15-16 YIELD'!$D103</f>
        <v>0</v>
      </c>
    </row>
    <row r="522" spans="3:12" hidden="1" x14ac:dyDescent="0.25">
      <c r="C522" t="str">
        <f t="shared" si="273"/>
        <v>Special rate</v>
      </c>
      <c r="D522" t="str">
        <f t="shared" si="273"/>
        <v/>
      </c>
      <c r="F522">
        <f>F209*'WK3 - Notional GI 15-16 YIELD'!$D104</f>
        <v>0</v>
      </c>
      <c r="G522">
        <f>G209*'WK3 - Notional GI 15-16 YIELD'!$D104</f>
        <v>0</v>
      </c>
      <c r="H522">
        <f>H209*'WK3 - Notional GI 15-16 YIELD'!$D104</f>
        <v>0</v>
      </c>
      <c r="I522">
        <f>I209*'WK3 - Notional GI 15-16 YIELD'!$D104</f>
        <v>0</v>
      </c>
      <c r="J522">
        <f>J209*'WK3 - Notional GI 15-16 YIELD'!$D104</f>
        <v>0</v>
      </c>
      <c r="K522">
        <f>K209*'WK3 - Notional GI 15-16 YIELD'!$D104</f>
        <v>0</v>
      </c>
      <c r="L522">
        <f>L209*'WK3 - Notional GI 15-16 YIELD'!$D104</f>
        <v>0</v>
      </c>
    </row>
    <row r="523" spans="3:12" hidden="1" x14ac:dyDescent="0.25">
      <c r="C523" t="str">
        <f t="shared" si="273"/>
        <v>Special rate</v>
      </c>
      <c r="D523" t="str">
        <f t="shared" si="273"/>
        <v/>
      </c>
      <c r="F523">
        <f>F210*'WK3 - Notional GI 15-16 YIELD'!$D105</f>
        <v>0</v>
      </c>
      <c r="G523">
        <f>G210*'WK3 - Notional GI 15-16 YIELD'!$D105</f>
        <v>0</v>
      </c>
      <c r="H523">
        <f>H210*'WK3 - Notional GI 15-16 YIELD'!$D105</f>
        <v>0</v>
      </c>
      <c r="I523">
        <f>I210*'WK3 - Notional GI 15-16 YIELD'!$D105</f>
        <v>0</v>
      </c>
      <c r="J523">
        <f>J210*'WK3 - Notional GI 15-16 YIELD'!$D105</f>
        <v>0</v>
      </c>
      <c r="K523">
        <f>K210*'WK3 - Notional GI 15-16 YIELD'!$D105</f>
        <v>0</v>
      </c>
      <c r="L523">
        <f>L210*'WK3 - Notional GI 15-16 YIELD'!$D105</f>
        <v>0</v>
      </c>
    </row>
    <row r="524" spans="3:12" hidden="1" x14ac:dyDescent="0.25">
      <c r="C524" t="str">
        <f t="shared" si="273"/>
        <v>Special rate</v>
      </c>
      <c r="D524" t="str">
        <f t="shared" si="273"/>
        <v/>
      </c>
      <c r="F524">
        <f>F211*'WK3 - Notional GI 15-16 YIELD'!$D106</f>
        <v>0</v>
      </c>
      <c r="G524">
        <f>G211*'WK3 - Notional GI 15-16 YIELD'!$D106</f>
        <v>0</v>
      </c>
      <c r="H524">
        <f>H211*'WK3 - Notional GI 15-16 YIELD'!$D106</f>
        <v>0</v>
      </c>
      <c r="I524">
        <f>I211*'WK3 - Notional GI 15-16 YIELD'!$D106</f>
        <v>0</v>
      </c>
      <c r="J524">
        <f>J211*'WK3 - Notional GI 15-16 YIELD'!$D106</f>
        <v>0</v>
      </c>
      <c r="K524">
        <f>K211*'WK3 - Notional GI 15-16 YIELD'!$D106</f>
        <v>0</v>
      </c>
      <c r="L524">
        <f>L211*'WK3 - Notional GI 15-16 YIELD'!$D106</f>
        <v>0</v>
      </c>
    </row>
    <row r="525" spans="3:12" hidden="1" x14ac:dyDescent="0.25">
      <c r="C525" t="str">
        <f t="shared" si="273"/>
        <v>Special rate</v>
      </c>
      <c r="D525" t="str">
        <f t="shared" si="273"/>
        <v/>
      </c>
      <c r="F525">
        <f>F212*'WK3 - Notional GI 15-16 YIELD'!$D107</f>
        <v>0</v>
      </c>
      <c r="G525">
        <f>G212*'WK3 - Notional GI 15-16 YIELD'!$D107</f>
        <v>0</v>
      </c>
      <c r="H525">
        <f>H212*'WK3 - Notional GI 15-16 YIELD'!$D107</f>
        <v>0</v>
      </c>
      <c r="I525">
        <f>I212*'WK3 - Notional GI 15-16 YIELD'!$D107</f>
        <v>0</v>
      </c>
      <c r="J525">
        <f>J212*'WK3 - Notional GI 15-16 YIELD'!$D107</f>
        <v>0</v>
      </c>
      <c r="K525">
        <f>K212*'WK3 - Notional GI 15-16 YIELD'!$D107</f>
        <v>0</v>
      </c>
      <c r="L525">
        <f>L212*'WK3 - Notional GI 15-16 YIELD'!$D107</f>
        <v>0</v>
      </c>
    </row>
    <row r="526" spans="3:12" hidden="1" x14ac:dyDescent="0.25">
      <c r="C526" t="str">
        <f t="shared" ref="C526:D530" si="274">C213</f>
        <v>Special rate</v>
      </c>
      <c r="D526" t="str">
        <f t="shared" si="274"/>
        <v/>
      </c>
      <c r="F526">
        <f>F213*'WK3 - Notional GI 15-16 YIELD'!$D108</f>
        <v>0</v>
      </c>
      <c r="G526">
        <f>G213*'WK3 - Notional GI 15-16 YIELD'!$D108</f>
        <v>0</v>
      </c>
      <c r="H526">
        <f>H213*'WK3 - Notional GI 15-16 YIELD'!$D108</f>
        <v>0</v>
      </c>
      <c r="I526">
        <f>I213*'WK3 - Notional GI 15-16 YIELD'!$D108</f>
        <v>0</v>
      </c>
      <c r="J526">
        <f>J213*'WK3 - Notional GI 15-16 YIELD'!$D108</f>
        <v>0</v>
      </c>
      <c r="K526">
        <f>K213*'WK3 - Notional GI 15-16 YIELD'!$D108</f>
        <v>0</v>
      </c>
      <c r="L526">
        <f>L213*'WK3 - Notional GI 15-16 YIELD'!$D108</f>
        <v>0</v>
      </c>
    </row>
    <row r="527" spans="3:12" hidden="1" x14ac:dyDescent="0.25">
      <c r="C527" t="str">
        <f t="shared" si="274"/>
        <v>Special rate</v>
      </c>
      <c r="D527" t="str">
        <f t="shared" si="274"/>
        <v/>
      </c>
      <c r="F527">
        <f>F214*'WK3 - Notional GI 15-16 YIELD'!$D109</f>
        <v>0</v>
      </c>
      <c r="G527">
        <f>G214*'WK3 - Notional GI 15-16 YIELD'!$D109</f>
        <v>0</v>
      </c>
      <c r="H527">
        <f>H214*'WK3 - Notional GI 15-16 YIELD'!$D109</f>
        <v>0</v>
      </c>
      <c r="I527">
        <f>I214*'WK3 - Notional GI 15-16 YIELD'!$D109</f>
        <v>0</v>
      </c>
      <c r="J527">
        <f>J214*'WK3 - Notional GI 15-16 YIELD'!$D109</f>
        <v>0</v>
      </c>
      <c r="K527">
        <f>K214*'WK3 - Notional GI 15-16 YIELD'!$D109</f>
        <v>0</v>
      </c>
      <c r="L527">
        <f>L214*'WK3 - Notional GI 15-16 YIELD'!$D109</f>
        <v>0</v>
      </c>
    </row>
    <row r="528" spans="3:12" hidden="1" x14ac:dyDescent="0.25">
      <c r="C528" t="str">
        <f t="shared" si="274"/>
        <v>Special rate</v>
      </c>
      <c r="D528" t="str">
        <f t="shared" si="274"/>
        <v/>
      </c>
      <c r="F528">
        <f>F215*'WK3 - Notional GI 15-16 YIELD'!$D110</f>
        <v>0</v>
      </c>
      <c r="G528">
        <f>G215*'WK3 - Notional GI 15-16 YIELD'!$D110</f>
        <v>0</v>
      </c>
      <c r="H528">
        <f>H215*'WK3 - Notional GI 15-16 YIELD'!$D110</f>
        <v>0</v>
      </c>
      <c r="I528">
        <f>I215*'WK3 - Notional GI 15-16 YIELD'!$D110</f>
        <v>0</v>
      </c>
      <c r="J528">
        <f>J215*'WK3 - Notional GI 15-16 YIELD'!$D110</f>
        <v>0</v>
      </c>
      <c r="K528">
        <f>K215*'WK3 - Notional GI 15-16 YIELD'!$D110</f>
        <v>0</v>
      </c>
      <c r="L528">
        <f>L215*'WK3 - Notional GI 15-16 YIELD'!$D110</f>
        <v>0</v>
      </c>
    </row>
    <row r="529" spans="3:13" hidden="1" x14ac:dyDescent="0.25">
      <c r="C529" t="str">
        <f t="shared" si="274"/>
        <v>Special rate</v>
      </c>
      <c r="D529" t="str">
        <f t="shared" si="274"/>
        <v/>
      </c>
      <c r="F529">
        <f>F216*'WK3 - Notional GI 15-16 YIELD'!$D111</f>
        <v>0</v>
      </c>
      <c r="G529">
        <f>G216*'WK3 - Notional GI 15-16 YIELD'!$D111</f>
        <v>0</v>
      </c>
      <c r="H529">
        <f>H216*'WK3 - Notional GI 15-16 YIELD'!$D111</f>
        <v>0</v>
      </c>
      <c r="I529">
        <f>I216*'WK3 - Notional GI 15-16 YIELD'!$D111</f>
        <v>0</v>
      </c>
      <c r="J529">
        <f>J216*'WK3 - Notional GI 15-16 YIELD'!$D111</f>
        <v>0</v>
      </c>
      <c r="K529">
        <f>K216*'WK3 - Notional GI 15-16 YIELD'!$D111</f>
        <v>0</v>
      </c>
      <c r="L529">
        <f>L216*'WK3 - Notional GI 15-16 YIELD'!$D111</f>
        <v>0</v>
      </c>
    </row>
    <row r="530" spans="3:13" hidden="1" x14ac:dyDescent="0.25">
      <c r="C530" t="str">
        <f t="shared" si="274"/>
        <v>Special rate</v>
      </c>
      <c r="D530" t="str">
        <f t="shared" si="274"/>
        <v/>
      </c>
      <c r="F530">
        <f>F217*'WK3 - Notional GI 15-16 YIELD'!$D112</f>
        <v>0</v>
      </c>
      <c r="G530">
        <f>G217*'WK3 - Notional GI 15-16 YIELD'!$D112</f>
        <v>0</v>
      </c>
      <c r="H530">
        <f>H217*'WK3 - Notional GI 15-16 YIELD'!$D112</f>
        <v>0</v>
      </c>
      <c r="I530">
        <f>I217*'WK3 - Notional GI 15-16 YIELD'!$D112</f>
        <v>0</v>
      </c>
      <c r="J530">
        <f>J217*'WK3 - Notional GI 15-16 YIELD'!$D112</f>
        <v>0</v>
      </c>
      <c r="K530">
        <f>K217*'WK3 - Notional GI 15-16 YIELD'!$D112</f>
        <v>0</v>
      </c>
      <c r="L530">
        <f>L217*'WK3 - Notional GI 15-16 YIELD'!$D112</f>
        <v>0</v>
      </c>
    </row>
    <row r="531" spans="3:13" s="198" customFormat="1" hidden="1" x14ac:dyDescent="0.25">
      <c r="D531" s="198" t="str">
        <f>D429</f>
        <v>TOTAL INCOME FROM BUSINESS</v>
      </c>
      <c r="F531" s="198">
        <f>SUM(F486:F530)</f>
        <v>16197217.810000001</v>
      </c>
      <c r="G531" s="198">
        <f t="shared" ref="G531:L531" si="275">SUM(G486:G530)</f>
        <v>16683128.166000001</v>
      </c>
      <c r="H531" s="198">
        <f t="shared" si="275"/>
        <v>17183619.670000002</v>
      </c>
      <c r="I531" s="198">
        <f t="shared" si="275"/>
        <v>17699126.752</v>
      </c>
      <c r="J531" s="198">
        <f t="shared" si="275"/>
        <v>18230084.802000001</v>
      </c>
      <c r="K531" s="198">
        <f t="shared" si="275"/>
        <v>18776989.471000001</v>
      </c>
      <c r="L531" s="198">
        <f t="shared" si="275"/>
        <v>19340292.245999999</v>
      </c>
      <c r="M531">
        <f>SUM(M486:M530)</f>
        <v>0</v>
      </c>
    </row>
    <row r="532" spans="3:13" hidden="1" x14ac:dyDescent="0.25">
      <c r="C532" t="str">
        <f t="shared" ref="C532:D540" si="276">C219</f>
        <v>Farmland</v>
      </c>
      <c r="D532" t="str">
        <f t="shared" si="276"/>
        <v/>
      </c>
      <c r="F532">
        <f>F219*'WK3 - Notional GI 15-16 YIELD'!$D$62</f>
        <v>0</v>
      </c>
      <c r="G532">
        <f>G219*'WK3 - Notional GI 15-16 YIELD'!$D$62</f>
        <v>0</v>
      </c>
      <c r="H532">
        <f>H219*'WK3 - Notional GI 15-16 YIELD'!$D$62</f>
        <v>0</v>
      </c>
      <c r="I532">
        <f>I219*'WK3 - Notional GI 15-16 YIELD'!$D$62</f>
        <v>0</v>
      </c>
      <c r="J532">
        <f>J219*'WK3 - Notional GI 15-16 YIELD'!$D$62</f>
        <v>0</v>
      </c>
      <c r="K532">
        <f>K219*'WK3 - Notional GI 15-16 YIELD'!$D$62</f>
        <v>0</v>
      </c>
      <c r="L532">
        <f>L219*'WK3 - Notional GI 15-16 YIELD'!$D$62</f>
        <v>0</v>
      </c>
    </row>
    <row r="533" spans="3:13" hidden="1" x14ac:dyDescent="0.25">
      <c r="C533" t="str">
        <f t="shared" si="276"/>
        <v>Farmland</v>
      </c>
      <c r="D533" t="str">
        <f t="shared" si="276"/>
        <v/>
      </c>
      <c r="F533">
        <f>F220*'WK3 - Notional GI 15-16 YIELD'!$D$63</f>
        <v>0</v>
      </c>
      <c r="G533">
        <f>G220*'WK3 - Notional GI 15-16 YIELD'!$D$63</f>
        <v>0</v>
      </c>
      <c r="H533">
        <f>H220*'WK3 - Notional GI 15-16 YIELD'!$D$63</f>
        <v>0</v>
      </c>
      <c r="I533">
        <f>I220*'WK3 - Notional GI 15-16 YIELD'!$D$63</f>
        <v>0</v>
      </c>
      <c r="J533">
        <f>J220*'WK3 - Notional GI 15-16 YIELD'!$D$63</f>
        <v>0</v>
      </c>
      <c r="K533">
        <f>K220*'WK3 - Notional GI 15-16 YIELD'!$D$63</f>
        <v>0</v>
      </c>
      <c r="L533">
        <f>L220*'WK3 - Notional GI 15-16 YIELD'!$D$63</f>
        <v>0</v>
      </c>
    </row>
    <row r="534" spans="3:13" hidden="1" x14ac:dyDescent="0.25">
      <c r="C534" t="str">
        <f t="shared" si="276"/>
        <v>Farmland</v>
      </c>
      <c r="D534" t="str">
        <f t="shared" si="276"/>
        <v/>
      </c>
      <c r="F534">
        <f>F221*'WK3 - Notional GI 15-16 YIELD'!$D$64</f>
        <v>0</v>
      </c>
      <c r="G534">
        <f>G221*'WK3 - Notional GI 15-16 YIELD'!$D$64</f>
        <v>0</v>
      </c>
      <c r="H534">
        <f>H221*'WK3 - Notional GI 15-16 YIELD'!$D$64</f>
        <v>0</v>
      </c>
      <c r="I534">
        <f>I221*'WK3 - Notional GI 15-16 YIELD'!$D$64</f>
        <v>0</v>
      </c>
      <c r="J534">
        <f>J221*'WK3 - Notional GI 15-16 YIELD'!$D$64</f>
        <v>0</v>
      </c>
      <c r="K534">
        <f>K221*'WK3 - Notional GI 15-16 YIELD'!$D$64</f>
        <v>0</v>
      </c>
      <c r="L534">
        <f>L221*'WK3 - Notional GI 15-16 YIELD'!$D$64</f>
        <v>0</v>
      </c>
    </row>
    <row r="535" spans="3:13" hidden="1" x14ac:dyDescent="0.25">
      <c r="C535" t="str">
        <f t="shared" si="276"/>
        <v>Farmland</v>
      </c>
      <c r="D535" t="str">
        <f t="shared" si="276"/>
        <v/>
      </c>
      <c r="F535">
        <f>F222*'WK3 - Notional GI 15-16 YIELD'!$D$65</f>
        <v>0</v>
      </c>
      <c r="G535">
        <f>G222*'WK3 - Notional GI 15-16 YIELD'!$D$65</f>
        <v>0</v>
      </c>
      <c r="H535">
        <f>H222*'WK3 - Notional GI 15-16 YIELD'!$D$65</f>
        <v>0</v>
      </c>
      <c r="I535">
        <f>I222*'WK3 - Notional GI 15-16 YIELD'!$D$65</f>
        <v>0</v>
      </c>
      <c r="J535">
        <f>J222*'WK3 - Notional GI 15-16 YIELD'!$D$65</f>
        <v>0</v>
      </c>
      <c r="K535">
        <f>K222*'WK3 - Notional GI 15-16 YIELD'!$D$65</f>
        <v>0</v>
      </c>
      <c r="L535">
        <f>L222*'WK3 - Notional GI 15-16 YIELD'!$D$65</f>
        <v>0</v>
      </c>
    </row>
    <row r="536" spans="3:13" hidden="1" x14ac:dyDescent="0.25">
      <c r="C536" t="str">
        <f t="shared" si="276"/>
        <v>Farmland</v>
      </c>
      <c r="D536" t="str">
        <f t="shared" si="276"/>
        <v/>
      </c>
      <c r="F536">
        <f>F223*'WK3 - Notional GI 15-16 YIELD'!$D$66</f>
        <v>0</v>
      </c>
      <c r="G536">
        <f>G223*'WK3 - Notional GI 15-16 YIELD'!$D$66</f>
        <v>0</v>
      </c>
      <c r="H536">
        <f>H223*'WK3 - Notional GI 15-16 YIELD'!$D$66</f>
        <v>0</v>
      </c>
      <c r="I536">
        <f>I223*'WK3 - Notional GI 15-16 YIELD'!$D$66</f>
        <v>0</v>
      </c>
      <c r="J536">
        <f>J223*'WK3 - Notional GI 15-16 YIELD'!$D$66</f>
        <v>0</v>
      </c>
      <c r="K536">
        <f>K223*'WK3 - Notional GI 15-16 YIELD'!$D$66</f>
        <v>0</v>
      </c>
      <c r="L536">
        <f>L223*'WK3 - Notional GI 15-16 YIELD'!$D$66</f>
        <v>0</v>
      </c>
    </row>
    <row r="537" spans="3:13" hidden="1" x14ac:dyDescent="0.25">
      <c r="C537" t="str">
        <f t="shared" si="276"/>
        <v>Special rate</v>
      </c>
      <c r="D537" t="str">
        <f t="shared" si="276"/>
        <v/>
      </c>
      <c r="F537">
        <f>F224*'WK3 - Notional GI 15-16 YIELD'!$D$113</f>
        <v>0</v>
      </c>
      <c r="G537">
        <f>G224*'WK3 - Notional GI 15-16 YIELD'!$D$113</f>
        <v>0</v>
      </c>
      <c r="H537">
        <f>H224*'WK3 - Notional GI 15-16 YIELD'!$D$113</f>
        <v>0</v>
      </c>
      <c r="I537">
        <f>I224*'WK3 - Notional GI 15-16 YIELD'!$D$113</f>
        <v>0</v>
      </c>
      <c r="J537">
        <f>J224*'WK3 - Notional GI 15-16 YIELD'!$D$113</f>
        <v>0</v>
      </c>
      <c r="K537">
        <f>K224*'WK3 - Notional GI 15-16 YIELD'!$D$113</f>
        <v>0</v>
      </c>
      <c r="L537">
        <f>L224*'WK3 - Notional GI 15-16 YIELD'!$D$113</f>
        <v>0</v>
      </c>
    </row>
    <row r="538" spans="3:13" hidden="1" x14ac:dyDescent="0.25">
      <c r="C538" t="str">
        <f t="shared" si="276"/>
        <v>Special rate</v>
      </c>
      <c r="D538" t="str">
        <f t="shared" si="276"/>
        <v/>
      </c>
      <c r="F538">
        <f>F225*'WK3 - Notional GI 15-16 YIELD'!$D$114</f>
        <v>0</v>
      </c>
      <c r="G538">
        <f>G225*'WK3 - Notional GI 15-16 YIELD'!$D$114</f>
        <v>0</v>
      </c>
      <c r="H538">
        <f>H225*'WK3 - Notional GI 15-16 YIELD'!$D$114</f>
        <v>0</v>
      </c>
      <c r="I538">
        <f>I225*'WK3 - Notional GI 15-16 YIELD'!$D$114</f>
        <v>0</v>
      </c>
      <c r="J538">
        <f>J225*'WK3 - Notional GI 15-16 YIELD'!$D$114</f>
        <v>0</v>
      </c>
      <c r="K538">
        <f>K225*'WK3 - Notional GI 15-16 YIELD'!$D$114</f>
        <v>0</v>
      </c>
      <c r="L538">
        <f>L225*'WK3 - Notional GI 15-16 YIELD'!$D$114</f>
        <v>0</v>
      </c>
    </row>
    <row r="539" spans="3:13" hidden="1" x14ac:dyDescent="0.25">
      <c r="C539" t="str">
        <f t="shared" si="276"/>
        <v>Special rate</v>
      </c>
      <c r="D539" t="str">
        <f t="shared" si="276"/>
        <v/>
      </c>
      <c r="F539">
        <f>F226*'WK3 - Notional GI 15-16 YIELD'!$D$115</f>
        <v>0</v>
      </c>
      <c r="G539">
        <f>G226*'WK3 - Notional GI 15-16 YIELD'!$D$115</f>
        <v>0</v>
      </c>
      <c r="H539">
        <f>H226*'WK3 - Notional GI 15-16 YIELD'!$D$115</f>
        <v>0</v>
      </c>
      <c r="I539">
        <f>I226*'WK3 - Notional GI 15-16 YIELD'!$D$115</f>
        <v>0</v>
      </c>
      <c r="J539">
        <f>J226*'WK3 - Notional GI 15-16 YIELD'!$D$115</f>
        <v>0</v>
      </c>
      <c r="K539">
        <f>K226*'WK3 - Notional GI 15-16 YIELD'!$D$115</f>
        <v>0</v>
      </c>
      <c r="L539">
        <f>L226*'WK3 - Notional GI 15-16 YIELD'!$D$115</f>
        <v>0</v>
      </c>
    </row>
    <row r="540" spans="3:13" hidden="1" x14ac:dyDescent="0.25">
      <c r="C540" t="str">
        <f t="shared" si="276"/>
        <v>Special rate</v>
      </c>
      <c r="D540" t="str">
        <f t="shared" si="276"/>
        <v/>
      </c>
      <c r="F540">
        <f>F227*'WK3 - Notional GI 15-16 YIELD'!$D$116</f>
        <v>0</v>
      </c>
      <c r="G540">
        <f>G227*'WK3 - Notional GI 15-16 YIELD'!$D$116</f>
        <v>0</v>
      </c>
      <c r="H540">
        <f>H227*'WK3 - Notional GI 15-16 YIELD'!$D$116</f>
        <v>0</v>
      </c>
      <c r="I540">
        <f>I227*'WK3 - Notional GI 15-16 YIELD'!$D$116</f>
        <v>0</v>
      </c>
      <c r="J540">
        <f>J227*'WK3 - Notional GI 15-16 YIELD'!$D$116</f>
        <v>0</v>
      </c>
      <c r="K540">
        <f>K227*'WK3 - Notional GI 15-16 YIELD'!$D$116</f>
        <v>0</v>
      </c>
      <c r="L540">
        <f>L227*'WK3 - Notional GI 15-16 YIELD'!$D$116</f>
        <v>0</v>
      </c>
    </row>
    <row r="541" spans="3:13" s="198" customFormat="1" ht="12" hidden="1" x14ac:dyDescent="0.2">
      <c r="D541" s="198" t="str">
        <f>D439</f>
        <v>TOTAL INCOME FROM FARMLAND</v>
      </c>
      <c r="F541" s="198">
        <f>SUM(F532:F540)</f>
        <v>0</v>
      </c>
      <c r="G541" s="198">
        <f t="shared" ref="G541:L541" si="277">SUM(G532:G540)</f>
        <v>0</v>
      </c>
      <c r="H541" s="198">
        <f t="shared" si="277"/>
        <v>0</v>
      </c>
      <c r="I541" s="198">
        <f t="shared" si="277"/>
        <v>0</v>
      </c>
      <c r="J541" s="198">
        <f t="shared" si="277"/>
        <v>0</v>
      </c>
      <c r="K541" s="198">
        <f t="shared" si="277"/>
        <v>0</v>
      </c>
      <c r="L541" s="198">
        <f t="shared" si="277"/>
        <v>0</v>
      </c>
    </row>
    <row r="542" spans="3:13" hidden="1" x14ac:dyDescent="0.25">
      <c r="C542" t="str">
        <f t="shared" ref="C542:D550" si="278">C229</f>
        <v>Mining</v>
      </c>
      <c r="D542" t="str">
        <f t="shared" si="278"/>
        <v/>
      </c>
      <c r="F542">
        <f>F229*'WK3 - Notional GI 15-16 YIELD'!$D$68</f>
        <v>0</v>
      </c>
      <c r="G542">
        <f>G229*'WK3 - Notional GI 15-16 YIELD'!$D$68</f>
        <v>0</v>
      </c>
      <c r="H542">
        <f>H229*'WK3 - Notional GI 15-16 YIELD'!$D$68</f>
        <v>0</v>
      </c>
      <c r="I542">
        <f>I229*'WK3 - Notional GI 15-16 YIELD'!$D$68</f>
        <v>0</v>
      </c>
      <c r="J542">
        <f>J229*'WK3 - Notional GI 15-16 YIELD'!$D$68</f>
        <v>0</v>
      </c>
      <c r="K542">
        <f>K229*'WK3 - Notional GI 15-16 YIELD'!$D$68</f>
        <v>0</v>
      </c>
      <c r="L542">
        <f>L229*'WK3 - Notional GI 15-16 YIELD'!$D$68</f>
        <v>0</v>
      </c>
    </row>
    <row r="543" spans="3:13" hidden="1" x14ac:dyDescent="0.25">
      <c r="C543" t="str">
        <f t="shared" si="278"/>
        <v>Mining</v>
      </c>
      <c r="D543" t="str">
        <f t="shared" si="278"/>
        <v/>
      </c>
      <c r="F543">
        <f>F230*'WK3 - Notional GI 15-16 YIELD'!$D$69</f>
        <v>0</v>
      </c>
      <c r="G543">
        <f>G230*'WK3 - Notional GI 15-16 YIELD'!$D$69</f>
        <v>0</v>
      </c>
      <c r="H543">
        <f>H230*'WK3 - Notional GI 15-16 YIELD'!$D$69</f>
        <v>0</v>
      </c>
      <c r="I543">
        <f>I230*'WK3 - Notional GI 15-16 YIELD'!$D$69</f>
        <v>0</v>
      </c>
      <c r="J543">
        <f>J230*'WK3 - Notional GI 15-16 YIELD'!$D$69</f>
        <v>0</v>
      </c>
      <c r="K543">
        <f>K230*'WK3 - Notional GI 15-16 YIELD'!$D$69</f>
        <v>0</v>
      </c>
      <c r="L543">
        <f>L230*'WK3 - Notional GI 15-16 YIELD'!$D$69</f>
        <v>0</v>
      </c>
    </row>
    <row r="544" spans="3:13" hidden="1" x14ac:dyDescent="0.25">
      <c r="C544" t="str">
        <f t="shared" si="278"/>
        <v>Mining</v>
      </c>
      <c r="D544" t="str">
        <f t="shared" si="278"/>
        <v/>
      </c>
      <c r="F544">
        <f>F231*'WK3 - Notional GI 15-16 YIELD'!$D$70</f>
        <v>0</v>
      </c>
      <c r="G544">
        <f>G231*'WK3 - Notional GI 15-16 YIELD'!$D$70</f>
        <v>0</v>
      </c>
      <c r="H544">
        <f>H231*'WK3 - Notional GI 15-16 YIELD'!$D$70</f>
        <v>0</v>
      </c>
      <c r="I544">
        <f>I231*'WK3 - Notional GI 15-16 YIELD'!$D$70</f>
        <v>0</v>
      </c>
      <c r="J544">
        <f>J231*'WK3 - Notional GI 15-16 YIELD'!$D$70</f>
        <v>0</v>
      </c>
      <c r="K544">
        <f>K231*'WK3 - Notional GI 15-16 YIELD'!$D$70</f>
        <v>0</v>
      </c>
      <c r="L544">
        <f>L231*'WK3 - Notional GI 15-16 YIELD'!$D$70</f>
        <v>0</v>
      </c>
    </row>
    <row r="545" spans="3:13" hidden="1" x14ac:dyDescent="0.25">
      <c r="C545" t="str">
        <f t="shared" si="278"/>
        <v>Mining</v>
      </c>
      <c r="D545" t="str">
        <f t="shared" si="278"/>
        <v/>
      </c>
      <c r="F545">
        <f>F232*'WK3 - Notional GI 15-16 YIELD'!$D$71</f>
        <v>0</v>
      </c>
      <c r="G545">
        <f>G232*'WK3 - Notional GI 15-16 YIELD'!$D$71</f>
        <v>0</v>
      </c>
      <c r="H545">
        <f>H232*'WK3 - Notional GI 15-16 YIELD'!$D$71</f>
        <v>0</v>
      </c>
      <c r="I545">
        <f>I232*'WK3 - Notional GI 15-16 YIELD'!$D$71</f>
        <v>0</v>
      </c>
      <c r="J545">
        <f>J232*'WK3 - Notional GI 15-16 YIELD'!$D$71</f>
        <v>0</v>
      </c>
      <c r="K545">
        <f>K232*'WK3 - Notional GI 15-16 YIELD'!$D$71</f>
        <v>0</v>
      </c>
      <c r="L545">
        <f>L232*'WK3 - Notional GI 15-16 YIELD'!$D$71</f>
        <v>0</v>
      </c>
    </row>
    <row r="546" spans="3:13" hidden="1" x14ac:dyDescent="0.25">
      <c r="C546" t="str">
        <f t="shared" si="278"/>
        <v>Mining</v>
      </c>
      <c r="D546" t="str">
        <f t="shared" si="278"/>
        <v/>
      </c>
      <c r="F546">
        <f>F233*'WK3 - Notional GI 15-16 YIELD'!$D$72</f>
        <v>0</v>
      </c>
      <c r="G546">
        <f>G233*'WK3 - Notional GI 15-16 YIELD'!$D$72</f>
        <v>0</v>
      </c>
      <c r="H546">
        <f>H233*'WK3 - Notional GI 15-16 YIELD'!$D$72</f>
        <v>0</v>
      </c>
      <c r="I546">
        <f>I233*'WK3 - Notional GI 15-16 YIELD'!$D$72</f>
        <v>0</v>
      </c>
      <c r="J546">
        <f>J233*'WK3 - Notional GI 15-16 YIELD'!$D$72</f>
        <v>0</v>
      </c>
      <c r="K546">
        <f>K233*'WK3 - Notional GI 15-16 YIELD'!$D$72</f>
        <v>0</v>
      </c>
      <c r="L546">
        <f>L233*'WK3 - Notional GI 15-16 YIELD'!$D$72</f>
        <v>0</v>
      </c>
    </row>
    <row r="547" spans="3:13" hidden="1" x14ac:dyDescent="0.25">
      <c r="C547" t="str">
        <f t="shared" si="278"/>
        <v>Special rate</v>
      </c>
      <c r="D547" t="str">
        <f t="shared" si="278"/>
        <v/>
      </c>
      <c r="F547">
        <f>F234*'WK3 - Notional GI 15-16 YIELD'!$D117</f>
        <v>0</v>
      </c>
      <c r="G547">
        <f>G234*'WK3 - Notional GI 15-16 YIELD'!$D117</f>
        <v>0</v>
      </c>
      <c r="H547">
        <f>H234*'WK3 - Notional GI 15-16 YIELD'!$D117</f>
        <v>0</v>
      </c>
      <c r="I547">
        <f>I234*'WK3 - Notional GI 15-16 YIELD'!$D117</f>
        <v>0</v>
      </c>
      <c r="J547">
        <f>J234*'WK3 - Notional GI 15-16 YIELD'!$D117</f>
        <v>0</v>
      </c>
      <c r="K547">
        <f>K234*'WK3 - Notional GI 15-16 YIELD'!$D117</f>
        <v>0</v>
      </c>
      <c r="L547">
        <f>L234*'WK3 - Notional GI 15-16 YIELD'!$D117</f>
        <v>0</v>
      </c>
    </row>
    <row r="548" spans="3:13" hidden="1" x14ac:dyDescent="0.25">
      <c r="C548" t="str">
        <f t="shared" si="278"/>
        <v>Special rate</v>
      </c>
      <c r="D548" t="str">
        <f t="shared" si="278"/>
        <v/>
      </c>
      <c r="F548">
        <f>F235*'WK3 - Notional GI 15-16 YIELD'!$D118</f>
        <v>0</v>
      </c>
      <c r="G548">
        <f>G235*'WK3 - Notional GI 15-16 YIELD'!$D118</f>
        <v>0</v>
      </c>
      <c r="H548">
        <f>H235*'WK3 - Notional GI 15-16 YIELD'!$D118</f>
        <v>0</v>
      </c>
      <c r="I548">
        <f>I235*'WK3 - Notional GI 15-16 YIELD'!$D118</f>
        <v>0</v>
      </c>
      <c r="J548">
        <f>J235*'WK3 - Notional GI 15-16 YIELD'!$D118</f>
        <v>0</v>
      </c>
      <c r="K548">
        <f>K235*'WK3 - Notional GI 15-16 YIELD'!$D118</f>
        <v>0</v>
      </c>
      <c r="L548">
        <f>L235*'WK3 - Notional GI 15-16 YIELD'!$D118</f>
        <v>0</v>
      </c>
    </row>
    <row r="549" spans="3:13" hidden="1" x14ac:dyDescent="0.25">
      <c r="C549" t="str">
        <f t="shared" si="278"/>
        <v>Special rate</v>
      </c>
      <c r="D549" t="str">
        <f t="shared" si="278"/>
        <v/>
      </c>
      <c r="F549">
        <f>F236*'WK3 - Notional GI 15-16 YIELD'!$D119</f>
        <v>0</v>
      </c>
      <c r="G549">
        <f>G236*'WK3 - Notional GI 15-16 YIELD'!$D119</f>
        <v>0</v>
      </c>
      <c r="H549">
        <f>H236*'WK3 - Notional GI 15-16 YIELD'!$D119</f>
        <v>0</v>
      </c>
      <c r="I549">
        <f>I236*'WK3 - Notional GI 15-16 YIELD'!$D119</f>
        <v>0</v>
      </c>
      <c r="J549">
        <f>J236*'WK3 - Notional GI 15-16 YIELD'!$D119</f>
        <v>0</v>
      </c>
      <c r="K549">
        <f>K236*'WK3 - Notional GI 15-16 YIELD'!$D119</f>
        <v>0</v>
      </c>
      <c r="L549">
        <f>L236*'WK3 - Notional GI 15-16 YIELD'!$D119</f>
        <v>0</v>
      </c>
    </row>
    <row r="550" spans="3:13" hidden="1" x14ac:dyDescent="0.25">
      <c r="C550" t="str">
        <f t="shared" si="278"/>
        <v>Special rate</v>
      </c>
      <c r="D550" t="str">
        <f t="shared" si="278"/>
        <v/>
      </c>
      <c r="F550">
        <f>F237*'WK3 - Notional GI 15-16 YIELD'!$D120</f>
        <v>0</v>
      </c>
      <c r="G550">
        <f>G237*'WK3 - Notional GI 15-16 YIELD'!$D120</f>
        <v>0</v>
      </c>
      <c r="H550">
        <f>H237*'WK3 - Notional GI 15-16 YIELD'!$D120</f>
        <v>0</v>
      </c>
      <c r="I550">
        <f>I237*'WK3 - Notional GI 15-16 YIELD'!$D120</f>
        <v>0</v>
      </c>
      <c r="J550">
        <f>J237*'WK3 - Notional GI 15-16 YIELD'!$D120</f>
        <v>0</v>
      </c>
      <c r="K550">
        <f>K237*'WK3 - Notional GI 15-16 YIELD'!$D120</f>
        <v>0</v>
      </c>
      <c r="L550">
        <f>L237*'WK3 - Notional GI 15-16 YIELD'!$D120</f>
        <v>0</v>
      </c>
    </row>
    <row r="551" spans="3:13" s="198" customFormat="1" hidden="1" x14ac:dyDescent="0.25">
      <c r="D551" s="198" t="str">
        <f>D449</f>
        <v>TOTAL INCOME FROM MINING</v>
      </c>
      <c r="F551" s="198">
        <f>SUM(F542:F550)</f>
        <v>0</v>
      </c>
      <c r="G551" s="198">
        <f t="shared" ref="G551:L551" si="279">SUM(G542:G550)</f>
        <v>0</v>
      </c>
      <c r="H551" s="198">
        <f t="shared" si="279"/>
        <v>0</v>
      </c>
      <c r="I551" s="198">
        <f t="shared" si="279"/>
        <v>0</v>
      </c>
      <c r="J551" s="198">
        <f t="shared" si="279"/>
        <v>0</v>
      </c>
      <c r="K551" s="198">
        <f t="shared" si="279"/>
        <v>0</v>
      </c>
      <c r="L551" s="198">
        <f t="shared" si="279"/>
        <v>0</v>
      </c>
      <c r="M551">
        <f>SUM(M542:M550)</f>
        <v>0</v>
      </c>
    </row>
    <row r="552" spans="3:13" hidden="1" x14ac:dyDescent="0.25"/>
  </sheetData>
  <mergeCells count="145">
    <mergeCell ref="C2:G2"/>
    <mergeCell ref="C4:L4"/>
    <mergeCell ref="F19:L19"/>
    <mergeCell ref="N19:AM19"/>
    <mergeCell ref="N20:O20"/>
    <mergeCell ref="P20:S20"/>
    <mergeCell ref="T20:W20"/>
    <mergeCell ref="X20:AA20"/>
    <mergeCell ref="AB20:AE20"/>
    <mergeCell ref="AF20:AI20"/>
    <mergeCell ref="AJ20:AM20"/>
    <mergeCell ref="F35:L35"/>
    <mergeCell ref="N35:AM35"/>
    <mergeCell ref="N36:O36"/>
    <mergeCell ref="P36:S36"/>
    <mergeCell ref="T36:W36"/>
    <mergeCell ref="X36:AA36"/>
    <mergeCell ref="AB36:AE36"/>
    <mergeCell ref="AF36:AI36"/>
    <mergeCell ref="AJ36:AM36"/>
    <mergeCell ref="F139:L139"/>
    <mergeCell ref="N139:AM139"/>
    <mergeCell ref="N140:O140"/>
    <mergeCell ref="P140:S140"/>
    <mergeCell ref="T140:W140"/>
    <mergeCell ref="X140:AA140"/>
    <mergeCell ref="AB140:AE140"/>
    <mergeCell ref="AF140:AI140"/>
    <mergeCell ref="AJ140:AM140"/>
    <mergeCell ref="F245:L245"/>
    <mergeCell ref="N245:AM245"/>
    <mergeCell ref="C246:D246"/>
    <mergeCell ref="N246:O246"/>
    <mergeCell ref="P246:S246"/>
    <mergeCell ref="T246:W246"/>
    <mergeCell ref="X246:AA246"/>
    <mergeCell ref="AB246:AE246"/>
    <mergeCell ref="AF246:AI246"/>
    <mergeCell ref="AJ246:AM246"/>
    <mergeCell ref="C254:D254"/>
    <mergeCell ref="C256:D256"/>
    <mergeCell ref="C257:D257"/>
    <mergeCell ref="C258:D258"/>
    <mergeCell ref="C259:D259"/>
    <mergeCell ref="C260:D260"/>
    <mergeCell ref="C248:D248"/>
    <mergeCell ref="C249:D249"/>
    <mergeCell ref="C250:D250"/>
    <mergeCell ref="C251:D251"/>
    <mergeCell ref="C252:D252"/>
    <mergeCell ref="C253:D253"/>
    <mergeCell ref="C266:D266"/>
    <mergeCell ref="C267:D267"/>
    <mergeCell ref="C268:D268"/>
    <mergeCell ref="C269:D269"/>
    <mergeCell ref="C270:D270"/>
    <mergeCell ref="C271:D271"/>
    <mergeCell ref="C261:D261"/>
    <mergeCell ref="C262:D262"/>
    <mergeCell ref="C255:D255"/>
    <mergeCell ref="C263:D263"/>
    <mergeCell ref="C264:D264"/>
    <mergeCell ref="C265:D265"/>
    <mergeCell ref="C272:D272"/>
    <mergeCell ref="C273:D273"/>
    <mergeCell ref="F278:L278"/>
    <mergeCell ref="N278:AM278"/>
    <mergeCell ref="C279:D279"/>
    <mergeCell ref="N279:O279"/>
    <mergeCell ref="P279:S279"/>
    <mergeCell ref="T279:W279"/>
    <mergeCell ref="X279:AA279"/>
    <mergeCell ref="AB279:AE279"/>
    <mergeCell ref="C285:D285"/>
    <mergeCell ref="C286:D286"/>
    <mergeCell ref="C287:D287"/>
    <mergeCell ref="C288:D288"/>
    <mergeCell ref="C289:D289"/>
    <mergeCell ref="C290:D290"/>
    <mergeCell ref="AF279:AI279"/>
    <mergeCell ref="AJ279:AM279"/>
    <mergeCell ref="C281:D281"/>
    <mergeCell ref="C282:D282"/>
    <mergeCell ref="C283:D283"/>
    <mergeCell ref="C284:D284"/>
    <mergeCell ref="C297:D297"/>
    <mergeCell ref="C298:D298"/>
    <mergeCell ref="C299:D299"/>
    <mergeCell ref="C300:D300"/>
    <mergeCell ref="F305:L305"/>
    <mergeCell ref="N305:AM305"/>
    <mergeCell ref="C291:D291"/>
    <mergeCell ref="C292:D292"/>
    <mergeCell ref="C293:D293"/>
    <mergeCell ref="C294:D294"/>
    <mergeCell ref="C295:D295"/>
    <mergeCell ref="C296:D296"/>
    <mergeCell ref="C312:D312"/>
    <mergeCell ref="C313:D313"/>
    <mergeCell ref="C314:D314"/>
    <mergeCell ref="C315:D315"/>
    <mergeCell ref="C316:D316"/>
    <mergeCell ref="C317:D317"/>
    <mergeCell ref="AF306:AI306"/>
    <mergeCell ref="AJ306:AM306"/>
    <mergeCell ref="C308:D308"/>
    <mergeCell ref="C309:D309"/>
    <mergeCell ref="C310:D310"/>
    <mergeCell ref="C311:D311"/>
    <mergeCell ref="C306:D306"/>
    <mergeCell ref="N306:O306"/>
    <mergeCell ref="P306:S306"/>
    <mergeCell ref="T306:W306"/>
    <mergeCell ref="X306:AA306"/>
    <mergeCell ref="AB306:AE306"/>
    <mergeCell ref="C324:D324"/>
    <mergeCell ref="C325:D325"/>
    <mergeCell ref="C326:D326"/>
    <mergeCell ref="C327:D327"/>
    <mergeCell ref="F332:L332"/>
    <mergeCell ref="N332:AM332"/>
    <mergeCell ref="C318:D318"/>
    <mergeCell ref="C319:D319"/>
    <mergeCell ref="C320:D320"/>
    <mergeCell ref="C321:D321"/>
    <mergeCell ref="C322:D322"/>
    <mergeCell ref="C323:D323"/>
    <mergeCell ref="C339:D339"/>
    <mergeCell ref="C340:D340"/>
    <mergeCell ref="C341:D341"/>
    <mergeCell ref="C342:D342"/>
    <mergeCell ref="C343:D343"/>
    <mergeCell ref="C344:D344"/>
    <mergeCell ref="AF333:AI333"/>
    <mergeCell ref="AJ333:AM333"/>
    <mergeCell ref="C335:D335"/>
    <mergeCell ref="C336:D336"/>
    <mergeCell ref="C337:D337"/>
    <mergeCell ref="C338:D338"/>
    <mergeCell ref="C333:D333"/>
    <mergeCell ref="N333:O333"/>
    <mergeCell ref="P333:S333"/>
    <mergeCell ref="T333:W333"/>
    <mergeCell ref="X333:AA333"/>
    <mergeCell ref="AB333:AE333"/>
  </mergeCells>
  <dataValidations count="2">
    <dataValidation type="decimal" operator="greaterThan" allowBlank="1" showInputMessage="1" showErrorMessage="1" errorTitle="Minimum Amounts" error="Enter the proposed minimum amount for each category or sub-category." sqref="WVR983063:WVR983071 JB23:JB31 SX23:SX31 ACT23:ACT31 AMP23:AMP31 AWL23:AWL31 BGH23:BGH31 BQD23:BQD31 BZZ23:BZZ31 CJV23:CJV31 CTR23:CTR31 DDN23:DDN31 DNJ23:DNJ31 DXF23:DXF31 EHB23:EHB31 EQX23:EQX31 FAT23:FAT31 FKP23:FKP31 FUL23:FUL31 GEH23:GEH31 GOD23:GOD31 GXZ23:GXZ31 HHV23:HHV31 HRR23:HRR31 IBN23:IBN31 ILJ23:ILJ31 IVF23:IVF31 JFB23:JFB31 JOX23:JOX31 JYT23:JYT31 KIP23:KIP31 KSL23:KSL31 LCH23:LCH31 LMD23:LMD31 LVZ23:LVZ31 MFV23:MFV31 MPR23:MPR31 MZN23:MZN31 NJJ23:NJJ31 NTF23:NTF31 ODB23:ODB31 OMX23:OMX31 OWT23:OWT31 PGP23:PGP31 PQL23:PQL31 QAH23:QAH31 QKD23:QKD31 QTZ23:QTZ31 RDV23:RDV31 RNR23:RNR31 RXN23:RXN31 SHJ23:SHJ31 SRF23:SRF31 TBB23:TBB31 TKX23:TKX31 TUT23:TUT31 UEP23:UEP31 UOL23:UOL31 UYH23:UYH31 VID23:VID31 VRZ23:VRZ31 WBV23:WBV31 WLR23:WLR31 WVN23:WVN31 F65559:F65567 JB65559:JB65567 SX65559:SX65567 ACT65559:ACT65567 AMP65559:AMP65567 AWL65559:AWL65567 BGH65559:BGH65567 BQD65559:BQD65567 BZZ65559:BZZ65567 CJV65559:CJV65567 CTR65559:CTR65567 DDN65559:DDN65567 DNJ65559:DNJ65567 DXF65559:DXF65567 EHB65559:EHB65567 EQX65559:EQX65567 FAT65559:FAT65567 FKP65559:FKP65567 FUL65559:FUL65567 GEH65559:GEH65567 GOD65559:GOD65567 GXZ65559:GXZ65567 HHV65559:HHV65567 HRR65559:HRR65567 IBN65559:IBN65567 ILJ65559:ILJ65567 IVF65559:IVF65567 JFB65559:JFB65567 JOX65559:JOX65567 JYT65559:JYT65567 KIP65559:KIP65567 KSL65559:KSL65567 LCH65559:LCH65567 LMD65559:LMD65567 LVZ65559:LVZ65567 MFV65559:MFV65567 MPR65559:MPR65567 MZN65559:MZN65567 NJJ65559:NJJ65567 NTF65559:NTF65567 ODB65559:ODB65567 OMX65559:OMX65567 OWT65559:OWT65567 PGP65559:PGP65567 PQL65559:PQL65567 QAH65559:QAH65567 QKD65559:QKD65567 QTZ65559:QTZ65567 RDV65559:RDV65567 RNR65559:RNR65567 RXN65559:RXN65567 SHJ65559:SHJ65567 SRF65559:SRF65567 TBB65559:TBB65567 TKX65559:TKX65567 TUT65559:TUT65567 UEP65559:UEP65567 UOL65559:UOL65567 UYH65559:UYH65567 VID65559:VID65567 VRZ65559:VRZ65567 WBV65559:WBV65567 WLR65559:WLR65567 WVN65559:WVN65567 F131095:F131103 JB131095:JB131103 SX131095:SX131103 ACT131095:ACT131103 AMP131095:AMP131103 AWL131095:AWL131103 BGH131095:BGH131103 BQD131095:BQD131103 BZZ131095:BZZ131103 CJV131095:CJV131103 CTR131095:CTR131103 DDN131095:DDN131103 DNJ131095:DNJ131103 DXF131095:DXF131103 EHB131095:EHB131103 EQX131095:EQX131103 FAT131095:FAT131103 FKP131095:FKP131103 FUL131095:FUL131103 GEH131095:GEH131103 GOD131095:GOD131103 GXZ131095:GXZ131103 HHV131095:HHV131103 HRR131095:HRR131103 IBN131095:IBN131103 ILJ131095:ILJ131103 IVF131095:IVF131103 JFB131095:JFB131103 JOX131095:JOX131103 JYT131095:JYT131103 KIP131095:KIP131103 KSL131095:KSL131103 LCH131095:LCH131103 LMD131095:LMD131103 LVZ131095:LVZ131103 MFV131095:MFV131103 MPR131095:MPR131103 MZN131095:MZN131103 NJJ131095:NJJ131103 NTF131095:NTF131103 ODB131095:ODB131103 OMX131095:OMX131103 OWT131095:OWT131103 PGP131095:PGP131103 PQL131095:PQL131103 QAH131095:QAH131103 QKD131095:QKD131103 QTZ131095:QTZ131103 RDV131095:RDV131103 RNR131095:RNR131103 RXN131095:RXN131103 SHJ131095:SHJ131103 SRF131095:SRF131103 TBB131095:TBB131103 TKX131095:TKX131103 TUT131095:TUT131103 UEP131095:UEP131103 UOL131095:UOL131103 UYH131095:UYH131103 VID131095:VID131103 VRZ131095:VRZ131103 WBV131095:WBV131103 WLR131095:WLR131103 WVN131095:WVN131103 F196631:F196639 JB196631:JB196639 SX196631:SX196639 ACT196631:ACT196639 AMP196631:AMP196639 AWL196631:AWL196639 BGH196631:BGH196639 BQD196631:BQD196639 BZZ196631:BZZ196639 CJV196631:CJV196639 CTR196631:CTR196639 DDN196631:DDN196639 DNJ196631:DNJ196639 DXF196631:DXF196639 EHB196631:EHB196639 EQX196631:EQX196639 FAT196631:FAT196639 FKP196631:FKP196639 FUL196631:FUL196639 GEH196631:GEH196639 GOD196631:GOD196639 GXZ196631:GXZ196639 HHV196631:HHV196639 HRR196631:HRR196639 IBN196631:IBN196639 ILJ196631:ILJ196639 IVF196631:IVF196639 JFB196631:JFB196639 JOX196631:JOX196639 JYT196631:JYT196639 KIP196631:KIP196639 KSL196631:KSL196639 LCH196631:LCH196639 LMD196631:LMD196639 LVZ196631:LVZ196639 MFV196631:MFV196639 MPR196631:MPR196639 MZN196631:MZN196639 NJJ196631:NJJ196639 NTF196631:NTF196639 ODB196631:ODB196639 OMX196631:OMX196639 OWT196631:OWT196639 PGP196631:PGP196639 PQL196631:PQL196639 QAH196631:QAH196639 QKD196631:QKD196639 QTZ196631:QTZ196639 RDV196631:RDV196639 RNR196631:RNR196639 RXN196631:RXN196639 SHJ196631:SHJ196639 SRF196631:SRF196639 TBB196631:TBB196639 TKX196631:TKX196639 TUT196631:TUT196639 UEP196631:UEP196639 UOL196631:UOL196639 UYH196631:UYH196639 VID196631:VID196639 VRZ196631:VRZ196639 WBV196631:WBV196639 WLR196631:WLR196639 WVN196631:WVN196639 F262167:F262175 JB262167:JB262175 SX262167:SX262175 ACT262167:ACT262175 AMP262167:AMP262175 AWL262167:AWL262175 BGH262167:BGH262175 BQD262167:BQD262175 BZZ262167:BZZ262175 CJV262167:CJV262175 CTR262167:CTR262175 DDN262167:DDN262175 DNJ262167:DNJ262175 DXF262167:DXF262175 EHB262167:EHB262175 EQX262167:EQX262175 FAT262167:FAT262175 FKP262167:FKP262175 FUL262167:FUL262175 GEH262167:GEH262175 GOD262167:GOD262175 GXZ262167:GXZ262175 HHV262167:HHV262175 HRR262167:HRR262175 IBN262167:IBN262175 ILJ262167:ILJ262175 IVF262167:IVF262175 JFB262167:JFB262175 JOX262167:JOX262175 JYT262167:JYT262175 KIP262167:KIP262175 KSL262167:KSL262175 LCH262167:LCH262175 LMD262167:LMD262175 LVZ262167:LVZ262175 MFV262167:MFV262175 MPR262167:MPR262175 MZN262167:MZN262175 NJJ262167:NJJ262175 NTF262167:NTF262175 ODB262167:ODB262175 OMX262167:OMX262175 OWT262167:OWT262175 PGP262167:PGP262175 PQL262167:PQL262175 QAH262167:QAH262175 QKD262167:QKD262175 QTZ262167:QTZ262175 RDV262167:RDV262175 RNR262167:RNR262175 RXN262167:RXN262175 SHJ262167:SHJ262175 SRF262167:SRF262175 TBB262167:TBB262175 TKX262167:TKX262175 TUT262167:TUT262175 UEP262167:UEP262175 UOL262167:UOL262175 UYH262167:UYH262175 VID262167:VID262175 VRZ262167:VRZ262175 WBV262167:WBV262175 WLR262167:WLR262175 WVN262167:WVN262175 F327703:F327711 JB327703:JB327711 SX327703:SX327711 ACT327703:ACT327711 AMP327703:AMP327711 AWL327703:AWL327711 BGH327703:BGH327711 BQD327703:BQD327711 BZZ327703:BZZ327711 CJV327703:CJV327711 CTR327703:CTR327711 DDN327703:DDN327711 DNJ327703:DNJ327711 DXF327703:DXF327711 EHB327703:EHB327711 EQX327703:EQX327711 FAT327703:FAT327711 FKP327703:FKP327711 FUL327703:FUL327711 GEH327703:GEH327711 GOD327703:GOD327711 GXZ327703:GXZ327711 HHV327703:HHV327711 HRR327703:HRR327711 IBN327703:IBN327711 ILJ327703:ILJ327711 IVF327703:IVF327711 JFB327703:JFB327711 JOX327703:JOX327711 JYT327703:JYT327711 KIP327703:KIP327711 KSL327703:KSL327711 LCH327703:LCH327711 LMD327703:LMD327711 LVZ327703:LVZ327711 MFV327703:MFV327711 MPR327703:MPR327711 MZN327703:MZN327711 NJJ327703:NJJ327711 NTF327703:NTF327711 ODB327703:ODB327711 OMX327703:OMX327711 OWT327703:OWT327711 PGP327703:PGP327711 PQL327703:PQL327711 QAH327703:QAH327711 QKD327703:QKD327711 QTZ327703:QTZ327711 RDV327703:RDV327711 RNR327703:RNR327711 RXN327703:RXN327711 SHJ327703:SHJ327711 SRF327703:SRF327711 TBB327703:TBB327711 TKX327703:TKX327711 TUT327703:TUT327711 UEP327703:UEP327711 UOL327703:UOL327711 UYH327703:UYH327711 VID327703:VID327711 VRZ327703:VRZ327711 WBV327703:WBV327711 WLR327703:WLR327711 WVN327703:WVN327711 F393239:F393247 JB393239:JB393247 SX393239:SX393247 ACT393239:ACT393247 AMP393239:AMP393247 AWL393239:AWL393247 BGH393239:BGH393247 BQD393239:BQD393247 BZZ393239:BZZ393247 CJV393239:CJV393247 CTR393239:CTR393247 DDN393239:DDN393247 DNJ393239:DNJ393247 DXF393239:DXF393247 EHB393239:EHB393247 EQX393239:EQX393247 FAT393239:FAT393247 FKP393239:FKP393247 FUL393239:FUL393247 GEH393239:GEH393247 GOD393239:GOD393247 GXZ393239:GXZ393247 HHV393239:HHV393247 HRR393239:HRR393247 IBN393239:IBN393247 ILJ393239:ILJ393247 IVF393239:IVF393247 JFB393239:JFB393247 JOX393239:JOX393247 JYT393239:JYT393247 KIP393239:KIP393247 KSL393239:KSL393247 LCH393239:LCH393247 LMD393239:LMD393247 LVZ393239:LVZ393247 MFV393239:MFV393247 MPR393239:MPR393247 MZN393239:MZN393247 NJJ393239:NJJ393247 NTF393239:NTF393247 ODB393239:ODB393247 OMX393239:OMX393247 OWT393239:OWT393247 PGP393239:PGP393247 PQL393239:PQL393247 QAH393239:QAH393247 QKD393239:QKD393247 QTZ393239:QTZ393247 RDV393239:RDV393247 RNR393239:RNR393247 RXN393239:RXN393247 SHJ393239:SHJ393247 SRF393239:SRF393247 TBB393239:TBB393247 TKX393239:TKX393247 TUT393239:TUT393247 UEP393239:UEP393247 UOL393239:UOL393247 UYH393239:UYH393247 VID393239:VID393247 VRZ393239:VRZ393247 WBV393239:WBV393247 WLR393239:WLR393247 WVN393239:WVN393247 F458775:F458783 JB458775:JB458783 SX458775:SX458783 ACT458775:ACT458783 AMP458775:AMP458783 AWL458775:AWL458783 BGH458775:BGH458783 BQD458775:BQD458783 BZZ458775:BZZ458783 CJV458775:CJV458783 CTR458775:CTR458783 DDN458775:DDN458783 DNJ458775:DNJ458783 DXF458775:DXF458783 EHB458775:EHB458783 EQX458775:EQX458783 FAT458775:FAT458783 FKP458775:FKP458783 FUL458775:FUL458783 GEH458775:GEH458783 GOD458775:GOD458783 GXZ458775:GXZ458783 HHV458775:HHV458783 HRR458775:HRR458783 IBN458775:IBN458783 ILJ458775:ILJ458783 IVF458775:IVF458783 JFB458775:JFB458783 JOX458775:JOX458783 JYT458775:JYT458783 KIP458775:KIP458783 KSL458775:KSL458783 LCH458775:LCH458783 LMD458775:LMD458783 LVZ458775:LVZ458783 MFV458775:MFV458783 MPR458775:MPR458783 MZN458775:MZN458783 NJJ458775:NJJ458783 NTF458775:NTF458783 ODB458775:ODB458783 OMX458775:OMX458783 OWT458775:OWT458783 PGP458775:PGP458783 PQL458775:PQL458783 QAH458775:QAH458783 QKD458775:QKD458783 QTZ458775:QTZ458783 RDV458775:RDV458783 RNR458775:RNR458783 RXN458775:RXN458783 SHJ458775:SHJ458783 SRF458775:SRF458783 TBB458775:TBB458783 TKX458775:TKX458783 TUT458775:TUT458783 UEP458775:UEP458783 UOL458775:UOL458783 UYH458775:UYH458783 VID458775:VID458783 VRZ458775:VRZ458783 WBV458775:WBV458783 WLR458775:WLR458783 WVN458775:WVN458783 F524311:F524319 JB524311:JB524319 SX524311:SX524319 ACT524311:ACT524319 AMP524311:AMP524319 AWL524311:AWL524319 BGH524311:BGH524319 BQD524311:BQD524319 BZZ524311:BZZ524319 CJV524311:CJV524319 CTR524311:CTR524319 DDN524311:DDN524319 DNJ524311:DNJ524319 DXF524311:DXF524319 EHB524311:EHB524319 EQX524311:EQX524319 FAT524311:FAT524319 FKP524311:FKP524319 FUL524311:FUL524319 GEH524311:GEH524319 GOD524311:GOD524319 GXZ524311:GXZ524319 HHV524311:HHV524319 HRR524311:HRR524319 IBN524311:IBN524319 ILJ524311:ILJ524319 IVF524311:IVF524319 JFB524311:JFB524319 JOX524311:JOX524319 JYT524311:JYT524319 KIP524311:KIP524319 KSL524311:KSL524319 LCH524311:LCH524319 LMD524311:LMD524319 LVZ524311:LVZ524319 MFV524311:MFV524319 MPR524311:MPR524319 MZN524311:MZN524319 NJJ524311:NJJ524319 NTF524311:NTF524319 ODB524311:ODB524319 OMX524311:OMX524319 OWT524311:OWT524319 PGP524311:PGP524319 PQL524311:PQL524319 QAH524311:QAH524319 QKD524311:QKD524319 QTZ524311:QTZ524319 RDV524311:RDV524319 RNR524311:RNR524319 RXN524311:RXN524319 SHJ524311:SHJ524319 SRF524311:SRF524319 TBB524311:TBB524319 TKX524311:TKX524319 TUT524311:TUT524319 UEP524311:UEP524319 UOL524311:UOL524319 UYH524311:UYH524319 VID524311:VID524319 VRZ524311:VRZ524319 WBV524311:WBV524319 WLR524311:WLR524319 WVN524311:WVN524319 F589847:F589855 JB589847:JB589855 SX589847:SX589855 ACT589847:ACT589855 AMP589847:AMP589855 AWL589847:AWL589855 BGH589847:BGH589855 BQD589847:BQD589855 BZZ589847:BZZ589855 CJV589847:CJV589855 CTR589847:CTR589855 DDN589847:DDN589855 DNJ589847:DNJ589855 DXF589847:DXF589855 EHB589847:EHB589855 EQX589847:EQX589855 FAT589847:FAT589855 FKP589847:FKP589855 FUL589847:FUL589855 GEH589847:GEH589855 GOD589847:GOD589855 GXZ589847:GXZ589855 HHV589847:HHV589855 HRR589847:HRR589855 IBN589847:IBN589855 ILJ589847:ILJ589855 IVF589847:IVF589855 JFB589847:JFB589855 JOX589847:JOX589855 JYT589847:JYT589855 KIP589847:KIP589855 KSL589847:KSL589855 LCH589847:LCH589855 LMD589847:LMD589855 LVZ589847:LVZ589855 MFV589847:MFV589855 MPR589847:MPR589855 MZN589847:MZN589855 NJJ589847:NJJ589855 NTF589847:NTF589855 ODB589847:ODB589855 OMX589847:OMX589855 OWT589847:OWT589855 PGP589847:PGP589855 PQL589847:PQL589855 QAH589847:QAH589855 QKD589847:QKD589855 QTZ589847:QTZ589855 RDV589847:RDV589855 RNR589847:RNR589855 RXN589847:RXN589855 SHJ589847:SHJ589855 SRF589847:SRF589855 TBB589847:TBB589855 TKX589847:TKX589855 TUT589847:TUT589855 UEP589847:UEP589855 UOL589847:UOL589855 UYH589847:UYH589855 VID589847:VID589855 VRZ589847:VRZ589855 WBV589847:WBV589855 WLR589847:WLR589855 WVN589847:WVN589855 F655383:F655391 JB655383:JB655391 SX655383:SX655391 ACT655383:ACT655391 AMP655383:AMP655391 AWL655383:AWL655391 BGH655383:BGH655391 BQD655383:BQD655391 BZZ655383:BZZ655391 CJV655383:CJV655391 CTR655383:CTR655391 DDN655383:DDN655391 DNJ655383:DNJ655391 DXF655383:DXF655391 EHB655383:EHB655391 EQX655383:EQX655391 FAT655383:FAT655391 FKP655383:FKP655391 FUL655383:FUL655391 GEH655383:GEH655391 GOD655383:GOD655391 GXZ655383:GXZ655391 HHV655383:HHV655391 HRR655383:HRR655391 IBN655383:IBN655391 ILJ655383:ILJ655391 IVF655383:IVF655391 JFB655383:JFB655391 JOX655383:JOX655391 JYT655383:JYT655391 KIP655383:KIP655391 KSL655383:KSL655391 LCH655383:LCH655391 LMD655383:LMD655391 LVZ655383:LVZ655391 MFV655383:MFV655391 MPR655383:MPR655391 MZN655383:MZN655391 NJJ655383:NJJ655391 NTF655383:NTF655391 ODB655383:ODB655391 OMX655383:OMX655391 OWT655383:OWT655391 PGP655383:PGP655391 PQL655383:PQL655391 QAH655383:QAH655391 QKD655383:QKD655391 QTZ655383:QTZ655391 RDV655383:RDV655391 RNR655383:RNR655391 RXN655383:RXN655391 SHJ655383:SHJ655391 SRF655383:SRF655391 TBB655383:TBB655391 TKX655383:TKX655391 TUT655383:TUT655391 UEP655383:UEP655391 UOL655383:UOL655391 UYH655383:UYH655391 VID655383:VID655391 VRZ655383:VRZ655391 WBV655383:WBV655391 WLR655383:WLR655391 WVN655383:WVN655391 F720919:F720927 JB720919:JB720927 SX720919:SX720927 ACT720919:ACT720927 AMP720919:AMP720927 AWL720919:AWL720927 BGH720919:BGH720927 BQD720919:BQD720927 BZZ720919:BZZ720927 CJV720919:CJV720927 CTR720919:CTR720927 DDN720919:DDN720927 DNJ720919:DNJ720927 DXF720919:DXF720927 EHB720919:EHB720927 EQX720919:EQX720927 FAT720919:FAT720927 FKP720919:FKP720927 FUL720919:FUL720927 GEH720919:GEH720927 GOD720919:GOD720927 GXZ720919:GXZ720927 HHV720919:HHV720927 HRR720919:HRR720927 IBN720919:IBN720927 ILJ720919:ILJ720927 IVF720919:IVF720927 JFB720919:JFB720927 JOX720919:JOX720927 JYT720919:JYT720927 KIP720919:KIP720927 KSL720919:KSL720927 LCH720919:LCH720927 LMD720919:LMD720927 LVZ720919:LVZ720927 MFV720919:MFV720927 MPR720919:MPR720927 MZN720919:MZN720927 NJJ720919:NJJ720927 NTF720919:NTF720927 ODB720919:ODB720927 OMX720919:OMX720927 OWT720919:OWT720927 PGP720919:PGP720927 PQL720919:PQL720927 QAH720919:QAH720927 QKD720919:QKD720927 QTZ720919:QTZ720927 RDV720919:RDV720927 RNR720919:RNR720927 RXN720919:RXN720927 SHJ720919:SHJ720927 SRF720919:SRF720927 TBB720919:TBB720927 TKX720919:TKX720927 TUT720919:TUT720927 UEP720919:UEP720927 UOL720919:UOL720927 UYH720919:UYH720927 VID720919:VID720927 VRZ720919:VRZ720927 WBV720919:WBV720927 WLR720919:WLR720927 WVN720919:WVN720927 F786455:F786463 JB786455:JB786463 SX786455:SX786463 ACT786455:ACT786463 AMP786455:AMP786463 AWL786455:AWL786463 BGH786455:BGH786463 BQD786455:BQD786463 BZZ786455:BZZ786463 CJV786455:CJV786463 CTR786455:CTR786463 DDN786455:DDN786463 DNJ786455:DNJ786463 DXF786455:DXF786463 EHB786455:EHB786463 EQX786455:EQX786463 FAT786455:FAT786463 FKP786455:FKP786463 FUL786455:FUL786463 GEH786455:GEH786463 GOD786455:GOD786463 GXZ786455:GXZ786463 HHV786455:HHV786463 HRR786455:HRR786463 IBN786455:IBN786463 ILJ786455:ILJ786463 IVF786455:IVF786463 JFB786455:JFB786463 JOX786455:JOX786463 JYT786455:JYT786463 KIP786455:KIP786463 KSL786455:KSL786463 LCH786455:LCH786463 LMD786455:LMD786463 LVZ786455:LVZ786463 MFV786455:MFV786463 MPR786455:MPR786463 MZN786455:MZN786463 NJJ786455:NJJ786463 NTF786455:NTF786463 ODB786455:ODB786463 OMX786455:OMX786463 OWT786455:OWT786463 PGP786455:PGP786463 PQL786455:PQL786463 QAH786455:QAH786463 QKD786455:QKD786463 QTZ786455:QTZ786463 RDV786455:RDV786463 RNR786455:RNR786463 RXN786455:RXN786463 SHJ786455:SHJ786463 SRF786455:SRF786463 TBB786455:TBB786463 TKX786455:TKX786463 TUT786455:TUT786463 UEP786455:UEP786463 UOL786455:UOL786463 UYH786455:UYH786463 VID786455:VID786463 VRZ786455:VRZ786463 WBV786455:WBV786463 WLR786455:WLR786463 WVN786455:WVN786463 F851991:F851999 JB851991:JB851999 SX851991:SX851999 ACT851991:ACT851999 AMP851991:AMP851999 AWL851991:AWL851999 BGH851991:BGH851999 BQD851991:BQD851999 BZZ851991:BZZ851999 CJV851991:CJV851999 CTR851991:CTR851999 DDN851991:DDN851999 DNJ851991:DNJ851999 DXF851991:DXF851999 EHB851991:EHB851999 EQX851991:EQX851999 FAT851991:FAT851999 FKP851991:FKP851999 FUL851991:FUL851999 GEH851991:GEH851999 GOD851991:GOD851999 GXZ851991:GXZ851999 HHV851991:HHV851999 HRR851991:HRR851999 IBN851991:IBN851999 ILJ851991:ILJ851999 IVF851991:IVF851999 JFB851991:JFB851999 JOX851991:JOX851999 JYT851991:JYT851999 KIP851991:KIP851999 KSL851991:KSL851999 LCH851991:LCH851999 LMD851991:LMD851999 LVZ851991:LVZ851999 MFV851991:MFV851999 MPR851991:MPR851999 MZN851991:MZN851999 NJJ851991:NJJ851999 NTF851991:NTF851999 ODB851991:ODB851999 OMX851991:OMX851999 OWT851991:OWT851999 PGP851991:PGP851999 PQL851991:PQL851999 QAH851991:QAH851999 QKD851991:QKD851999 QTZ851991:QTZ851999 RDV851991:RDV851999 RNR851991:RNR851999 RXN851991:RXN851999 SHJ851991:SHJ851999 SRF851991:SRF851999 TBB851991:TBB851999 TKX851991:TKX851999 TUT851991:TUT851999 UEP851991:UEP851999 UOL851991:UOL851999 UYH851991:UYH851999 VID851991:VID851999 VRZ851991:VRZ851999 WBV851991:WBV851999 WLR851991:WLR851999 WVN851991:WVN851999 F917527:F917535 JB917527:JB917535 SX917527:SX917535 ACT917527:ACT917535 AMP917527:AMP917535 AWL917527:AWL917535 BGH917527:BGH917535 BQD917527:BQD917535 BZZ917527:BZZ917535 CJV917527:CJV917535 CTR917527:CTR917535 DDN917527:DDN917535 DNJ917527:DNJ917535 DXF917527:DXF917535 EHB917527:EHB917535 EQX917527:EQX917535 FAT917527:FAT917535 FKP917527:FKP917535 FUL917527:FUL917535 GEH917527:GEH917535 GOD917527:GOD917535 GXZ917527:GXZ917535 HHV917527:HHV917535 HRR917527:HRR917535 IBN917527:IBN917535 ILJ917527:ILJ917535 IVF917527:IVF917535 JFB917527:JFB917535 JOX917527:JOX917535 JYT917527:JYT917535 KIP917527:KIP917535 KSL917527:KSL917535 LCH917527:LCH917535 LMD917527:LMD917535 LVZ917527:LVZ917535 MFV917527:MFV917535 MPR917527:MPR917535 MZN917527:MZN917535 NJJ917527:NJJ917535 NTF917527:NTF917535 ODB917527:ODB917535 OMX917527:OMX917535 OWT917527:OWT917535 PGP917527:PGP917535 PQL917527:PQL917535 QAH917527:QAH917535 QKD917527:QKD917535 QTZ917527:QTZ917535 RDV917527:RDV917535 RNR917527:RNR917535 RXN917527:RXN917535 SHJ917527:SHJ917535 SRF917527:SRF917535 TBB917527:TBB917535 TKX917527:TKX917535 TUT917527:TUT917535 UEP917527:UEP917535 UOL917527:UOL917535 UYH917527:UYH917535 VID917527:VID917535 VRZ917527:VRZ917535 WBV917527:WBV917535 WLR917527:WLR917535 WVN917527:WVN917535 F983063:F983071 JB983063:JB983071 SX983063:SX983071 ACT983063:ACT983071 AMP983063:AMP983071 AWL983063:AWL983071 BGH983063:BGH983071 BQD983063:BQD983071 BZZ983063:BZZ983071 CJV983063:CJV983071 CTR983063:CTR983071 DDN983063:DDN983071 DNJ983063:DNJ983071 DXF983063:DXF983071 EHB983063:EHB983071 EQX983063:EQX983071 FAT983063:FAT983071 FKP983063:FKP983071 FUL983063:FUL983071 GEH983063:GEH983071 GOD983063:GOD983071 GXZ983063:GXZ983071 HHV983063:HHV983071 HRR983063:HRR983071 IBN983063:IBN983071 ILJ983063:ILJ983071 IVF983063:IVF983071 JFB983063:JFB983071 JOX983063:JOX983071 JYT983063:JYT983071 KIP983063:KIP983071 KSL983063:KSL983071 LCH983063:LCH983071 LMD983063:LMD983071 LVZ983063:LVZ983071 MFV983063:MFV983071 MPR983063:MPR983071 MZN983063:MZN983071 NJJ983063:NJJ983071 NTF983063:NTF983071 ODB983063:ODB983071 OMX983063:OMX983071 OWT983063:OWT983071 PGP983063:PGP983071 PQL983063:PQL983071 QAH983063:QAH983071 QKD983063:QKD983071 QTZ983063:QTZ983071 RDV983063:RDV983071 RNR983063:RNR983071 RXN983063:RXN983071 SHJ983063:SHJ983071 SRF983063:SRF983071 TBB983063:TBB983071 TKX983063:TKX983071 TUT983063:TUT983071 UEP983063:UEP983071 UOL983063:UOL983071 UYH983063:UYH983071 VID983063:VID983071 VRZ983063:VRZ983071 WBV983063:WBV983071 WLR983063:WLR983071 WVN983063:WVN983071 J24:J31 JD23:JD31 SZ23:SZ31 ACV23:ACV31 AMR23:AMR31 AWN23:AWN31 BGJ23:BGJ31 BQF23:BQF31 CAB23:CAB31 CJX23:CJX31 CTT23:CTT31 DDP23:DDP31 DNL23:DNL31 DXH23:DXH31 EHD23:EHD31 EQZ23:EQZ31 FAV23:FAV31 FKR23:FKR31 FUN23:FUN31 GEJ23:GEJ31 GOF23:GOF31 GYB23:GYB31 HHX23:HHX31 HRT23:HRT31 IBP23:IBP31 ILL23:ILL31 IVH23:IVH31 JFD23:JFD31 JOZ23:JOZ31 JYV23:JYV31 KIR23:KIR31 KSN23:KSN31 LCJ23:LCJ31 LMF23:LMF31 LWB23:LWB31 MFX23:MFX31 MPT23:MPT31 MZP23:MZP31 NJL23:NJL31 NTH23:NTH31 ODD23:ODD31 OMZ23:OMZ31 OWV23:OWV31 PGR23:PGR31 PQN23:PQN31 QAJ23:QAJ31 QKF23:QKF31 QUB23:QUB31 RDX23:RDX31 RNT23:RNT31 RXP23:RXP31 SHL23:SHL31 SRH23:SRH31 TBD23:TBD31 TKZ23:TKZ31 TUV23:TUV31 UER23:UER31 UON23:UON31 UYJ23:UYJ31 VIF23:VIF31 VSB23:VSB31 WBX23:WBX31 WLT23:WLT31 WVP23:WVP31 H65559:H65567 JD65559:JD65567 SZ65559:SZ65567 ACV65559:ACV65567 AMR65559:AMR65567 AWN65559:AWN65567 BGJ65559:BGJ65567 BQF65559:BQF65567 CAB65559:CAB65567 CJX65559:CJX65567 CTT65559:CTT65567 DDP65559:DDP65567 DNL65559:DNL65567 DXH65559:DXH65567 EHD65559:EHD65567 EQZ65559:EQZ65567 FAV65559:FAV65567 FKR65559:FKR65567 FUN65559:FUN65567 GEJ65559:GEJ65567 GOF65559:GOF65567 GYB65559:GYB65567 HHX65559:HHX65567 HRT65559:HRT65567 IBP65559:IBP65567 ILL65559:ILL65567 IVH65559:IVH65567 JFD65559:JFD65567 JOZ65559:JOZ65567 JYV65559:JYV65567 KIR65559:KIR65567 KSN65559:KSN65567 LCJ65559:LCJ65567 LMF65559:LMF65567 LWB65559:LWB65567 MFX65559:MFX65567 MPT65559:MPT65567 MZP65559:MZP65567 NJL65559:NJL65567 NTH65559:NTH65567 ODD65559:ODD65567 OMZ65559:OMZ65567 OWV65559:OWV65567 PGR65559:PGR65567 PQN65559:PQN65567 QAJ65559:QAJ65567 QKF65559:QKF65567 QUB65559:QUB65567 RDX65559:RDX65567 RNT65559:RNT65567 RXP65559:RXP65567 SHL65559:SHL65567 SRH65559:SRH65567 TBD65559:TBD65567 TKZ65559:TKZ65567 TUV65559:TUV65567 UER65559:UER65567 UON65559:UON65567 UYJ65559:UYJ65567 VIF65559:VIF65567 VSB65559:VSB65567 WBX65559:WBX65567 WLT65559:WLT65567 WVP65559:WVP65567 H131095:H131103 JD131095:JD131103 SZ131095:SZ131103 ACV131095:ACV131103 AMR131095:AMR131103 AWN131095:AWN131103 BGJ131095:BGJ131103 BQF131095:BQF131103 CAB131095:CAB131103 CJX131095:CJX131103 CTT131095:CTT131103 DDP131095:DDP131103 DNL131095:DNL131103 DXH131095:DXH131103 EHD131095:EHD131103 EQZ131095:EQZ131103 FAV131095:FAV131103 FKR131095:FKR131103 FUN131095:FUN131103 GEJ131095:GEJ131103 GOF131095:GOF131103 GYB131095:GYB131103 HHX131095:HHX131103 HRT131095:HRT131103 IBP131095:IBP131103 ILL131095:ILL131103 IVH131095:IVH131103 JFD131095:JFD131103 JOZ131095:JOZ131103 JYV131095:JYV131103 KIR131095:KIR131103 KSN131095:KSN131103 LCJ131095:LCJ131103 LMF131095:LMF131103 LWB131095:LWB131103 MFX131095:MFX131103 MPT131095:MPT131103 MZP131095:MZP131103 NJL131095:NJL131103 NTH131095:NTH131103 ODD131095:ODD131103 OMZ131095:OMZ131103 OWV131095:OWV131103 PGR131095:PGR131103 PQN131095:PQN131103 QAJ131095:QAJ131103 QKF131095:QKF131103 QUB131095:QUB131103 RDX131095:RDX131103 RNT131095:RNT131103 RXP131095:RXP131103 SHL131095:SHL131103 SRH131095:SRH131103 TBD131095:TBD131103 TKZ131095:TKZ131103 TUV131095:TUV131103 UER131095:UER131103 UON131095:UON131103 UYJ131095:UYJ131103 VIF131095:VIF131103 VSB131095:VSB131103 WBX131095:WBX131103 WLT131095:WLT131103 WVP131095:WVP131103 H196631:H196639 JD196631:JD196639 SZ196631:SZ196639 ACV196631:ACV196639 AMR196631:AMR196639 AWN196631:AWN196639 BGJ196631:BGJ196639 BQF196631:BQF196639 CAB196631:CAB196639 CJX196631:CJX196639 CTT196631:CTT196639 DDP196631:DDP196639 DNL196631:DNL196639 DXH196631:DXH196639 EHD196631:EHD196639 EQZ196631:EQZ196639 FAV196631:FAV196639 FKR196631:FKR196639 FUN196631:FUN196639 GEJ196631:GEJ196639 GOF196631:GOF196639 GYB196631:GYB196639 HHX196631:HHX196639 HRT196631:HRT196639 IBP196631:IBP196639 ILL196631:ILL196639 IVH196631:IVH196639 JFD196631:JFD196639 JOZ196631:JOZ196639 JYV196631:JYV196639 KIR196631:KIR196639 KSN196631:KSN196639 LCJ196631:LCJ196639 LMF196631:LMF196639 LWB196631:LWB196639 MFX196631:MFX196639 MPT196631:MPT196639 MZP196631:MZP196639 NJL196631:NJL196639 NTH196631:NTH196639 ODD196631:ODD196639 OMZ196631:OMZ196639 OWV196631:OWV196639 PGR196631:PGR196639 PQN196631:PQN196639 QAJ196631:QAJ196639 QKF196631:QKF196639 QUB196631:QUB196639 RDX196631:RDX196639 RNT196631:RNT196639 RXP196631:RXP196639 SHL196631:SHL196639 SRH196631:SRH196639 TBD196631:TBD196639 TKZ196631:TKZ196639 TUV196631:TUV196639 UER196631:UER196639 UON196631:UON196639 UYJ196631:UYJ196639 VIF196631:VIF196639 VSB196631:VSB196639 WBX196631:WBX196639 WLT196631:WLT196639 WVP196631:WVP196639 H262167:H262175 JD262167:JD262175 SZ262167:SZ262175 ACV262167:ACV262175 AMR262167:AMR262175 AWN262167:AWN262175 BGJ262167:BGJ262175 BQF262167:BQF262175 CAB262167:CAB262175 CJX262167:CJX262175 CTT262167:CTT262175 DDP262167:DDP262175 DNL262167:DNL262175 DXH262167:DXH262175 EHD262167:EHD262175 EQZ262167:EQZ262175 FAV262167:FAV262175 FKR262167:FKR262175 FUN262167:FUN262175 GEJ262167:GEJ262175 GOF262167:GOF262175 GYB262167:GYB262175 HHX262167:HHX262175 HRT262167:HRT262175 IBP262167:IBP262175 ILL262167:ILL262175 IVH262167:IVH262175 JFD262167:JFD262175 JOZ262167:JOZ262175 JYV262167:JYV262175 KIR262167:KIR262175 KSN262167:KSN262175 LCJ262167:LCJ262175 LMF262167:LMF262175 LWB262167:LWB262175 MFX262167:MFX262175 MPT262167:MPT262175 MZP262167:MZP262175 NJL262167:NJL262175 NTH262167:NTH262175 ODD262167:ODD262175 OMZ262167:OMZ262175 OWV262167:OWV262175 PGR262167:PGR262175 PQN262167:PQN262175 QAJ262167:QAJ262175 QKF262167:QKF262175 QUB262167:QUB262175 RDX262167:RDX262175 RNT262167:RNT262175 RXP262167:RXP262175 SHL262167:SHL262175 SRH262167:SRH262175 TBD262167:TBD262175 TKZ262167:TKZ262175 TUV262167:TUV262175 UER262167:UER262175 UON262167:UON262175 UYJ262167:UYJ262175 VIF262167:VIF262175 VSB262167:VSB262175 WBX262167:WBX262175 WLT262167:WLT262175 WVP262167:WVP262175 H327703:H327711 JD327703:JD327711 SZ327703:SZ327711 ACV327703:ACV327711 AMR327703:AMR327711 AWN327703:AWN327711 BGJ327703:BGJ327711 BQF327703:BQF327711 CAB327703:CAB327711 CJX327703:CJX327711 CTT327703:CTT327711 DDP327703:DDP327711 DNL327703:DNL327711 DXH327703:DXH327711 EHD327703:EHD327711 EQZ327703:EQZ327711 FAV327703:FAV327711 FKR327703:FKR327711 FUN327703:FUN327711 GEJ327703:GEJ327711 GOF327703:GOF327711 GYB327703:GYB327711 HHX327703:HHX327711 HRT327703:HRT327711 IBP327703:IBP327711 ILL327703:ILL327711 IVH327703:IVH327711 JFD327703:JFD327711 JOZ327703:JOZ327711 JYV327703:JYV327711 KIR327703:KIR327711 KSN327703:KSN327711 LCJ327703:LCJ327711 LMF327703:LMF327711 LWB327703:LWB327711 MFX327703:MFX327711 MPT327703:MPT327711 MZP327703:MZP327711 NJL327703:NJL327711 NTH327703:NTH327711 ODD327703:ODD327711 OMZ327703:OMZ327711 OWV327703:OWV327711 PGR327703:PGR327711 PQN327703:PQN327711 QAJ327703:QAJ327711 QKF327703:QKF327711 QUB327703:QUB327711 RDX327703:RDX327711 RNT327703:RNT327711 RXP327703:RXP327711 SHL327703:SHL327711 SRH327703:SRH327711 TBD327703:TBD327711 TKZ327703:TKZ327711 TUV327703:TUV327711 UER327703:UER327711 UON327703:UON327711 UYJ327703:UYJ327711 VIF327703:VIF327711 VSB327703:VSB327711 WBX327703:WBX327711 WLT327703:WLT327711 WVP327703:WVP327711 H393239:H393247 JD393239:JD393247 SZ393239:SZ393247 ACV393239:ACV393247 AMR393239:AMR393247 AWN393239:AWN393247 BGJ393239:BGJ393247 BQF393239:BQF393247 CAB393239:CAB393247 CJX393239:CJX393247 CTT393239:CTT393247 DDP393239:DDP393247 DNL393239:DNL393247 DXH393239:DXH393247 EHD393239:EHD393247 EQZ393239:EQZ393247 FAV393239:FAV393247 FKR393239:FKR393247 FUN393239:FUN393247 GEJ393239:GEJ393247 GOF393239:GOF393247 GYB393239:GYB393247 HHX393239:HHX393247 HRT393239:HRT393247 IBP393239:IBP393247 ILL393239:ILL393247 IVH393239:IVH393247 JFD393239:JFD393247 JOZ393239:JOZ393247 JYV393239:JYV393247 KIR393239:KIR393247 KSN393239:KSN393247 LCJ393239:LCJ393247 LMF393239:LMF393247 LWB393239:LWB393247 MFX393239:MFX393247 MPT393239:MPT393247 MZP393239:MZP393247 NJL393239:NJL393247 NTH393239:NTH393247 ODD393239:ODD393247 OMZ393239:OMZ393247 OWV393239:OWV393247 PGR393239:PGR393247 PQN393239:PQN393247 QAJ393239:QAJ393247 QKF393239:QKF393247 QUB393239:QUB393247 RDX393239:RDX393247 RNT393239:RNT393247 RXP393239:RXP393247 SHL393239:SHL393247 SRH393239:SRH393247 TBD393239:TBD393247 TKZ393239:TKZ393247 TUV393239:TUV393247 UER393239:UER393247 UON393239:UON393247 UYJ393239:UYJ393247 VIF393239:VIF393247 VSB393239:VSB393247 WBX393239:WBX393247 WLT393239:WLT393247 WVP393239:WVP393247 H458775:H458783 JD458775:JD458783 SZ458775:SZ458783 ACV458775:ACV458783 AMR458775:AMR458783 AWN458775:AWN458783 BGJ458775:BGJ458783 BQF458775:BQF458783 CAB458775:CAB458783 CJX458775:CJX458783 CTT458775:CTT458783 DDP458775:DDP458783 DNL458775:DNL458783 DXH458775:DXH458783 EHD458775:EHD458783 EQZ458775:EQZ458783 FAV458775:FAV458783 FKR458775:FKR458783 FUN458775:FUN458783 GEJ458775:GEJ458783 GOF458775:GOF458783 GYB458775:GYB458783 HHX458775:HHX458783 HRT458775:HRT458783 IBP458775:IBP458783 ILL458775:ILL458783 IVH458775:IVH458783 JFD458775:JFD458783 JOZ458775:JOZ458783 JYV458775:JYV458783 KIR458775:KIR458783 KSN458775:KSN458783 LCJ458775:LCJ458783 LMF458775:LMF458783 LWB458775:LWB458783 MFX458775:MFX458783 MPT458775:MPT458783 MZP458775:MZP458783 NJL458775:NJL458783 NTH458775:NTH458783 ODD458775:ODD458783 OMZ458775:OMZ458783 OWV458775:OWV458783 PGR458775:PGR458783 PQN458775:PQN458783 QAJ458775:QAJ458783 QKF458775:QKF458783 QUB458775:QUB458783 RDX458775:RDX458783 RNT458775:RNT458783 RXP458775:RXP458783 SHL458775:SHL458783 SRH458775:SRH458783 TBD458775:TBD458783 TKZ458775:TKZ458783 TUV458775:TUV458783 UER458775:UER458783 UON458775:UON458783 UYJ458775:UYJ458783 VIF458775:VIF458783 VSB458775:VSB458783 WBX458775:WBX458783 WLT458775:WLT458783 WVP458775:WVP458783 H524311:H524319 JD524311:JD524319 SZ524311:SZ524319 ACV524311:ACV524319 AMR524311:AMR524319 AWN524311:AWN524319 BGJ524311:BGJ524319 BQF524311:BQF524319 CAB524311:CAB524319 CJX524311:CJX524319 CTT524311:CTT524319 DDP524311:DDP524319 DNL524311:DNL524319 DXH524311:DXH524319 EHD524311:EHD524319 EQZ524311:EQZ524319 FAV524311:FAV524319 FKR524311:FKR524319 FUN524311:FUN524319 GEJ524311:GEJ524319 GOF524311:GOF524319 GYB524311:GYB524319 HHX524311:HHX524319 HRT524311:HRT524319 IBP524311:IBP524319 ILL524311:ILL524319 IVH524311:IVH524319 JFD524311:JFD524319 JOZ524311:JOZ524319 JYV524311:JYV524319 KIR524311:KIR524319 KSN524311:KSN524319 LCJ524311:LCJ524319 LMF524311:LMF524319 LWB524311:LWB524319 MFX524311:MFX524319 MPT524311:MPT524319 MZP524311:MZP524319 NJL524311:NJL524319 NTH524311:NTH524319 ODD524311:ODD524319 OMZ524311:OMZ524319 OWV524311:OWV524319 PGR524311:PGR524319 PQN524311:PQN524319 QAJ524311:QAJ524319 QKF524311:QKF524319 QUB524311:QUB524319 RDX524311:RDX524319 RNT524311:RNT524319 RXP524311:RXP524319 SHL524311:SHL524319 SRH524311:SRH524319 TBD524311:TBD524319 TKZ524311:TKZ524319 TUV524311:TUV524319 UER524311:UER524319 UON524311:UON524319 UYJ524311:UYJ524319 VIF524311:VIF524319 VSB524311:VSB524319 WBX524311:WBX524319 WLT524311:WLT524319 WVP524311:WVP524319 H589847:H589855 JD589847:JD589855 SZ589847:SZ589855 ACV589847:ACV589855 AMR589847:AMR589855 AWN589847:AWN589855 BGJ589847:BGJ589855 BQF589847:BQF589855 CAB589847:CAB589855 CJX589847:CJX589855 CTT589847:CTT589855 DDP589847:DDP589855 DNL589847:DNL589855 DXH589847:DXH589855 EHD589847:EHD589855 EQZ589847:EQZ589855 FAV589847:FAV589855 FKR589847:FKR589855 FUN589847:FUN589855 GEJ589847:GEJ589855 GOF589847:GOF589855 GYB589847:GYB589855 HHX589847:HHX589855 HRT589847:HRT589855 IBP589847:IBP589855 ILL589847:ILL589855 IVH589847:IVH589855 JFD589847:JFD589855 JOZ589847:JOZ589855 JYV589847:JYV589855 KIR589847:KIR589855 KSN589847:KSN589855 LCJ589847:LCJ589855 LMF589847:LMF589855 LWB589847:LWB589855 MFX589847:MFX589855 MPT589847:MPT589855 MZP589847:MZP589855 NJL589847:NJL589855 NTH589847:NTH589855 ODD589847:ODD589855 OMZ589847:OMZ589855 OWV589847:OWV589855 PGR589847:PGR589855 PQN589847:PQN589855 QAJ589847:QAJ589855 QKF589847:QKF589855 QUB589847:QUB589855 RDX589847:RDX589855 RNT589847:RNT589855 RXP589847:RXP589855 SHL589847:SHL589855 SRH589847:SRH589855 TBD589847:TBD589855 TKZ589847:TKZ589855 TUV589847:TUV589855 UER589847:UER589855 UON589847:UON589855 UYJ589847:UYJ589855 VIF589847:VIF589855 VSB589847:VSB589855 WBX589847:WBX589855 WLT589847:WLT589855 WVP589847:WVP589855 H655383:H655391 JD655383:JD655391 SZ655383:SZ655391 ACV655383:ACV655391 AMR655383:AMR655391 AWN655383:AWN655391 BGJ655383:BGJ655391 BQF655383:BQF655391 CAB655383:CAB655391 CJX655383:CJX655391 CTT655383:CTT655391 DDP655383:DDP655391 DNL655383:DNL655391 DXH655383:DXH655391 EHD655383:EHD655391 EQZ655383:EQZ655391 FAV655383:FAV655391 FKR655383:FKR655391 FUN655383:FUN655391 GEJ655383:GEJ655391 GOF655383:GOF655391 GYB655383:GYB655391 HHX655383:HHX655391 HRT655383:HRT655391 IBP655383:IBP655391 ILL655383:ILL655391 IVH655383:IVH655391 JFD655383:JFD655391 JOZ655383:JOZ655391 JYV655383:JYV655391 KIR655383:KIR655391 KSN655383:KSN655391 LCJ655383:LCJ655391 LMF655383:LMF655391 LWB655383:LWB655391 MFX655383:MFX655391 MPT655383:MPT655391 MZP655383:MZP655391 NJL655383:NJL655391 NTH655383:NTH655391 ODD655383:ODD655391 OMZ655383:OMZ655391 OWV655383:OWV655391 PGR655383:PGR655391 PQN655383:PQN655391 QAJ655383:QAJ655391 QKF655383:QKF655391 QUB655383:QUB655391 RDX655383:RDX655391 RNT655383:RNT655391 RXP655383:RXP655391 SHL655383:SHL655391 SRH655383:SRH655391 TBD655383:TBD655391 TKZ655383:TKZ655391 TUV655383:TUV655391 UER655383:UER655391 UON655383:UON655391 UYJ655383:UYJ655391 VIF655383:VIF655391 VSB655383:VSB655391 WBX655383:WBX655391 WLT655383:WLT655391 WVP655383:WVP655391 H720919:H720927 JD720919:JD720927 SZ720919:SZ720927 ACV720919:ACV720927 AMR720919:AMR720927 AWN720919:AWN720927 BGJ720919:BGJ720927 BQF720919:BQF720927 CAB720919:CAB720927 CJX720919:CJX720927 CTT720919:CTT720927 DDP720919:DDP720927 DNL720919:DNL720927 DXH720919:DXH720927 EHD720919:EHD720927 EQZ720919:EQZ720927 FAV720919:FAV720927 FKR720919:FKR720927 FUN720919:FUN720927 GEJ720919:GEJ720927 GOF720919:GOF720927 GYB720919:GYB720927 HHX720919:HHX720927 HRT720919:HRT720927 IBP720919:IBP720927 ILL720919:ILL720927 IVH720919:IVH720927 JFD720919:JFD720927 JOZ720919:JOZ720927 JYV720919:JYV720927 KIR720919:KIR720927 KSN720919:KSN720927 LCJ720919:LCJ720927 LMF720919:LMF720927 LWB720919:LWB720927 MFX720919:MFX720927 MPT720919:MPT720927 MZP720919:MZP720927 NJL720919:NJL720927 NTH720919:NTH720927 ODD720919:ODD720927 OMZ720919:OMZ720927 OWV720919:OWV720927 PGR720919:PGR720927 PQN720919:PQN720927 QAJ720919:QAJ720927 QKF720919:QKF720927 QUB720919:QUB720927 RDX720919:RDX720927 RNT720919:RNT720927 RXP720919:RXP720927 SHL720919:SHL720927 SRH720919:SRH720927 TBD720919:TBD720927 TKZ720919:TKZ720927 TUV720919:TUV720927 UER720919:UER720927 UON720919:UON720927 UYJ720919:UYJ720927 VIF720919:VIF720927 VSB720919:VSB720927 WBX720919:WBX720927 WLT720919:WLT720927 WVP720919:WVP720927 H786455:H786463 JD786455:JD786463 SZ786455:SZ786463 ACV786455:ACV786463 AMR786455:AMR786463 AWN786455:AWN786463 BGJ786455:BGJ786463 BQF786455:BQF786463 CAB786455:CAB786463 CJX786455:CJX786463 CTT786455:CTT786463 DDP786455:DDP786463 DNL786455:DNL786463 DXH786455:DXH786463 EHD786455:EHD786463 EQZ786455:EQZ786463 FAV786455:FAV786463 FKR786455:FKR786463 FUN786455:FUN786463 GEJ786455:GEJ786463 GOF786455:GOF786463 GYB786455:GYB786463 HHX786455:HHX786463 HRT786455:HRT786463 IBP786455:IBP786463 ILL786455:ILL786463 IVH786455:IVH786463 JFD786455:JFD786463 JOZ786455:JOZ786463 JYV786455:JYV786463 KIR786455:KIR786463 KSN786455:KSN786463 LCJ786455:LCJ786463 LMF786455:LMF786463 LWB786455:LWB786463 MFX786455:MFX786463 MPT786455:MPT786463 MZP786455:MZP786463 NJL786455:NJL786463 NTH786455:NTH786463 ODD786455:ODD786463 OMZ786455:OMZ786463 OWV786455:OWV786463 PGR786455:PGR786463 PQN786455:PQN786463 QAJ786455:QAJ786463 QKF786455:QKF786463 QUB786455:QUB786463 RDX786455:RDX786463 RNT786455:RNT786463 RXP786455:RXP786463 SHL786455:SHL786463 SRH786455:SRH786463 TBD786455:TBD786463 TKZ786455:TKZ786463 TUV786455:TUV786463 UER786455:UER786463 UON786455:UON786463 UYJ786455:UYJ786463 VIF786455:VIF786463 VSB786455:VSB786463 WBX786455:WBX786463 WLT786455:WLT786463 WVP786455:WVP786463 H851991:H851999 JD851991:JD851999 SZ851991:SZ851999 ACV851991:ACV851999 AMR851991:AMR851999 AWN851991:AWN851999 BGJ851991:BGJ851999 BQF851991:BQF851999 CAB851991:CAB851999 CJX851991:CJX851999 CTT851991:CTT851999 DDP851991:DDP851999 DNL851991:DNL851999 DXH851991:DXH851999 EHD851991:EHD851999 EQZ851991:EQZ851999 FAV851991:FAV851999 FKR851991:FKR851999 FUN851991:FUN851999 GEJ851991:GEJ851999 GOF851991:GOF851999 GYB851991:GYB851999 HHX851991:HHX851999 HRT851991:HRT851999 IBP851991:IBP851999 ILL851991:ILL851999 IVH851991:IVH851999 JFD851991:JFD851999 JOZ851991:JOZ851999 JYV851991:JYV851999 KIR851991:KIR851999 KSN851991:KSN851999 LCJ851991:LCJ851999 LMF851991:LMF851999 LWB851991:LWB851999 MFX851991:MFX851999 MPT851991:MPT851999 MZP851991:MZP851999 NJL851991:NJL851999 NTH851991:NTH851999 ODD851991:ODD851999 OMZ851991:OMZ851999 OWV851991:OWV851999 PGR851991:PGR851999 PQN851991:PQN851999 QAJ851991:QAJ851999 QKF851991:QKF851999 QUB851991:QUB851999 RDX851991:RDX851999 RNT851991:RNT851999 RXP851991:RXP851999 SHL851991:SHL851999 SRH851991:SRH851999 TBD851991:TBD851999 TKZ851991:TKZ851999 TUV851991:TUV851999 UER851991:UER851999 UON851991:UON851999 UYJ851991:UYJ851999 VIF851991:VIF851999 VSB851991:VSB851999 WBX851991:WBX851999 WLT851991:WLT851999 WVP851991:WVP851999 H917527:H917535 JD917527:JD917535 SZ917527:SZ917535 ACV917527:ACV917535 AMR917527:AMR917535 AWN917527:AWN917535 BGJ917527:BGJ917535 BQF917527:BQF917535 CAB917527:CAB917535 CJX917527:CJX917535 CTT917527:CTT917535 DDP917527:DDP917535 DNL917527:DNL917535 DXH917527:DXH917535 EHD917527:EHD917535 EQZ917527:EQZ917535 FAV917527:FAV917535 FKR917527:FKR917535 FUN917527:FUN917535 GEJ917527:GEJ917535 GOF917527:GOF917535 GYB917527:GYB917535 HHX917527:HHX917535 HRT917527:HRT917535 IBP917527:IBP917535 ILL917527:ILL917535 IVH917527:IVH917535 JFD917527:JFD917535 JOZ917527:JOZ917535 JYV917527:JYV917535 KIR917527:KIR917535 KSN917527:KSN917535 LCJ917527:LCJ917535 LMF917527:LMF917535 LWB917527:LWB917535 MFX917527:MFX917535 MPT917527:MPT917535 MZP917527:MZP917535 NJL917527:NJL917535 NTH917527:NTH917535 ODD917527:ODD917535 OMZ917527:OMZ917535 OWV917527:OWV917535 PGR917527:PGR917535 PQN917527:PQN917535 QAJ917527:QAJ917535 QKF917527:QKF917535 QUB917527:QUB917535 RDX917527:RDX917535 RNT917527:RNT917535 RXP917527:RXP917535 SHL917527:SHL917535 SRH917527:SRH917535 TBD917527:TBD917535 TKZ917527:TKZ917535 TUV917527:TUV917535 UER917527:UER917535 UON917527:UON917535 UYJ917527:UYJ917535 VIF917527:VIF917535 VSB917527:VSB917535 WBX917527:WBX917535 WLT917527:WLT917535 WVP917527:WVP917535 H983063:H983071 JD983063:JD983071 SZ983063:SZ983071 ACV983063:ACV983071 AMR983063:AMR983071 AWN983063:AWN983071 BGJ983063:BGJ983071 BQF983063:BQF983071 CAB983063:CAB983071 CJX983063:CJX983071 CTT983063:CTT983071 DDP983063:DDP983071 DNL983063:DNL983071 DXH983063:DXH983071 EHD983063:EHD983071 EQZ983063:EQZ983071 FAV983063:FAV983071 FKR983063:FKR983071 FUN983063:FUN983071 GEJ983063:GEJ983071 GOF983063:GOF983071 GYB983063:GYB983071 HHX983063:HHX983071 HRT983063:HRT983071 IBP983063:IBP983071 ILL983063:ILL983071 IVH983063:IVH983071 JFD983063:JFD983071 JOZ983063:JOZ983071 JYV983063:JYV983071 KIR983063:KIR983071 KSN983063:KSN983071 LCJ983063:LCJ983071 LMF983063:LMF983071 LWB983063:LWB983071 MFX983063:MFX983071 MPT983063:MPT983071 MZP983063:MZP983071 NJL983063:NJL983071 NTH983063:NTH983071 ODD983063:ODD983071 OMZ983063:OMZ983071 OWV983063:OWV983071 PGR983063:PGR983071 PQN983063:PQN983071 QAJ983063:QAJ983071 QKF983063:QKF983071 QUB983063:QUB983071 RDX983063:RDX983071 RNT983063:RNT983071 RXP983063:RXP983071 SHL983063:SHL983071 SRH983063:SRH983071 TBD983063:TBD983071 TKZ983063:TKZ983071 TUV983063:TUV983071 UER983063:UER983071 UON983063:UON983071 UYJ983063:UYJ983071 VIF983063:VIF983071 VSB983063:VSB983071 WBX983063:WBX983071 WLT983063:WLT983071 WVP983063:WVP983071 F24:F31 JF23:JF31 TB23:TB31 ACX23:ACX31 AMT23:AMT31 AWP23:AWP31 BGL23:BGL31 BQH23:BQH31 CAD23:CAD31 CJZ23:CJZ31 CTV23:CTV31 DDR23:DDR31 DNN23:DNN31 DXJ23:DXJ31 EHF23:EHF31 ERB23:ERB31 FAX23:FAX31 FKT23:FKT31 FUP23:FUP31 GEL23:GEL31 GOH23:GOH31 GYD23:GYD31 HHZ23:HHZ31 HRV23:HRV31 IBR23:IBR31 ILN23:ILN31 IVJ23:IVJ31 JFF23:JFF31 JPB23:JPB31 JYX23:JYX31 KIT23:KIT31 KSP23:KSP31 LCL23:LCL31 LMH23:LMH31 LWD23:LWD31 MFZ23:MFZ31 MPV23:MPV31 MZR23:MZR31 NJN23:NJN31 NTJ23:NTJ31 ODF23:ODF31 ONB23:ONB31 OWX23:OWX31 PGT23:PGT31 PQP23:PQP31 QAL23:QAL31 QKH23:QKH31 QUD23:QUD31 RDZ23:RDZ31 RNV23:RNV31 RXR23:RXR31 SHN23:SHN31 SRJ23:SRJ31 TBF23:TBF31 TLB23:TLB31 TUX23:TUX31 UET23:UET31 UOP23:UOP31 UYL23:UYL31 VIH23:VIH31 VSD23:VSD31 WBZ23:WBZ31 WLV23:WLV31 WVR23:WVR31 J65559:J65567 JF65559:JF65567 TB65559:TB65567 ACX65559:ACX65567 AMT65559:AMT65567 AWP65559:AWP65567 BGL65559:BGL65567 BQH65559:BQH65567 CAD65559:CAD65567 CJZ65559:CJZ65567 CTV65559:CTV65567 DDR65559:DDR65567 DNN65559:DNN65567 DXJ65559:DXJ65567 EHF65559:EHF65567 ERB65559:ERB65567 FAX65559:FAX65567 FKT65559:FKT65567 FUP65559:FUP65567 GEL65559:GEL65567 GOH65559:GOH65567 GYD65559:GYD65567 HHZ65559:HHZ65567 HRV65559:HRV65567 IBR65559:IBR65567 ILN65559:ILN65567 IVJ65559:IVJ65567 JFF65559:JFF65567 JPB65559:JPB65567 JYX65559:JYX65567 KIT65559:KIT65567 KSP65559:KSP65567 LCL65559:LCL65567 LMH65559:LMH65567 LWD65559:LWD65567 MFZ65559:MFZ65567 MPV65559:MPV65567 MZR65559:MZR65567 NJN65559:NJN65567 NTJ65559:NTJ65567 ODF65559:ODF65567 ONB65559:ONB65567 OWX65559:OWX65567 PGT65559:PGT65567 PQP65559:PQP65567 QAL65559:QAL65567 QKH65559:QKH65567 QUD65559:QUD65567 RDZ65559:RDZ65567 RNV65559:RNV65567 RXR65559:RXR65567 SHN65559:SHN65567 SRJ65559:SRJ65567 TBF65559:TBF65567 TLB65559:TLB65567 TUX65559:TUX65567 UET65559:UET65567 UOP65559:UOP65567 UYL65559:UYL65567 VIH65559:VIH65567 VSD65559:VSD65567 WBZ65559:WBZ65567 WLV65559:WLV65567 WVR65559:WVR65567 J131095:J131103 JF131095:JF131103 TB131095:TB131103 ACX131095:ACX131103 AMT131095:AMT131103 AWP131095:AWP131103 BGL131095:BGL131103 BQH131095:BQH131103 CAD131095:CAD131103 CJZ131095:CJZ131103 CTV131095:CTV131103 DDR131095:DDR131103 DNN131095:DNN131103 DXJ131095:DXJ131103 EHF131095:EHF131103 ERB131095:ERB131103 FAX131095:FAX131103 FKT131095:FKT131103 FUP131095:FUP131103 GEL131095:GEL131103 GOH131095:GOH131103 GYD131095:GYD131103 HHZ131095:HHZ131103 HRV131095:HRV131103 IBR131095:IBR131103 ILN131095:ILN131103 IVJ131095:IVJ131103 JFF131095:JFF131103 JPB131095:JPB131103 JYX131095:JYX131103 KIT131095:KIT131103 KSP131095:KSP131103 LCL131095:LCL131103 LMH131095:LMH131103 LWD131095:LWD131103 MFZ131095:MFZ131103 MPV131095:MPV131103 MZR131095:MZR131103 NJN131095:NJN131103 NTJ131095:NTJ131103 ODF131095:ODF131103 ONB131095:ONB131103 OWX131095:OWX131103 PGT131095:PGT131103 PQP131095:PQP131103 QAL131095:QAL131103 QKH131095:QKH131103 QUD131095:QUD131103 RDZ131095:RDZ131103 RNV131095:RNV131103 RXR131095:RXR131103 SHN131095:SHN131103 SRJ131095:SRJ131103 TBF131095:TBF131103 TLB131095:TLB131103 TUX131095:TUX131103 UET131095:UET131103 UOP131095:UOP131103 UYL131095:UYL131103 VIH131095:VIH131103 VSD131095:VSD131103 WBZ131095:WBZ131103 WLV131095:WLV131103 WVR131095:WVR131103 J196631:J196639 JF196631:JF196639 TB196631:TB196639 ACX196631:ACX196639 AMT196631:AMT196639 AWP196631:AWP196639 BGL196631:BGL196639 BQH196631:BQH196639 CAD196631:CAD196639 CJZ196631:CJZ196639 CTV196631:CTV196639 DDR196631:DDR196639 DNN196631:DNN196639 DXJ196631:DXJ196639 EHF196631:EHF196639 ERB196631:ERB196639 FAX196631:FAX196639 FKT196631:FKT196639 FUP196631:FUP196639 GEL196631:GEL196639 GOH196631:GOH196639 GYD196631:GYD196639 HHZ196631:HHZ196639 HRV196631:HRV196639 IBR196631:IBR196639 ILN196631:ILN196639 IVJ196631:IVJ196639 JFF196631:JFF196639 JPB196631:JPB196639 JYX196631:JYX196639 KIT196631:KIT196639 KSP196631:KSP196639 LCL196631:LCL196639 LMH196631:LMH196639 LWD196631:LWD196639 MFZ196631:MFZ196639 MPV196631:MPV196639 MZR196631:MZR196639 NJN196631:NJN196639 NTJ196631:NTJ196639 ODF196631:ODF196639 ONB196631:ONB196639 OWX196631:OWX196639 PGT196631:PGT196639 PQP196631:PQP196639 QAL196631:QAL196639 QKH196631:QKH196639 QUD196631:QUD196639 RDZ196631:RDZ196639 RNV196631:RNV196639 RXR196631:RXR196639 SHN196631:SHN196639 SRJ196631:SRJ196639 TBF196631:TBF196639 TLB196631:TLB196639 TUX196631:TUX196639 UET196631:UET196639 UOP196631:UOP196639 UYL196631:UYL196639 VIH196631:VIH196639 VSD196631:VSD196639 WBZ196631:WBZ196639 WLV196631:WLV196639 WVR196631:WVR196639 J262167:J262175 JF262167:JF262175 TB262167:TB262175 ACX262167:ACX262175 AMT262167:AMT262175 AWP262167:AWP262175 BGL262167:BGL262175 BQH262167:BQH262175 CAD262167:CAD262175 CJZ262167:CJZ262175 CTV262167:CTV262175 DDR262167:DDR262175 DNN262167:DNN262175 DXJ262167:DXJ262175 EHF262167:EHF262175 ERB262167:ERB262175 FAX262167:FAX262175 FKT262167:FKT262175 FUP262167:FUP262175 GEL262167:GEL262175 GOH262167:GOH262175 GYD262167:GYD262175 HHZ262167:HHZ262175 HRV262167:HRV262175 IBR262167:IBR262175 ILN262167:ILN262175 IVJ262167:IVJ262175 JFF262167:JFF262175 JPB262167:JPB262175 JYX262167:JYX262175 KIT262167:KIT262175 KSP262167:KSP262175 LCL262167:LCL262175 LMH262167:LMH262175 LWD262167:LWD262175 MFZ262167:MFZ262175 MPV262167:MPV262175 MZR262167:MZR262175 NJN262167:NJN262175 NTJ262167:NTJ262175 ODF262167:ODF262175 ONB262167:ONB262175 OWX262167:OWX262175 PGT262167:PGT262175 PQP262167:PQP262175 QAL262167:QAL262175 QKH262167:QKH262175 QUD262167:QUD262175 RDZ262167:RDZ262175 RNV262167:RNV262175 RXR262167:RXR262175 SHN262167:SHN262175 SRJ262167:SRJ262175 TBF262167:TBF262175 TLB262167:TLB262175 TUX262167:TUX262175 UET262167:UET262175 UOP262167:UOP262175 UYL262167:UYL262175 VIH262167:VIH262175 VSD262167:VSD262175 WBZ262167:WBZ262175 WLV262167:WLV262175 WVR262167:WVR262175 J327703:J327711 JF327703:JF327711 TB327703:TB327711 ACX327703:ACX327711 AMT327703:AMT327711 AWP327703:AWP327711 BGL327703:BGL327711 BQH327703:BQH327711 CAD327703:CAD327711 CJZ327703:CJZ327711 CTV327703:CTV327711 DDR327703:DDR327711 DNN327703:DNN327711 DXJ327703:DXJ327711 EHF327703:EHF327711 ERB327703:ERB327711 FAX327703:FAX327711 FKT327703:FKT327711 FUP327703:FUP327711 GEL327703:GEL327711 GOH327703:GOH327711 GYD327703:GYD327711 HHZ327703:HHZ327711 HRV327703:HRV327711 IBR327703:IBR327711 ILN327703:ILN327711 IVJ327703:IVJ327711 JFF327703:JFF327711 JPB327703:JPB327711 JYX327703:JYX327711 KIT327703:KIT327711 KSP327703:KSP327711 LCL327703:LCL327711 LMH327703:LMH327711 LWD327703:LWD327711 MFZ327703:MFZ327711 MPV327703:MPV327711 MZR327703:MZR327711 NJN327703:NJN327711 NTJ327703:NTJ327711 ODF327703:ODF327711 ONB327703:ONB327711 OWX327703:OWX327711 PGT327703:PGT327711 PQP327703:PQP327711 QAL327703:QAL327711 QKH327703:QKH327711 QUD327703:QUD327711 RDZ327703:RDZ327711 RNV327703:RNV327711 RXR327703:RXR327711 SHN327703:SHN327711 SRJ327703:SRJ327711 TBF327703:TBF327711 TLB327703:TLB327711 TUX327703:TUX327711 UET327703:UET327711 UOP327703:UOP327711 UYL327703:UYL327711 VIH327703:VIH327711 VSD327703:VSD327711 WBZ327703:WBZ327711 WLV327703:WLV327711 WVR327703:WVR327711 J393239:J393247 JF393239:JF393247 TB393239:TB393247 ACX393239:ACX393247 AMT393239:AMT393247 AWP393239:AWP393247 BGL393239:BGL393247 BQH393239:BQH393247 CAD393239:CAD393247 CJZ393239:CJZ393247 CTV393239:CTV393247 DDR393239:DDR393247 DNN393239:DNN393247 DXJ393239:DXJ393247 EHF393239:EHF393247 ERB393239:ERB393247 FAX393239:FAX393247 FKT393239:FKT393247 FUP393239:FUP393247 GEL393239:GEL393247 GOH393239:GOH393247 GYD393239:GYD393247 HHZ393239:HHZ393247 HRV393239:HRV393247 IBR393239:IBR393247 ILN393239:ILN393247 IVJ393239:IVJ393247 JFF393239:JFF393247 JPB393239:JPB393247 JYX393239:JYX393247 KIT393239:KIT393247 KSP393239:KSP393247 LCL393239:LCL393247 LMH393239:LMH393247 LWD393239:LWD393247 MFZ393239:MFZ393247 MPV393239:MPV393247 MZR393239:MZR393247 NJN393239:NJN393247 NTJ393239:NTJ393247 ODF393239:ODF393247 ONB393239:ONB393247 OWX393239:OWX393247 PGT393239:PGT393247 PQP393239:PQP393247 QAL393239:QAL393247 QKH393239:QKH393247 QUD393239:QUD393247 RDZ393239:RDZ393247 RNV393239:RNV393247 RXR393239:RXR393247 SHN393239:SHN393247 SRJ393239:SRJ393247 TBF393239:TBF393247 TLB393239:TLB393247 TUX393239:TUX393247 UET393239:UET393247 UOP393239:UOP393247 UYL393239:UYL393247 VIH393239:VIH393247 VSD393239:VSD393247 WBZ393239:WBZ393247 WLV393239:WLV393247 WVR393239:WVR393247 J458775:J458783 JF458775:JF458783 TB458775:TB458783 ACX458775:ACX458783 AMT458775:AMT458783 AWP458775:AWP458783 BGL458775:BGL458783 BQH458775:BQH458783 CAD458775:CAD458783 CJZ458775:CJZ458783 CTV458775:CTV458783 DDR458775:DDR458783 DNN458775:DNN458783 DXJ458775:DXJ458783 EHF458775:EHF458783 ERB458775:ERB458783 FAX458775:FAX458783 FKT458775:FKT458783 FUP458775:FUP458783 GEL458775:GEL458783 GOH458775:GOH458783 GYD458775:GYD458783 HHZ458775:HHZ458783 HRV458775:HRV458783 IBR458775:IBR458783 ILN458775:ILN458783 IVJ458775:IVJ458783 JFF458775:JFF458783 JPB458775:JPB458783 JYX458775:JYX458783 KIT458775:KIT458783 KSP458775:KSP458783 LCL458775:LCL458783 LMH458775:LMH458783 LWD458775:LWD458783 MFZ458775:MFZ458783 MPV458775:MPV458783 MZR458775:MZR458783 NJN458775:NJN458783 NTJ458775:NTJ458783 ODF458775:ODF458783 ONB458775:ONB458783 OWX458775:OWX458783 PGT458775:PGT458783 PQP458775:PQP458783 QAL458775:QAL458783 QKH458775:QKH458783 QUD458775:QUD458783 RDZ458775:RDZ458783 RNV458775:RNV458783 RXR458775:RXR458783 SHN458775:SHN458783 SRJ458775:SRJ458783 TBF458775:TBF458783 TLB458775:TLB458783 TUX458775:TUX458783 UET458775:UET458783 UOP458775:UOP458783 UYL458775:UYL458783 VIH458775:VIH458783 VSD458775:VSD458783 WBZ458775:WBZ458783 WLV458775:WLV458783 WVR458775:WVR458783 J524311:J524319 JF524311:JF524319 TB524311:TB524319 ACX524311:ACX524319 AMT524311:AMT524319 AWP524311:AWP524319 BGL524311:BGL524319 BQH524311:BQH524319 CAD524311:CAD524319 CJZ524311:CJZ524319 CTV524311:CTV524319 DDR524311:DDR524319 DNN524311:DNN524319 DXJ524311:DXJ524319 EHF524311:EHF524319 ERB524311:ERB524319 FAX524311:FAX524319 FKT524311:FKT524319 FUP524311:FUP524319 GEL524311:GEL524319 GOH524311:GOH524319 GYD524311:GYD524319 HHZ524311:HHZ524319 HRV524311:HRV524319 IBR524311:IBR524319 ILN524311:ILN524319 IVJ524311:IVJ524319 JFF524311:JFF524319 JPB524311:JPB524319 JYX524311:JYX524319 KIT524311:KIT524319 KSP524311:KSP524319 LCL524311:LCL524319 LMH524311:LMH524319 LWD524311:LWD524319 MFZ524311:MFZ524319 MPV524311:MPV524319 MZR524311:MZR524319 NJN524311:NJN524319 NTJ524311:NTJ524319 ODF524311:ODF524319 ONB524311:ONB524319 OWX524311:OWX524319 PGT524311:PGT524319 PQP524311:PQP524319 QAL524311:QAL524319 QKH524311:QKH524319 QUD524311:QUD524319 RDZ524311:RDZ524319 RNV524311:RNV524319 RXR524311:RXR524319 SHN524311:SHN524319 SRJ524311:SRJ524319 TBF524311:TBF524319 TLB524311:TLB524319 TUX524311:TUX524319 UET524311:UET524319 UOP524311:UOP524319 UYL524311:UYL524319 VIH524311:VIH524319 VSD524311:VSD524319 WBZ524311:WBZ524319 WLV524311:WLV524319 WVR524311:WVR524319 J589847:J589855 JF589847:JF589855 TB589847:TB589855 ACX589847:ACX589855 AMT589847:AMT589855 AWP589847:AWP589855 BGL589847:BGL589855 BQH589847:BQH589855 CAD589847:CAD589855 CJZ589847:CJZ589855 CTV589847:CTV589855 DDR589847:DDR589855 DNN589847:DNN589855 DXJ589847:DXJ589855 EHF589847:EHF589855 ERB589847:ERB589855 FAX589847:FAX589855 FKT589847:FKT589855 FUP589847:FUP589855 GEL589847:GEL589855 GOH589847:GOH589855 GYD589847:GYD589855 HHZ589847:HHZ589855 HRV589847:HRV589855 IBR589847:IBR589855 ILN589847:ILN589855 IVJ589847:IVJ589855 JFF589847:JFF589855 JPB589847:JPB589855 JYX589847:JYX589855 KIT589847:KIT589855 KSP589847:KSP589855 LCL589847:LCL589855 LMH589847:LMH589855 LWD589847:LWD589855 MFZ589847:MFZ589855 MPV589847:MPV589855 MZR589847:MZR589855 NJN589847:NJN589855 NTJ589847:NTJ589855 ODF589847:ODF589855 ONB589847:ONB589855 OWX589847:OWX589855 PGT589847:PGT589855 PQP589847:PQP589855 QAL589847:QAL589855 QKH589847:QKH589855 QUD589847:QUD589855 RDZ589847:RDZ589855 RNV589847:RNV589855 RXR589847:RXR589855 SHN589847:SHN589855 SRJ589847:SRJ589855 TBF589847:TBF589855 TLB589847:TLB589855 TUX589847:TUX589855 UET589847:UET589855 UOP589847:UOP589855 UYL589847:UYL589855 VIH589847:VIH589855 VSD589847:VSD589855 WBZ589847:WBZ589855 WLV589847:WLV589855 WVR589847:WVR589855 J655383:J655391 JF655383:JF655391 TB655383:TB655391 ACX655383:ACX655391 AMT655383:AMT655391 AWP655383:AWP655391 BGL655383:BGL655391 BQH655383:BQH655391 CAD655383:CAD655391 CJZ655383:CJZ655391 CTV655383:CTV655391 DDR655383:DDR655391 DNN655383:DNN655391 DXJ655383:DXJ655391 EHF655383:EHF655391 ERB655383:ERB655391 FAX655383:FAX655391 FKT655383:FKT655391 FUP655383:FUP655391 GEL655383:GEL655391 GOH655383:GOH655391 GYD655383:GYD655391 HHZ655383:HHZ655391 HRV655383:HRV655391 IBR655383:IBR655391 ILN655383:ILN655391 IVJ655383:IVJ655391 JFF655383:JFF655391 JPB655383:JPB655391 JYX655383:JYX655391 KIT655383:KIT655391 KSP655383:KSP655391 LCL655383:LCL655391 LMH655383:LMH655391 LWD655383:LWD655391 MFZ655383:MFZ655391 MPV655383:MPV655391 MZR655383:MZR655391 NJN655383:NJN655391 NTJ655383:NTJ655391 ODF655383:ODF655391 ONB655383:ONB655391 OWX655383:OWX655391 PGT655383:PGT655391 PQP655383:PQP655391 QAL655383:QAL655391 QKH655383:QKH655391 QUD655383:QUD655391 RDZ655383:RDZ655391 RNV655383:RNV655391 RXR655383:RXR655391 SHN655383:SHN655391 SRJ655383:SRJ655391 TBF655383:TBF655391 TLB655383:TLB655391 TUX655383:TUX655391 UET655383:UET655391 UOP655383:UOP655391 UYL655383:UYL655391 VIH655383:VIH655391 VSD655383:VSD655391 WBZ655383:WBZ655391 WLV655383:WLV655391 WVR655383:WVR655391 J720919:J720927 JF720919:JF720927 TB720919:TB720927 ACX720919:ACX720927 AMT720919:AMT720927 AWP720919:AWP720927 BGL720919:BGL720927 BQH720919:BQH720927 CAD720919:CAD720927 CJZ720919:CJZ720927 CTV720919:CTV720927 DDR720919:DDR720927 DNN720919:DNN720927 DXJ720919:DXJ720927 EHF720919:EHF720927 ERB720919:ERB720927 FAX720919:FAX720927 FKT720919:FKT720927 FUP720919:FUP720927 GEL720919:GEL720927 GOH720919:GOH720927 GYD720919:GYD720927 HHZ720919:HHZ720927 HRV720919:HRV720927 IBR720919:IBR720927 ILN720919:ILN720927 IVJ720919:IVJ720927 JFF720919:JFF720927 JPB720919:JPB720927 JYX720919:JYX720927 KIT720919:KIT720927 KSP720919:KSP720927 LCL720919:LCL720927 LMH720919:LMH720927 LWD720919:LWD720927 MFZ720919:MFZ720927 MPV720919:MPV720927 MZR720919:MZR720927 NJN720919:NJN720927 NTJ720919:NTJ720927 ODF720919:ODF720927 ONB720919:ONB720927 OWX720919:OWX720927 PGT720919:PGT720927 PQP720919:PQP720927 QAL720919:QAL720927 QKH720919:QKH720927 QUD720919:QUD720927 RDZ720919:RDZ720927 RNV720919:RNV720927 RXR720919:RXR720927 SHN720919:SHN720927 SRJ720919:SRJ720927 TBF720919:TBF720927 TLB720919:TLB720927 TUX720919:TUX720927 UET720919:UET720927 UOP720919:UOP720927 UYL720919:UYL720927 VIH720919:VIH720927 VSD720919:VSD720927 WBZ720919:WBZ720927 WLV720919:WLV720927 WVR720919:WVR720927 J786455:J786463 JF786455:JF786463 TB786455:TB786463 ACX786455:ACX786463 AMT786455:AMT786463 AWP786455:AWP786463 BGL786455:BGL786463 BQH786455:BQH786463 CAD786455:CAD786463 CJZ786455:CJZ786463 CTV786455:CTV786463 DDR786455:DDR786463 DNN786455:DNN786463 DXJ786455:DXJ786463 EHF786455:EHF786463 ERB786455:ERB786463 FAX786455:FAX786463 FKT786455:FKT786463 FUP786455:FUP786463 GEL786455:GEL786463 GOH786455:GOH786463 GYD786455:GYD786463 HHZ786455:HHZ786463 HRV786455:HRV786463 IBR786455:IBR786463 ILN786455:ILN786463 IVJ786455:IVJ786463 JFF786455:JFF786463 JPB786455:JPB786463 JYX786455:JYX786463 KIT786455:KIT786463 KSP786455:KSP786463 LCL786455:LCL786463 LMH786455:LMH786463 LWD786455:LWD786463 MFZ786455:MFZ786463 MPV786455:MPV786463 MZR786455:MZR786463 NJN786455:NJN786463 NTJ786455:NTJ786463 ODF786455:ODF786463 ONB786455:ONB786463 OWX786455:OWX786463 PGT786455:PGT786463 PQP786455:PQP786463 QAL786455:QAL786463 QKH786455:QKH786463 QUD786455:QUD786463 RDZ786455:RDZ786463 RNV786455:RNV786463 RXR786455:RXR786463 SHN786455:SHN786463 SRJ786455:SRJ786463 TBF786455:TBF786463 TLB786455:TLB786463 TUX786455:TUX786463 UET786455:UET786463 UOP786455:UOP786463 UYL786455:UYL786463 VIH786455:VIH786463 VSD786455:VSD786463 WBZ786455:WBZ786463 WLV786455:WLV786463 WVR786455:WVR786463 J851991:J851999 JF851991:JF851999 TB851991:TB851999 ACX851991:ACX851999 AMT851991:AMT851999 AWP851991:AWP851999 BGL851991:BGL851999 BQH851991:BQH851999 CAD851991:CAD851999 CJZ851991:CJZ851999 CTV851991:CTV851999 DDR851991:DDR851999 DNN851991:DNN851999 DXJ851991:DXJ851999 EHF851991:EHF851999 ERB851991:ERB851999 FAX851991:FAX851999 FKT851991:FKT851999 FUP851991:FUP851999 GEL851991:GEL851999 GOH851991:GOH851999 GYD851991:GYD851999 HHZ851991:HHZ851999 HRV851991:HRV851999 IBR851991:IBR851999 ILN851991:ILN851999 IVJ851991:IVJ851999 JFF851991:JFF851999 JPB851991:JPB851999 JYX851991:JYX851999 KIT851991:KIT851999 KSP851991:KSP851999 LCL851991:LCL851999 LMH851991:LMH851999 LWD851991:LWD851999 MFZ851991:MFZ851999 MPV851991:MPV851999 MZR851991:MZR851999 NJN851991:NJN851999 NTJ851991:NTJ851999 ODF851991:ODF851999 ONB851991:ONB851999 OWX851991:OWX851999 PGT851991:PGT851999 PQP851991:PQP851999 QAL851991:QAL851999 QKH851991:QKH851999 QUD851991:QUD851999 RDZ851991:RDZ851999 RNV851991:RNV851999 RXR851991:RXR851999 SHN851991:SHN851999 SRJ851991:SRJ851999 TBF851991:TBF851999 TLB851991:TLB851999 TUX851991:TUX851999 UET851991:UET851999 UOP851991:UOP851999 UYL851991:UYL851999 VIH851991:VIH851999 VSD851991:VSD851999 WBZ851991:WBZ851999 WLV851991:WLV851999 WVR851991:WVR851999 J917527:J917535 JF917527:JF917535 TB917527:TB917535 ACX917527:ACX917535 AMT917527:AMT917535 AWP917527:AWP917535 BGL917527:BGL917535 BQH917527:BQH917535 CAD917527:CAD917535 CJZ917527:CJZ917535 CTV917527:CTV917535 DDR917527:DDR917535 DNN917527:DNN917535 DXJ917527:DXJ917535 EHF917527:EHF917535 ERB917527:ERB917535 FAX917527:FAX917535 FKT917527:FKT917535 FUP917527:FUP917535 GEL917527:GEL917535 GOH917527:GOH917535 GYD917527:GYD917535 HHZ917527:HHZ917535 HRV917527:HRV917535 IBR917527:IBR917535 ILN917527:ILN917535 IVJ917527:IVJ917535 JFF917527:JFF917535 JPB917527:JPB917535 JYX917527:JYX917535 KIT917527:KIT917535 KSP917527:KSP917535 LCL917527:LCL917535 LMH917527:LMH917535 LWD917527:LWD917535 MFZ917527:MFZ917535 MPV917527:MPV917535 MZR917527:MZR917535 NJN917527:NJN917535 NTJ917527:NTJ917535 ODF917527:ODF917535 ONB917527:ONB917535 OWX917527:OWX917535 PGT917527:PGT917535 PQP917527:PQP917535 QAL917527:QAL917535 QKH917527:QKH917535 QUD917527:QUD917535 RDZ917527:RDZ917535 RNV917527:RNV917535 RXR917527:RXR917535 SHN917527:SHN917535 SRJ917527:SRJ917535 TBF917527:TBF917535 TLB917527:TLB917535 TUX917527:TUX917535 UET917527:UET917535 UOP917527:UOP917535 UYL917527:UYL917535 VIH917527:VIH917535 VSD917527:VSD917535 WBZ917527:WBZ917535 WLV917527:WLV917535 WVR917527:WVR917535 J983063:J983071 JF983063:JF983071 TB983063:TB983071 ACX983063:ACX983071 AMT983063:AMT983071 AWP983063:AWP983071 BGL983063:BGL983071 BQH983063:BQH983071 CAD983063:CAD983071 CJZ983063:CJZ983071 CTV983063:CTV983071 DDR983063:DDR983071 DNN983063:DNN983071 DXJ983063:DXJ983071 EHF983063:EHF983071 ERB983063:ERB983071 FAX983063:FAX983071 FKT983063:FKT983071 FUP983063:FUP983071 GEL983063:GEL983071 GOH983063:GOH983071 GYD983063:GYD983071 HHZ983063:HHZ983071 HRV983063:HRV983071 IBR983063:IBR983071 ILN983063:ILN983071 IVJ983063:IVJ983071 JFF983063:JFF983071 JPB983063:JPB983071 JYX983063:JYX983071 KIT983063:KIT983071 KSP983063:KSP983071 LCL983063:LCL983071 LMH983063:LMH983071 LWD983063:LWD983071 MFZ983063:MFZ983071 MPV983063:MPV983071 MZR983063:MZR983071 NJN983063:NJN983071 NTJ983063:NTJ983071 ODF983063:ODF983071 ONB983063:ONB983071 OWX983063:OWX983071 PGT983063:PGT983071 PQP983063:PQP983071 QAL983063:QAL983071 QKH983063:QKH983071 QUD983063:QUD983071 RDZ983063:RDZ983071 RNV983063:RNV983071 RXR983063:RXR983071 SHN983063:SHN983071 SRJ983063:SRJ983071 TBF983063:TBF983071 TLB983063:TLB983071 TUX983063:TUX983071 UET983063:UET983071 UOP983063:UOP983071 UYL983063:UYL983071 VIH983063:VIH983071 VSD983063:VSD983071 WBZ983063:WBZ983071 WLV983063:WLV983071 H24:H31">
      <formula1>0</formula1>
    </dataValidation>
    <dataValidation type="list" showInputMessage="1" showErrorMessage="1" sqref="C239 IY239 SU239 ACQ239 AMM239 AWI239 BGE239 BQA239 BZW239 CJS239 CTO239 DDK239 DNG239 DXC239 EGY239 EQU239 FAQ239 FKM239 FUI239 GEE239 GOA239 GXW239 HHS239 HRO239 IBK239 ILG239 IVC239 JEY239 JOU239 JYQ239 KIM239 KSI239 LCE239 LMA239 LVW239 MFS239 MPO239 MZK239 NJG239 NTC239 OCY239 OMU239 OWQ239 PGM239 PQI239 QAE239 QKA239 QTW239 RDS239 RNO239 RXK239 SHG239 SRC239 TAY239 TKU239 TUQ239 UEM239 UOI239 UYE239 VIA239 VRW239 WBS239 WLO239 WVK239 C65775 IY65775 SU65775 ACQ65775 AMM65775 AWI65775 BGE65775 BQA65775 BZW65775 CJS65775 CTO65775 DDK65775 DNG65775 DXC65775 EGY65775 EQU65775 FAQ65775 FKM65775 FUI65775 GEE65775 GOA65775 GXW65775 HHS65775 HRO65775 IBK65775 ILG65775 IVC65775 JEY65775 JOU65775 JYQ65775 KIM65775 KSI65775 LCE65775 LMA65775 LVW65775 MFS65775 MPO65775 MZK65775 NJG65775 NTC65775 OCY65775 OMU65775 OWQ65775 PGM65775 PQI65775 QAE65775 QKA65775 QTW65775 RDS65775 RNO65775 RXK65775 SHG65775 SRC65775 TAY65775 TKU65775 TUQ65775 UEM65775 UOI65775 UYE65775 VIA65775 VRW65775 WBS65775 WLO65775 WVK65775 C131311 IY131311 SU131311 ACQ131311 AMM131311 AWI131311 BGE131311 BQA131311 BZW131311 CJS131311 CTO131311 DDK131311 DNG131311 DXC131311 EGY131311 EQU131311 FAQ131311 FKM131311 FUI131311 GEE131311 GOA131311 GXW131311 HHS131311 HRO131311 IBK131311 ILG131311 IVC131311 JEY131311 JOU131311 JYQ131311 KIM131311 KSI131311 LCE131311 LMA131311 LVW131311 MFS131311 MPO131311 MZK131311 NJG131311 NTC131311 OCY131311 OMU131311 OWQ131311 PGM131311 PQI131311 QAE131311 QKA131311 QTW131311 RDS131311 RNO131311 RXK131311 SHG131311 SRC131311 TAY131311 TKU131311 TUQ131311 UEM131311 UOI131311 UYE131311 VIA131311 VRW131311 WBS131311 WLO131311 WVK131311 C196847 IY196847 SU196847 ACQ196847 AMM196847 AWI196847 BGE196847 BQA196847 BZW196847 CJS196847 CTO196847 DDK196847 DNG196847 DXC196847 EGY196847 EQU196847 FAQ196847 FKM196847 FUI196847 GEE196847 GOA196847 GXW196847 HHS196847 HRO196847 IBK196847 ILG196847 IVC196847 JEY196847 JOU196847 JYQ196847 KIM196847 KSI196847 LCE196847 LMA196847 LVW196847 MFS196847 MPO196847 MZK196847 NJG196847 NTC196847 OCY196847 OMU196847 OWQ196847 PGM196847 PQI196847 QAE196847 QKA196847 QTW196847 RDS196847 RNO196847 RXK196847 SHG196847 SRC196847 TAY196847 TKU196847 TUQ196847 UEM196847 UOI196847 UYE196847 VIA196847 VRW196847 WBS196847 WLO196847 WVK196847 C262383 IY262383 SU262383 ACQ262383 AMM262383 AWI262383 BGE262383 BQA262383 BZW262383 CJS262383 CTO262383 DDK262383 DNG262383 DXC262383 EGY262383 EQU262383 FAQ262383 FKM262383 FUI262383 GEE262383 GOA262383 GXW262383 HHS262383 HRO262383 IBK262383 ILG262383 IVC262383 JEY262383 JOU262383 JYQ262383 KIM262383 KSI262383 LCE262383 LMA262383 LVW262383 MFS262383 MPO262383 MZK262383 NJG262383 NTC262383 OCY262383 OMU262383 OWQ262383 PGM262383 PQI262383 QAE262383 QKA262383 QTW262383 RDS262383 RNO262383 RXK262383 SHG262383 SRC262383 TAY262383 TKU262383 TUQ262383 UEM262383 UOI262383 UYE262383 VIA262383 VRW262383 WBS262383 WLO262383 WVK262383 C327919 IY327919 SU327919 ACQ327919 AMM327919 AWI327919 BGE327919 BQA327919 BZW327919 CJS327919 CTO327919 DDK327919 DNG327919 DXC327919 EGY327919 EQU327919 FAQ327919 FKM327919 FUI327919 GEE327919 GOA327919 GXW327919 HHS327919 HRO327919 IBK327919 ILG327919 IVC327919 JEY327919 JOU327919 JYQ327919 KIM327919 KSI327919 LCE327919 LMA327919 LVW327919 MFS327919 MPO327919 MZK327919 NJG327919 NTC327919 OCY327919 OMU327919 OWQ327919 PGM327919 PQI327919 QAE327919 QKA327919 QTW327919 RDS327919 RNO327919 RXK327919 SHG327919 SRC327919 TAY327919 TKU327919 TUQ327919 UEM327919 UOI327919 UYE327919 VIA327919 VRW327919 WBS327919 WLO327919 WVK327919 C393455 IY393455 SU393455 ACQ393455 AMM393455 AWI393455 BGE393455 BQA393455 BZW393455 CJS393455 CTO393455 DDK393455 DNG393455 DXC393455 EGY393455 EQU393455 FAQ393455 FKM393455 FUI393455 GEE393455 GOA393455 GXW393455 HHS393455 HRO393455 IBK393455 ILG393455 IVC393455 JEY393455 JOU393455 JYQ393455 KIM393455 KSI393455 LCE393455 LMA393455 LVW393455 MFS393455 MPO393455 MZK393455 NJG393455 NTC393455 OCY393455 OMU393455 OWQ393455 PGM393455 PQI393455 QAE393455 QKA393455 QTW393455 RDS393455 RNO393455 RXK393455 SHG393455 SRC393455 TAY393455 TKU393455 TUQ393455 UEM393455 UOI393455 UYE393455 VIA393455 VRW393455 WBS393455 WLO393455 WVK393455 C458991 IY458991 SU458991 ACQ458991 AMM458991 AWI458991 BGE458991 BQA458991 BZW458991 CJS458991 CTO458991 DDK458991 DNG458991 DXC458991 EGY458991 EQU458991 FAQ458991 FKM458991 FUI458991 GEE458991 GOA458991 GXW458991 HHS458991 HRO458991 IBK458991 ILG458991 IVC458991 JEY458991 JOU458991 JYQ458991 KIM458991 KSI458991 LCE458991 LMA458991 LVW458991 MFS458991 MPO458991 MZK458991 NJG458991 NTC458991 OCY458991 OMU458991 OWQ458991 PGM458991 PQI458991 QAE458991 QKA458991 QTW458991 RDS458991 RNO458991 RXK458991 SHG458991 SRC458991 TAY458991 TKU458991 TUQ458991 UEM458991 UOI458991 UYE458991 VIA458991 VRW458991 WBS458991 WLO458991 WVK458991 C524527 IY524527 SU524527 ACQ524527 AMM524527 AWI524527 BGE524527 BQA524527 BZW524527 CJS524527 CTO524527 DDK524527 DNG524527 DXC524527 EGY524527 EQU524527 FAQ524527 FKM524527 FUI524527 GEE524527 GOA524527 GXW524527 HHS524527 HRO524527 IBK524527 ILG524527 IVC524527 JEY524527 JOU524527 JYQ524527 KIM524527 KSI524527 LCE524527 LMA524527 LVW524527 MFS524527 MPO524527 MZK524527 NJG524527 NTC524527 OCY524527 OMU524527 OWQ524527 PGM524527 PQI524527 QAE524527 QKA524527 QTW524527 RDS524527 RNO524527 RXK524527 SHG524527 SRC524527 TAY524527 TKU524527 TUQ524527 UEM524527 UOI524527 UYE524527 VIA524527 VRW524527 WBS524527 WLO524527 WVK524527 C590063 IY590063 SU590063 ACQ590063 AMM590063 AWI590063 BGE590063 BQA590063 BZW590063 CJS590063 CTO590063 DDK590063 DNG590063 DXC590063 EGY590063 EQU590063 FAQ590063 FKM590063 FUI590063 GEE590063 GOA590063 GXW590063 HHS590063 HRO590063 IBK590063 ILG590063 IVC590063 JEY590063 JOU590063 JYQ590063 KIM590063 KSI590063 LCE590063 LMA590063 LVW590063 MFS590063 MPO590063 MZK590063 NJG590063 NTC590063 OCY590063 OMU590063 OWQ590063 PGM590063 PQI590063 QAE590063 QKA590063 QTW590063 RDS590063 RNO590063 RXK590063 SHG590063 SRC590063 TAY590063 TKU590063 TUQ590063 UEM590063 UOI590063 UYE590063 VIA590063 VRW590063 WBS590063 WLO590063 WVK590063 C655599 IY655599 SU655599 ACQ655599 AMM655599 AWI655599 BGE655599 BQA655599 BZW655599 CJS655599 CTO655599 DDK655599 DNG655599 DXC655599 EGY655599 EQU655599 FAQ655599 FKM655599 FUI655599 GEE655599 GOA655599 GXW655599 HHS655599 HRO655599 IBK655599 ILG655599 IVC655599 JEY655599 JOU655599 JYQ655599 KIM655599 KSI655599 LCE655599 LMA655599 LVW655599 MFS655599 MPO655599 MZK655599 NJG655599 NTC655599 OCY655599 OMU655599 OWQ655599 PGM655599 PQI655599 QAE655599 QKA655599 QTW655599 RDS655599 RNO655599 RXK655599 SHG655599 SRC655599 TAY655599 TKU655599 TUQ655599 UEM655599 UOI655599 UYE655599 VIA655599 VRW655599 WBS655599 WLO655599 WVK655599 C721135 IY721135 SU721135 ACQ721135 AMM721135 AWI721135 BGE721135 BQA721135 BZW721135 CJS721135 CTO721135 DDK721135 DNG721135 DXC721135 EGY721135 EQU721135 FAQ721135 FKM721135 FUI721135 GEE721135 GOA721135 GXW721135 HHS721135 HRO721135 IBK721135 ILG721135 IVC721135 JEY721135 JOU721135 JYQ721135 KIM721135 KSI721135 LCE721135 LMA721135 LVW721135 MFS721135 MPO721135 MZK721135 NJG721135 NTC721135 OCY721135 OMU721135 OWQ721135 PGM721135 PQI721135 QAE721135 QKA721135 QTW721135 RDS721135 RNO721135 RXK721135 SHG721135 SRC721135 TAY721135 TKU721135 TUQ721135 UEM721135 UOI721135 UYE721135 VIA721135 VRW721135 WBS721135 WLO721135 WVK721135 C786671 IY786671 SU786671 ACQ786671 AMM786671 AWI786671 BGE786671 BQA786671 BZW786671 CJS786671 CTO786671 DDK786671 DNG786671 DXC786671 EGY786671 EQU786671 FAQ786671 FKM786671 FUI786671 GEE786671 GOA786671 GXW786671 HHS786671 HRO786671 IBK786671 ILG786671 IVC786671 JEY786671 JOU786671 JYQ786671 KIM786671 KSI786671 LCE786671 LMA786671 LVW786671 MFS786671 MPO786671 MZK786671 NJG786671 NTC786671 OCY786671 OMU786671 OWQ786671 PGM786671 PQI786671 QAE786671 QKA786671 QTW786671 RDS786671 RNO786671 RXK786671 SHG786671 SRC786671 TAY786671 TKU786671 TUQ786671 UEM786671 UOI786671 UYE786671 VIA786671 VRW786671 WBS786671 WLO786671 WVK786671 C852207 IY852207 SU852207 ACQ852207 AMM852207 AWI852207 BGE852207 BQA852207 BZW852207 CJS852207 CTO852207 DDK852207 DNG852207 DXC852207 EGY852207 EQU852207 FAQ852207 FKM852207 FUI852207 GEE852207 GOA852207 GXW852207 HHS852207 HRO852207 IBK852207 ILG852207 IVC852207 JEY852207 JOU852207 JYQ852207 KIM852207 KSI852207 LCE852207 LMA852207 LVW852207 MFS852207 MPO852207 MZK852207 NJG852207 NTC852207 OCY852207 OMU852207 OWQ852207 PGM852207 PQI852207 QAE852207 QKA852207 QTW852207 RDS852207 RNO852207 RXK852207 SHG852207 SRC852207 TAY852207 TKU852207 TUQ852207 UEM852207 UOI852207 UYE852207 VIA852207 VRW852207 WBS852207 WLO852207 WVK852207 C917743 IY917743 SU917743 ACQ917743 AMM917743 AWI917743 BGE917743 BQA917743 BZW917743 CJS917743 CTO917743 DDK917743 DNG917743 DXC917743 EGY917743 EQU917743 FAQ917743 FKM917743 FUI917743 GEE917743 GOA917743 GXW917743 HHS917743 HRO917743 IBK917743 ILG917743 IVC917743 JEY917743 JOU917743 JYQ917743 KIM917743 KSI917743 LCE917743 LMA917743 LVW917743 MFS917743 MPO917743 MZK917743 NJG917743 NTC917743 OCY917743 OMU917743 OWQ917743 PGM917743 PQI917743 QAE917743 QKA917743 QTW917743 RDS917743 RNO917743 RXK917743 SHG917743 SRC917743 TAY917743 TKU917743 TUQ917743 UEM917743 UOI917743 UYE917743 VIA917743 VRW917743 WBS917743 WLO917743 WVK917743 C983279 IY983279 SU983279 ACQ983279 AMM983279 AWI983279 BGE983279 BQA983279 BZW983279 CJS983279 CTO983279 DDK983279 DNG983279 DXC983279 EGY983279 EQU983279 FAQ983279 FKM983279 FUI983279 GEE983279 GOA983279 GXW983279 HHS983279 HRO983279 IBK983279 ILG983279 IVC983279 JEY983279 JOU983279 JYQ983279 KIM983279 KSI983279 LCE983279 LMA983279 LVW983279 MFS983279 MPO983279 MZK983279 NJG983279 NTC983279 OCY983279 OMU983279 OWQ983279 PGM983279 PQI983279 QAE983279 QKA983279 QTW983279 RDS983279 RNO983279 RXK983279 SHG983279 SRC983279 TAY983279 TKU983279 TUQ983279 UEM983279 UOI983279 UYE983279 VIA983279 VRW983279 WBS983279 WLO983279 WVK983279">
      <formula1>$C$346:$C$351</formula1>
    </dataValidation>
  </dataValidations>
  <pageMargins left="0.39370078740157483" right="0.39370078740157483" top="0.39370078740157483" bottom="0.39370078740157483" header="0.39370078740157483" footer="0.39370078740157483"/>
  <pageSetup paperSize="9" scale="36" fitToHeight="0" orientation="landscape" r:id="rId1"/>
  <rowBreaks count="1" manualBreakCount="1">
    <brk id="27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455"/>
  <sheetViews>
    <sheetView tabSelected="1" topLeftCell="B1" workbookViewId="0">
      <selection activeCell="G71" sqref="G71"/>
    </sheetView>
  </sheetViews>
  <sheetFormatPr defaultRowHeight="15" x14ac:dyDescent="0.25"/>
  <cols>
    <col min="1" max="1" width="2.7109375" hidden="1" customWidth="1"/>
    <col min="2" max="2" width="1.7109375" customWidth="1"/>
    <col min="3" max="3" width="21.85546875" customWidth="1"/>
    <col min="4" max="4" width="23.5703125" customWidth="1"/>
    <col min="5" max="5" width="18.5703125" style="10" customWidth="1"/>
    <col min="6" max="6" width="11.7109375" customWidth="1"/>
    <col min="7" max="7" width="11.28515625" customWidth="1"/>
    <col min="8" max="12" width="10.7109375" customWidth="1"/>
    <col min="13" max="13" width="11" customWidth="1"/>
    <col min="14" max="14" width="5.140625" customWidth="1"/>
    <col min="15" max="15" width="1.85546875" customWidth="1"/>
    <col min="16" max="16" width="19.42578125" customWidth="1"/>
    <col min="17" max="20" width="9.42578125" customWidth="1"/>
    <col min="21" max="21" width="11" customWidth="1"/>
    <col min="22" max="24" width="9.42578125" customWidth="1"/>
    <col min="25" max="25" width="10.42578125" customWidth="1"/>
    <col min="26" max="28" width="9.42578125" customWidth="1"/>
    <col min="29" max="29" width="10.28515625" customWidth="1"/>
    <col min="30" max="30" width="9.42578125" customWidth="1"/>
    <col min="31" max="31" width="18.85546875" hidden="1" customWidth="1"/>
    <col min="32" max="32" width="1.140625" customWidth="1"/>
    <col min="33" max="33" width="1" customWidth="1"/>
    <col min="34" max="34" width="18.85546875" customWidth="1"/>
    <col min="35" max="36" width="9.42578125" customWidth="1"/>
    <col min="37" max="37" width="12.140625" customWidth="1"/>
    <col min="39" max="40" width="9.42578125" customWidth="1"/>
    <col min="41" max="41" width="12.140625" customWidth="1"/>
    <col min="42" max="44" width="9.42578125" customWidth="1"/>
    <col min="45" max="45" width="11.28515625" customWidth="1"/>
    <col min="46" max="46" width="9.5703125" customWidth="1"/>
    <col min="47" max="47" width="1.140625" customWidth="1"/>
    <col min="257" max="257" width="0" hidden="1" customWidth="1"/>
    <col min="258" max="258" width="1.7109375" customWidth="1"/>
    <col min="259" max="259" width="21.85546875" customWidth="1"/>
    <col min="260" max="260" width="23.5703125" customWidth="1"/>
    <col min="261" max="261" width="18.5703125" customWidth="1"/>
    <col min="262" max="262" width="11.7109375" customWidth="1"/>
    <col min="263" max="263" width="11.28515625" customWidth="1"/>
    <col min="264" max="268" width="10.7109375" customWidth="1"/>
    <col min="269" max="269" width="11" customWidth="1"/>
    <col min="270" max="270" width="5.140625" customWidth="1"/>
    <col min="271" max="271" width="1.85546875" customWidth="1"/>
    <col min="272" max="272" width="19.42578125" customWidth="1"/>
    <col min="273" max="276" width="9.42578125" customWidth="1"/>
    <col min="277" max="277" width="11" customWidth="1"/>
    <col min="278" max="280" width="9.42578125" customWidth="1"/>
    <col min="281" max="281" width="10.42578125" customWidth="1"/>
    <col min="282" max="284" width="9.42578125" customWidth="1"/>
    <col min="285" max="285" width="10.28515625" customWidth="1"/>
    <col min="286" max="286" width="9.42578125" customWidth="1"/>
    <col min="287" max="287" width="0" hidden="1" customWidth="1"/>
    <col min="288" max="288" width="1.140625" customWidth="1"/>
    <col min="289" max="289" width="1" customWidth="1"/>
    <col min="290" max="290" width="18.85546875" customWidth="1"/>
    <col min="291" max="292" width="9.42578125" customWidth="1"/>
    <col min="293" max="293" width="12.140625" customWidth="1"/>
    <col min="295" max="296" width="9.42578125" customWidth="1"/>
    <col min="297" max="297" width="12.140625" customWidth="1"/>
    <col min="298" max="300" width="9.42578125" customWidth="1"/>
    <col min="301" max="301" width="11.28515625" customWidth="1"/>
    <col min="302" max="302" width="9.5703125" customWidth="1"/>
    <col min="303" max="303" width="1.140625" customWidth="1"/>
    <col min="513" max="513" width="0" hidden="1" customWidth="1"/>
    <col min="514" max="514" width="1.7109375" customWidth="1"/>
    <col min="515" max="515" width="21.85546875" customWidth="1"/>
    <col min="516" max="516" width="23.5703125" customWidth="1"/>
    <col min="517" max="517" width="18.5703125" customWidth="1"/>
    <col min="518" max="518" width="11.7109375" customWidth="1"/>
    <col min="519" max="519" width="11.28515625" customWidth="1"/>
    <col min="520" max="524" width="10.7109375" customWidth="1"/>
    <col min="525" max="525" width="11" customWidth="1"/>
    <col min="526" max="526" width="5.140625" customWidth="1"/>
    <col min="527" max="527" width="1.85546875" customWidth="1"/>
    <col min="528" max="528" width="19.42578125" customWidth="1"/>
    <col min="529" max="532" width="9.42578125" customWidth="1"/>
    <col min="533" max="533" width="11" customWidth="1"/>
    <col min="534" max="536" width="9.42578125" customWidth="1"/>
    <col min="537" max="537" width="10.42578125" customWidth="1"/>
    <col min="538" max="540" width="9.42578125" customWidth="1"/>
    <col min="541" max="541" width="10.28515625" customWidth="1"/>
    <col min="542" max="542" width="9.42578125" customWidth="1"/>
    <col min="543" max="543" width="0" hidden="1" customWidth="1"/>
    <col min="544" max="544" width="1.140625" customWidth="1"/>
    <col min="545" max="545" width="1" customWidth="1"/>
    <col min="546" max="546" width="18.85546875" customWidth="1"/>
    <col min="547" max="548" width="9.42578125" customWidth="1"/>
    <col min="549" max="549" width="12.140625" customWidth="1"/>
    <col min="551" max="552" width="9.42578125" customWidth="1"/>
    <col min="553" max="553" width="12.140625" customWidth="1"/>
    <col min="554" max="556" width="9.42578125" customWidth="1"/>
    <col min="557" max="557" width="11.28515625" customWidth="1"/>
    <col min="558" max="558" width="9.5703125" customWidth="1"/>
    <col min="559" max="559" width="1.140625" customWidth="1"/>
    <col min="769" max="769" width="0" hidden="1" customWidth="1"/>
    <col min="770" max="770" width="1.7109375" customWidth="1"/>
    <col min="771" max="771" width="21.85546875" customWidth="1"/>
    <col min="772" max="772" width="23.5703125" customWidth="1"/>
    <col min="773" max="773" width="18.5703125" customWidth="1"/>
    <col min="774" max="774" width="11.7109375" customWidth="1"/>
    <col min="775" max="775" width="11.28515625" customWidth="1"/>
    <col min="776" max="780" width="10.7109375" customWidth="1"/>
    <col min="781" max="781" width="11" customWidth="1"/>
    <col min="782" max="782" width="5.140625" customWidth="1"/>
    <col min="783" max="783" width="1.85546875" customWidth="1"/>
    <col min="784" max="784" width="19.42578125" customWidth="1"/>
    <col min="785" max="788" width="9.42578125" customWidth="1"/>
    <col min="789" max="789" width="11" customWidth="1"/>
    <col min="790" max="792" width="9.42578125" customWidth="1"/>
    <col min="793" max="793" width="10.42578125" customWidth="1"/>
    <col min="794" max="796" width="9.42578125" customWidth="1"/>
    <col min="797" max="797" width="10.28515625" customWidth="1"/>
    <col min="798" max="798" width="9.42578125" customWidth="1"/>
    <col min="799" max="799" width="0" hidden="1" customWidth="1"/>
    <col min="800" max="800" width="1.140625" customWidth="1"/>
    <col min="801" max="801" width="1" customWidth="1"/>
    <col min="802" max="802" width="18.85546875" customWidth="1"/>
    <col min="803" max="804" width="9.42578125" customWidth="1"/>
    <col min="805" max="805" width="12.140625" customWidth="1"/>
    <col min="807" max="808" width="9.42578125" customWidth="1"/>
    <col min="809" max="809" width="12.140625" customWidth="1"/>
    <col min="810" max="812" width="9.42578125" customWidth="1"/>
    <col min="813" max="813" width="11.28515625" customWidth="1"/>
    <col min="814" max="814" width="9.5703125" customWidth="1"/>
    <col min="815" max="815" width="1.140625" customWidth="1"/>
    <col min="1025" max="1025" width="0" hidden="1" customWidth="1"/>
    <col min="1026" max="1026" width="1.7109375" customWidth="1"/>
    <col min="1027" max="1027" width="21.85546875" customWidth="1"/>
    <col min="1028" max="1028" width="23.5703125" customWidth="1"/>
    <col min="1029" max="1029" width="18.5703125" customWidth="1"/>
    <col min="1030" max="1030" width="11.7109375" customWidth="1"/>
    <col min="1031" max="1031" width="11.28515625" customWidth="1"/>
    <col min="1032" max="1036" width="10.7109375" customWidth="1"/>
    <col min="1037" max="1037" width="11" customWidth="1"/>
    <col min="1038" max="1038" width="5.140625" customWidth="1"/>
    <col min="1039" max="1039" width="1.85546875" customWidth="1"/>
    <col min="1040" max="1040" width="19.42578125" customWidth="1"/>
    <col min="1041" max="1044" width="9.42578125" customWidth="1"/>
    <col min="1045" max="1045" width="11" customWidth="1"/>
    <col min="1046" max="1048" width="9.42578125" customWidth="1"/>
    <col min="1049" max="1049" width="10.42578125" customWidth="1"/>
    <col min="1050" max="1052" width="9.42578125" customWidth="1"/>
    <col min="1053" max="1053" width="10.28515625" customWidth="1"/>
    <col min="1054" max="1054" width="9.42578125" customWidth="1"/>
    <col min="1055" max="1055" width="0" hidden="1" customWidth="1"/>
    <col min="1056" max="1056" width="1.140625" customWidth="1"/>
    <col min="1057" max="1057" width="1" customWidth="1"/>
    <col min="1058" max="1058" width="18.85546875" customWidth="1"/>
    <col min="1059" max="1060" width="9.42578125" customWidth="1"/>
    <col min="1061" max="1061" width="12.140625" customWidth="1"/>
    <col min="1063" max="1064" width="9.42578125" customWidth="1"/>
    <col min="1065" max="1065" width="12.140625" customWidth="1"/>
    <col min="1066" max="1068" width="9.42578125" customWidth="1"/>
    <col min="1069" max="1069" width="11.28515625" customWidth="1"/>
    <col min="1070" max="1070" width="9.5703125" customWidth="1"/>
    <col min="1071" max="1071" width="1.140625" customWidth="1"/>
    <col min="1281" max="1281" width="0" hidden="1" customWidth="1"/>
    <col min="1282" max="1282" width="1.7109375" customWidth="1"/>
    <col min="1283" max="1283" width="21.85546875" customWidth="1"/>
    <col min="1284" max="1284" width="23.5703125" customWidth="1"/>
    <col min="1285" max="1285" width="18.5703125" customWidth="1"/>
    <col min="1286" max="1286" width="11.7109375" customWidth="1"/>
    <col min="1287" max="1287" width="11.28515625" customWidth="1"/>
    <col min="1288" max="1292" width="10.7109375" customWidth="1"/>
    <col min="1293" max="1293" width="11" customWidth="1"/>
    <col min="1294" max="1294" width="5.140625" customWidth="1"/>
    <col min="1295" max="1295" width="1.85546875" customWidth="1"/>
    <col min="1296" max="1296" width="19.42578125" customWidth="1"/>
    <col min="1297" max="1300" width="9.42578125" customWidth="1"/>
    <col min="1301" max="1301" width="11" customWidth="1"/>
    <col min="1302" max="1304" width="9.42578125" customWidth="1"/>
    <col min="1305" max="1305" width="10.42578125" customWidth="1"/>
    <col min="1306" max="1308" width="9.42578125" customWidth="1"/>
    <col min="1309" max="1309" width="10.28515625" customWidth="1"/>
    <col min="1310" max="1310" width="9.42578125" customWidth="1"/>
    <col min="1311" max="1311" width="0" hidden="1" customWidth="1"/>
    <col min="1312" max="1312" width="1.140625" customWidth="1"/>
    <col min="1313" max="1313" width="1" customWidth="1"/>
    <col min="1314" max="1314" width="18.85546875" customWidth="1"/>
    <col min="1315" max="1316" width="9.42578125" customWidth="1"/>
    <col min="1317" max="1317" width="12.140625" customWidth="1"/>
    <col min="1319" max="1320" width="9.42578125" customWidth="1"/>
    <col min="1321" max="1321" width="12.140625" customWidth="1"/>
    <col min="1322" max="1324" width="9.42578125" customWidth="1"/>
    <col min="1325" max="1325" width="11.28515625" customWidth="1"/>
    <col min="1326" max="1326" width="9.5703125" customWidth="1"/>
    <col min="1327" max="1327" width="1.140625" customWidth="1"/>
    <col min="1537" max="1537" width="0" hidden="1" customWidth="1"/>
    <col min="1538" max="1538" width="1.7109375" customWidth="1"/>
    <col min="1539" max="1539" width="21.85546875" customWidth="1"/>
    <col min="1540" max="1540" width="23.5703125" customWidth="1"/>
    <col min="1541" max="1541" width="18.5703125" customWidth="1"/>
    <col min="1542" max="1542" width="11.7109375" customWidth="1"/>
    <col min="1543" max="1543" width="11.28515625" customWidth="1"/>
    <col min="1544" max="1548" width="10.7109375" customWidth="1"/>
    <col min="1549" max="1549" width="11" customWidth="1"/>
    <col min="1550" max="1550" width="5.140625" customWidth="1"/>
    <col min="1551" max="1551" width="1.85546875" customWidth="1"/>
    <col min="1552" max="1552" width="19.42578125" customWidth="1"/>
    <col min="1553" max="1556" width="9.42578125" customWidth="1"/>
    <col min="1557" max="1557" width="11" customWidth="1"/>
    <col min="1558" max="1560" width="9.42578125" customWidth="1"/>
    <col min="1561" max="1561" width="10.42578125" customWidth="1"/>
    <col min="1562" max="1564" width="9.42578125" customWidth="1"/>
    <col min="1565" max="1565" width="10.28515625" customWidth="1"/>
    <col min="1566" max="1566" width="9.42578125" customWidth="1"/>
    <col min="1567" max="1567" width="0" hidden="1" customWidth="1"/>
    <col min="1568" max="1568" width="1.140625" customWidth="1"/>
    <col min="1569" max="1569" width="1" customWidth="1"/>
    <col min="1570" max="1570" width="18.85546875" customWidth="1"/>
    <col min="1571" max="1572" width="9.42578125" customWidth="1"/>
    <col min="1573" max="1573" width="12.140625" customWidth="1"/>
    <col min="1575" max="1576" width="9.42578125" customWidth="1"/>
    <col min="1577" max="1577" width="12.140625" customWidth="1"/>
    <col min="1578" max="1580" width="9.42578125" customWidth="1"/>
    <col min="1581" max="1581" width="11.28515625" customWidth="1"/>
    <col min="1582" max="1582" width="9.5703125" customWidth="1"/>
    <col min="1583" max="1583" width="1.140625" customWidth="1"/>
    <col min="1793" max="1793" width="0" hidden="1" customWidth="1"/>
    <col min="1794" max="1794" width="1.7109375" customWidth="1"/>
    <col min="1795" max="1795" width="21.85546875" customWidth="1"/>
    <col min="1796" max="1796" width="23.5703125" customWidth="1"/>
    <col min="1797" max="1797" width="18.5703125" customWidth="1"/>
    <col min="1798" max="1798" width="11.7109375" customWidth="1"/>
    <col min="1799" max="1799" width="11.28515625" customWidth="1"/>
    <col min="1800" max="1804" width="10.7109375" customWidth="1"/>
    <col min="1805" max="1805" width="11" customWidth="1"/>
    <col min="1806" max="1806" width="5.140625" customWidth="1"/>
    <col min="1807" max="1807" width="1.85546875" customWidth="1"/>
    <col min="1808" max="1808" width="19.42578125" customWidth="1"/>
    <col min="1809" max="1812" width="9.42578125" customWidth="1"/>
    <col min="1813" max="1813" width="11" customWidth="1"/>
    <col min="1814" max="1816" width="9.42578125" customWidth="1"/>
    <col min="1817" max="1817" width="10.42578125" customWidth="1"/>
    <col min="1818" max="1820" width="9.42578125" customWidth="1"/>
    <col min="1821" max="1821" width="10.28515625" customWidth="1"/>
    <col min="1822" max="1822" width="9.42578125" customWidth="1"/>
    <col min="1823" max="1823" width="0" hidden="1" customWidth="1"/>
    <col min="1824" max="1824" width="1.140625" customWidth="1"/>
    <col min="1825" max="1825" width="1" customWidth="1"/>
    <col min="1826" max="1826" width="18.85546875" customWidth="1"/>
    <col min="1827" max="1828" width="9.42578125" customWidth="1"/>
    <col min="1829" max="1829" width="12.140625" customWidth="1"/>
    <col min="1831" max="1832" width="9.42578125" customWidth="1"/>
    <col min="1833" max="1833" width="12.140625" customWidth="1"/>
    <col min="1834" max="1836" width="9.42578125" customWidth="1"/>
    <col min="1837" max="1837" width="11.28515625" customWidth="1"/>
    <col min="1838" max="1838" width="9.5703125" customWidth="1"/>
    <col min="1839" max="1839" width="1.140625" customWidth="1"/>
    <col min="2049" max="2049" width="0" hidden="1" customWidth="1"/>
    <col min="2050" max="2050" width="1.7109375" customWidth="1"/>
    <col min="2051" max="2051" width="21.85546875" customWidth="1"/>
    <col min="2052" max="2052" width="23.5703125" customWidth="1"/>
    <col min="2053" max="2053" width="18.5703125" customWidth="1"/>
    <col min="2054" max="2054" width="11.7109375" customWidth="1"/>
    <col min="2055" max="2055" width="11.28515625" customWidth="1"/>
    <col min="2056" max="2060" width="10.7109375" customWidth="1"/>
    <col min="2061" max="2061" width="11" customWidth="1"/>
    <col min="2062" max="2062" width="5.140625" customWidth="1"/>
    <col min="2063" max="2063" width="1.85546875" customWidth="1"/>
    <col min="2064" max="2064" width="19.42578125" customWidth="1"/>
    <col min="2065" max="2068" width="9.42578125" customWidth="1"/>
    <col min="2069" max="2069" width="11" customWidth="1"/>
    <col min="2070" max="2072" width="9.42578125" customWidth="1"/>
    <col min="2073" max="2073" width="10.42578125" customWidth="1"/>
    <col min="2074" max="2076" width="9.42578125" customWidth="1"/>
    <col min="2077" max="2077" width="10.28515625" customWidth="1"/>
    <col min="2078" max="2078" width="9.42578125" customWidth="1"/>
    <col min="2079" max="2079" width="0" hidden="1" customWidth="1"/>
    <col min="2080" max="2080" width="1.140625" customWidth="1"/>
    <col min="2081" max="2081" width="1" customWidth="1"/>
    <col min="2082" max="2082" width="18.85546875" customWidth="1"/>
    <col min="2083" max="2084" width="9.42578125" customWidth="1"/>
    <col min="2085" max="2085" width="12.140625" customWidth="1"/>
    <col min="2087" max="2088" width="9.42578125" customWidth="1"/>
    <col min="2089" max="2089" width="12.140625" customWidth="1"/>
    <col min="2090" max="2092" width="9.42578125" customWidth="1"/>
    <col min="2093" max="2093" width="11.28515625" customWidth="1"/>
    <col min="2094" max="2094" width="9.5703125" customWidth="1"/>
    <col min="2095" max="2095" width="1.140625" customWidth="1"/>
    <col min="2305" max="2305" width="0" hidden="1" customWidth="1"/>
    <col min="2306" max="2306" width="1.7109375" customWidth="1"/>
    <col min="2307" max="2307" width="21.85546875" customWidth="1"/>
    <col min="2308" max="2308" width="23.5703125" customWidth="1"/>
    <col min="2309" max="2309" width="18.5703125" customWidth="1"/>
    <col min="2310" max="2310" width="11.7109375" customWidth="1"/>
    <col min="2311" max="2311" width="11.28515625" customWidth="1"/>
    <col min="2312" max="2316" width="10.7109375" customWidth="1"/>
    <col min="2317" max="2317" width="11" customWidth="1"/>
    <col min="2318" max="2318" width="5.140625" customWidth="1"/>
    <col min="2319" max="2319" width="1.85546875" customWidth="1"/>
    <col min="2320" max="2320" width="19.42578125" customWidth="1"/>
    <col min="2321" max="2324" width="9.42578125" customWidth="1"/>
    <col min="2325" max="2325" width="11" customWidth="1"/>
    <col min="2326" max="2328" width="9.42578125" customWidth="1"/>
    <col min="2329" max="2329" width="10.42578125" customWidth="1"/>
    <col min="2330" max="2332" width="9.42578125" customWidth="1"/>
    <col min="2333" max="2333" width="10.28515625" customWidth="1"/>
    <col min="2334" max="2334" width="9.42578125" customWidth="1"/>
    <col min="2335" max="2335" width="0" hidden="1" customWidth="1"/>
    <col min="2336" max="2336" width="1.140625" customWidth="1"/>
    <col min="2337" max="2337" width="1" customWidth="1"/>
    <col min="2338" max="2338" width="18.85546875" customWidth="1"/>
    <col min="2339" max="2340" width="9.42578125" customWidth="1"/>
    <col min="2341" max="2341" width="12.140625" customWidth="1"/>
    <col min="2343" max="2344" width="9.42578125" customWidth="1"/>
    <col min="2345" max="2345" width="12.140625" customWidth="1"/>
    <col min="2346" max="2348" width="9.42578125" customWidth="1"/>
    <col min="2349" max="2349" width="11.28515625" customWidth="1"/>
    <col min="2350" max="2350" width="9.5703125" customWidth="1"/>
    <col min="2351" max="2351" width="1.140625" customWidth="1"/>
    <col min="2561" max="2561" width="0" hidden="1" customWidth="1"/>
    <col min="2562" max="2562" width="1.7109375" customWidth="1"/>
    <col min="2563" max="2563" width="21.85546875" customWidth="1"/>
    <col min="2564" max="2564" width="23.5703125" customWidth="1"/>
    <col min="2565" max="2565" width="18.5703125" customWidth="1"/>
    <col min="2566" max="2566" width="11.7109375" customWidth="1"/>
    <col min="2567" max="2567" width="11.28515625" customWidth="1"/>
    <col min="2568" max="2572" width="10.7109375" customWidth="1"/>
    <col min="2573" max="2573" width="11" customWidth="1"/>
    <col min="2574" max="2574" width="5.140625" customWidth="1"/>
    <col min="2575" max="2575" width="1.85546875" customWidth="1"/>
    <col min="2576" max="2576" width="19.42578125" customWidth="1"/>
    <col min="2577" max="2580" width="9.42578125" customWidth="1"/>
    <col min="2581" max="2581" width="11" customWidth="1"/>
    <col min="2582" max="2584" width="9.42578125" customWidth="1"/>
    <col min="2585" max="2585" width="10.42578125" customWidth="1"/>
    <col min="2586" max="2588" width="9.42578125" customWidth="1"/>
    <col min="2589" max="2589" width="10.28515625" customWidth="1"/>
    <col min="2590" max="2590" width="9.42578125" customWidth="1"/>
    <col min="2591" max="2591" width="0" hidden="1" customWidth="1"/>
    <col min="2592" max="2592" width="1.140625" customWidth="1"/>
    <col min="2593" max="2593" width="1" customWidth="1"/>
    <col min="2594" max="2594" width="18.85546875" customWidth="1"/>
    <col min="2595" max="2596" width="9.42578125" customWidth="1"/>
    <col min="2597" max="2597" width="12.140625" customWidth="1"/>
    <col min="2599" max="2600" width="9.42578125" customWidth="1"/>
    <col min="2601" max="2601" width="12.140625" customWidth="1"/>
    <col min="2602" max="2604" width="9.42578125" customWidth="1"/>
    <col min="2605" max="2605" width="11.28515625" customWidth="1"/>
    <col min="2606" max="2606" width="9.5703125" customWidth="1"/>
    <col min="2607" max="2607" width="1.140625" customWidth="1"/>
    <col min="2817" max="2817" width="0" hidden="1" customWidth="1"/>
    <col min="2818" max="2818" width="1.7109375" customWidth="1"/>
    <col min="2819" max="2819" width="21.85546875" customWidth="1"/>
    <col min="2820" max="2820" width="23.5703125" customWidth="1"/>
    <col min="2821" max="2821" width="18.5703125" customWidth="1"/>
    <col min="2822" max="2822" width="11.7109375" customWidth="1"/>
    <col min="2823" max="2823" width="11.28515625" customWidth="1"/>
    <col min="2824" max="2828" width="10.7109375" customWidth="1"/>
    <col min="2829" max="2829" width="11" customWidth="1"/>
    <col min="2830" max="2830" width="5.140625" customWidth="1"/>
    <col min="2831" max="2831" width="1.85546875" customWidth="1"/>
    <col min="2832" max="2832" width="19.42578125" customWidth="1"/>
    <col min="2833" max="2836" width="9.42578125" customWidth="1"/>
    <col min="2837" max="2837" width="11" customWidth="1"/>
    <col min="2838" max="2840" width="9.42578125" customWidth="1"/>
    <col min="2841" max="2841" width="10.42578125" customWidth="1"/>
    <col min="2842" max="2844" width="9.42578125" customWidth="1"/>
    <col min="2845" max="2845" width="10.28515625" customWidth="1"/>
    <col min="2846" max="2846" width="9.42578125" customWidth="1"/>
    <col min="2847" max="2847" width="0" hidden="1" customWidth="1"/>
    <col min="2848" max="2848" width="1.140625" customWidth="1"/>
    <col min="2849" max="2849" width="1" customWidth="1"/>
    <col min="2850" max="2850" width="18.85546875" customWidth="1"/>
    <col min="2851" max="2852" width="9.42578125" customWidth="1"/>
    <col min="2853" max="2853" width="12.140625" customWidth="1"/>
    <col min="2855" max="2856" width="9.42578125" customWidth="1"/>
    <col min="2857" max="2857" width="12.140625" customWidth="1"/>
    <col min="2858" max="2860" width="9.42578125" customWidth="1"/>
    <col min="2861" max="2861" width="11.28515625" customWidth="1"/>
    <col min="2862" max="2862" width="9.5703125" customWidth="1"/>
    <col min="2863" max="2863" width="1.140625" customWidth="1"/>
    <col min="3073" max="3073" width="0" hidden="1" customWidth="1"/>
    <col min="3074" max="3074" width="1.7109375" customWidth="1"/>
    <col min="3075" max="3075" width="21.85546875" customWidth="1"/>
    <col min="3076" max="3076" width="23.5703125" customWidth="1"/>
    <col min="3077" max="3077" width="18.5703125" customWidth="1"/>
    <col min="3078" max="3078" width="11.7109375" customWidth="1"/>
    <col min="3079" max="3079" width="11.28515625" customWidth="1"/>
    <col min="3080" max="3084" width="10.7109375" customWidth="1"/>
    <col min="3085" max="3085" width="11" customWidth="1"/>
    <col min="3086" max="3086" width="5.140625" customWidth="1"/>
    <col min="3087" max="3087" width="1.85546875" customWidth="1"/>
    <col min="3088" max="3088" width="19.42578125" customWidth="1"/>
    <col min="3089" max="3092" width="9.42578125" customWidth="1"/>
    <col min="3093" max="3093" width="11" customWidth="1"/>
    <col min="3094" max="3096" width="9.42578125" customWidth="1"/>
    <col min="3097" max="3097" width="10.42578125" customWidth="1"/>
    <col min="3098" max="3100" width="9.42578125" customWidth="1"/>
    <col min="3101" max="3101" width="10.28515625" customWidth="1"/>
    <col min="3102" max="3102" width="9.42578125" customWidth="1"/>
    <col min="3103" max="3103" width="0" hidden="1" customWidth="1"/>
    <col min="3104" max="3104" width="1.140625" customWidth="1"/>
    <col min="3105" max="3105" width="1" customWidth="1"/>
    <col min="3106" max="3106" width="18.85546875" customWidth="1"/>
    <col min="3107" max="3108" width="9.42578125" customWidth="1"/>
    <col min="3109" max="3109" width="12.140625" customWidth="1"/>
    <col min="3111" max="3112" width="9.42578125" customWidth="1"/>
    <col min="3113" max="3113" width="12.140625" customWidth="1"/>
    <col min="3114" max="3116" width="9.42578125" customWidth="1"/>
    <col min="3117" max="3117" width="11.28515625" customWidth="1"/>
    <col min="3118" max="3118" width="9.5703125" customWidth="1"/>
    <col min="3119" max="3119" width="1.140625" customWidth="1"/>
    <col min="3329" max="3329" width="0" hidden="1" customWidth="1"/>
    <col min="3330" max="3330" width="1.7109375" customWidth="1"/>
    <col min="3331" max="3331" width="21.85546875" customWidth="1"/>
    <col min="3332" max="3332" width="23.5703125" customWidth="1"/>
    <col min="3333" max="3333" width="18.5703125" customWidth="1"/>
    <col min="3334" max="3334" width="11.7109375" customWidth="1"/>
    <col min="3335" max="3335" width="11.28515625" customWidth="1"/>
    <col min="3336" max="3340" width="10.7109375" customWidth="1"/>
    <col min="3341" max="3341" width="11" customWidth="1"/>
    <col min="3342" max="3342" width="5.140625" customWidth="1"/>
    <col min="3343" max="3343" width="1.85546875" customWidth="1"/>
    <col min="3344" max="3344" width="19.42578125" customWidth="1"/>
    <col min="3345" max="3348" width="9.42578125" customWidth="1"/>
    <col min="3349" max="3349" width="11" customWidth="1"/>
    <col min="3350" max="3352" width="9.42578125" customWidth="1"/>
    <col min="3353" max="3353" width="10.42578125" customWidth="1"/>
    <col min="3354" max="3356" width="9.42578125" customWidth="1"/>
    <col min="3357" max="3357" width="10.28515625" customWidth="1"/>
    <col min="3358" max="3358" width="9.42578125" customWidth="1"/>
    <col min="3359" max="3359" width="0" hidden="1" customWidth="1"/>
    <col min="3360" max="3360" width="1.140625" customWidth="1"/>
    <col min="3361" max="3361" width="1" customWidth="1"/>
    <col min="3362" max="3362" width="18.85546875" customWidth="1"/>
    <col min="3363" max="3364" width="9.42578125" customWidth="1"/>
    <col min="3365" max="3365" width="12.140625" customWidth="1"/>
    <col min="3367" max="3368" width="9.42578125" customWidth="1"/>
    <col min="3369" max="3369" width="12.140625" customWidth="1"/>
    <col min="3370" max="3372" width="9.42578125" customWidth="1"/>
    <col min="3373" max="3373" width="11.28515625" customWidth="1"/>
    <col min="3374" max="3374" width="9.5703125" customWidth="1"/>
    <col min="3375" max="3375" width="1.140625" customWidth="1"/>
    <col min="3585" max="3585" width="0" hidden="1" customWidth="1"/>
    <col min="3586" max="3586" width="1.7109375" customWidth="1"/>
    <col min="3587" max="3587" width="21.85546875" customWidth="1"/>
    <col min="3588" max="3588" width="23.5703125" customWidth="1"/>
    <col min="3589" max="3589" width="18.5703125" customWidth="1"/>
    <col min="3590" max="3590" width="11.7109375" customWidth="1"/>
    <col min="3591" max="3591" width="11.28515625" customWidth="1"/>
    <col min="3592" max="3596" width="10.7109375" customWidth="1"/>
    <col min="3597" max="3597" width="11" customWidth="1"/>
    <col min="3598" max="3598" width="5.140625" customWidth="1"/>
    <col min="3599" max="3599" width="1.85546875" customWidth="1"/>
    <col min="3600" max="3600" width="19.42578125" customWidth="1"/>
    <col min="3601" max="3604" width="9.42578125" customWidth="1"/>
    <col min="3605" max="3605" width="11" customWidth="1"/>
    <col min="3606" max="3608" width="9.42578125" customWidth="1"/>
    <col min="3609" max="3609" width="10.42578125" customWidth="1"/>
    <col min="3610" max="3612" width="9.42578125" customWidth="1"/>
    <col min="3613" max="3613" width="10.28515625" customWidth="1"/>
    <col min="3614" max="3614" width="9.42578125" customWidth="1"/>
    <col min="3615" max="3615" width="0" hidden="1" customWidth="1"/>
    <col min="3616" max="3616" width="1.140625" customWidth="1"/>
    <col min="3617" max="3617" width="1" customWidth="1"/>
    <col min="3618" max="3618" width="18.85546875" customWidth="1"/>
    <col min="3619" max="3620" width="9.42578125" customWidth="1"/>
    <col min="3621" max="3621" width="12.140625" customWidth="1"/>
    <col min="3623" max="3624" width="9.42578125" customWidth="1"/>
    <col min="3625" max="3625" width="12.140625" customWidth="1"/>
    <col min="3626" max="3628" width="9.42578125" customWidth="1"/>
    <col min="3629" max="3629" width="11.28515625" customWidth="1"/>
    <col min="3630" max="3630" width="9.5703125" customWidth="1"/>
    <col min="3631" max="3631" width="1.140625" customWidth="1"/>
    <col min="3841" max="3841" width="0" hidden="1" customWidth="1"/>
    <col min="3842" max="3842" width="1.7109375" customWidth="1"/>
    <col min="3843" max="3843" width="21.85546875" customWidth="1"/>
    <col min="3844" max="3844" width="23.5703125" customWidth="1"/>
    <col min="3845" max="3845" width="18.5703125" customWidth="1"/>
    <col min="3846" max="3846" width="11.7109375" customWidth="1"/>
    <col min="3847" max="3847" width="11.28515625" customWidth="1"/>
    <col min="3848" max="3852" width="10.7109375" customWidth="1"/>
    <col min="3853" max="3853" width="11" customWidth="1"/>
    <col min="3854" max="3854" width="5.140625" customWidth="1"/>
    <col min="3855" max="3855" width="1.85546875" customWidth="1"/>
    <col min="3856" max="3856" width="19.42578125" customWidth="1"/>
    <col min="3857" max="3860" width="9.42578125" customWidth="1"/>
    <col min="3861" max="3861" width="11" customWidth="1"/>
    <col min="3862" max="3864" width="9.42578125" customWidth="1"/>
    <col min="3865" max="3865" width="10.42578125" customWidth="1"/>
    <col min="3866" max="3868" width="9.42578125" customWidth="1"/>
    <col min="3869" max="3869" width="10.28515625" customWidth="1"/>
    <col min="3870" max="3870" width="9.42578125" customWidth="1"/>
    <col min="3871" max="3871" width="0" hidden="1" customWidth="1"/>
    <col min="3872" max="3872" width="1.140625" customWidth="1"/>
    <col min="3873" max="3873" width="1" customWidth="1"/>
    <col min="3874" max="3874" width="18.85546875" customWidth="1"/>
    <col min="3875" max="3876" width="9.42578125" customWidth="1"/>
    <col min="3877" max="3877" width="12.140625" customWidth="1"/>
    <col min="3879" max="3880" width="9.42578125" customWidth="1"/>
    <col min="3881" max="3881" width="12.140625" customWidth="1"/>
    <col min="3882" max="3884" width="9.42578125" customWidth="1"/>
    <col min="3885" max="3885" width="11.28515625" customWidth="1"/>
    <col min="3886" max="3886" width="9.5703125" customWidth="1"/>
    <col min="3887" max="3887" width="1.140625" customWidth="1"/>
    <col min="4097" max="4097" width="0" hidden="1" customWidth="1"/>
    <col min="4098" max="4098" width="1.7109375" customWidth="1"/>
    <col min="4099" max="4099" width="21.85546875" customWidth="1"/>
    <col min="4100" max="4100" width="23.5703125" customWidth="1"/>
    <col min="4101" max="4101" width="18.5703125" customWidth="1"/>
    <col min="4102" max="4102" width="11.7109375" customWidth="1"/>
    <col min="4103" max="4103" width="11.28515625" customWidth="1"/>
    <col min="4104" max="4108" width="10.7109375" customWidth="1"/>
    <col min="4109" max="4109" width="11" customWidth="1"/>
    <col min="4110" max="4110" width="5.140625" customWidth="1"/>
    <col min="4111" max="4111" width="1.85546875" customWidth="1"/>
    <col min="4112" max="4112" width="19.42578125" customWidth="1"/>
    <col min="4113" max="4116" width="9.42578125" customWidth="1"/>
    <col min="4117" max="4117" width="11" customWidth="1"/>
    <col min="4118" max="4120" width="9.42578125" customWidth="1"/>
    <col min="4121" max="4121" width="10.42578125" customWidth="1"/>
    <col min="4122" max="4124" width="9.42578125" customWidth="1"/>
    <col min="4125" max="4125" width="10.28515625" customWidth="1"/>
    <col min="4126" max="4126" width="9.42578125" customWidth="1"/>
    <col min="4127" max="4127" width="0" hidden="1" customWidth="1"/>
    <col min="4128" max="4128" width="1.140625" customWidth="1"/>
    <col min="4129" max="4129" width="1" customWidth="1"/>
    <col min="4130" max="4130" width="18.85546875" customWidth="1"/>
    <col min="4131" max="4132" width="9.42578125" customWidth="1"/>
    <col min="4133" max="4133" width="12.140625" customWidth="1"/>
    <col min="4135" max="4136" width="9.42578125" customWidth="1"/>
    <col min="4137" max="4137" width="12.140625" customWidth="1"/>
    <col min="4138" max="4140" width="9.42578125" customWidth="1"/>
    <col min="4141" max="4141" width="11.28515625" customWidth="1"/>
    <col min="4142" max="4142" width="9.5703125" customWidth="1"/>
    <col min="4143" max="4143" width="1.140625" customWidth="1"/>
    <col min="4353" max="4353" width="0" hidden="1" customWidth="1"/>
    <col min="4354" max="4354" width="1.7109375" customWidth="1"/>
    <col min="4355" max="4355" width="21.85546875" customWidth="1"/>
    <col min="4356" max="4356" width="23.5703125" customWidth="1"/>
    <col min="4357" max="4357" width="18.5703125" customWidth="1"/>
    <col min="4358" max="4358" width="11.7109375" customWidth="1"/>
    <col min="4359" max="4359" width="11.28515625" customWidth="1"/>
    <col min="4360" max="4364" width="10.7109375" customWidth="1"/>
    <col min="4365" max="4365" width="11" customWidth="1"/>
    <col min="4366" max="4366" width="5.140625" customWidth="1"/>
    <col min="4367" max="4367" width="1.85546875" customWidth="1"/>
    <col min="4368" max="4368" width="19.42578125" customWidth="1"/>
    <col min="4369" max="4372" width="9.42578125" customWidth="1"/>
    <col min="4373" max="4373" width="11" customWidth="1"/>
    <col min="4374" max="4376" width="9.42578125" customWidth="1"/>
    <col min="4377" max="4377" width="10.42578125" customWidth="1"/>
    <col min="4378" max="4380" width="9.42578125" customWidth="1"/>
    <col min="4381" max="4381" width="10.28515625" customWidth="1"/>
    <col min="4382" max="4382" width="9.42578125" customWidth="1"/>
    <col min="4383" max="4383" width="0" hidden="1" customWidth="1"/>
    <col min="4384" max="4384" width="1.140625" customWidth="1"/>
    <col min="4385" max="4385" width="1" customWidth="1"/>
    <col min="4386" max="4386" width="18.85546875" customWidth="1"/>
    <col min="4387" max="4388" width="9.42578125" customWidth="1"/>
    <col min="4389" max="4389" width="12.140625" customWidth="1"/>
    <col min="4391" max="4392" width="9.42578125" customWidth="1"/>
    <col min="4393" max="4393" width="12.140625" customWidth="1"/>
    <col min="4394" max="4396" width="9.42578125" customWidth="1"/>
    <col min="4397" max="4397" width="11.28515625" customWidth="1"/>
    <col min="4398" max="4398" width="9.5703125" customWidth="1"/>
    <col min="4399" max="4399" width="1.140625" customWidth="1"/>
    <col min="4609" max="4609" width="0" hidden="1" customWidth="1"/>
    <col min="4610" max="4610" width="1.7109375" customWidth="1"/>
    <col min="4611" max="4611" width="21.85546875" customWidth="1"/>
    <col min="4612" max="4612" width="23.5703125" customWidth="1"/>
    <col min="4613" max="4613" width="18.5703125" customWidth="1"/>
    <col min="4614" max="4614" width="11.7109375" customWidth="1"/>
    <col min="4615" max="4615" width="11.28515625" customWidth="1"/>
    <col min="4616" max="4620" width="10.7109375" customWidth="1"/>
    <col min="4621" max="4621" width="11" customWidth="1"/>
    <col min="4622" max="4622" width="5.140625" customWidth="1"/>
    <col min="4623" max="4623" width="1.85546875" customWidth="1"/>
    <col min="4624" max="4624" width="19.42578125" customWidth="1"/>
    <col min="4625" max="4628" width="9.42578125" customWidth="1"/>
    <col min="4629" max="4629" width="11" customWidth="1"/>
    <col min="4630" max="4632" width="9.42578125" customWidth="1"/>
    <col min="4633" max="4633" width="10.42578125" customWidth="1"/>
    <col min="4634" max="4636" width="9.42578125" customWidth="1"/>
    <col min="4637" max="4637" width="10.28515625" customWidth="1"/>
    <col min="4638" max="4638" width="9.42578125" customWidth="1"/>
    <col min="4639" max="4639" width="0" hidden="1" customWidth="1"/>
    <col min="4640" max="4640" width="1.140625" customWidth="1"/>
    <col min="4641" max="4641" width="1" customWidth="1"/>
    <col min="4642" max="4642" width="18.85546875" customWidth="1"/>
    <col min="4643" max="4644" width="9.42578125" customWidth="1"/>
    <col min="4645" max="4645" width="12.140625" customWidth="1"/>
    <col min="4647" max="4648" width="9.42578125" customWidth="1"/>
    <col min="4649" max="4649" width="12.140625" customWidth="1"/>
    <col min="4650" max="4652" width="9.42578125" customWidth="1"/>
    <col min="4653" max="4653" width="11.28515625" customWidth="1"/>
    <col min="4654" max="4654" width="9.5703125" customWidth="1"/>
    <col min="4655" max="4655" width="1.140625" customWidth="1"/>
    <col min="4865" max="4865" width="0" hidden="1" customWidth="1"/>
    <col min="4866" max="4866" width="1.7109375" customWidth="1"/>
    <col min="4867" max="4867" width="21.85546875" customWidth="1"/>
    <col min="4868" max="4868" width="23.5703125" customWidth="1"/>
    <col min="4869" max="4869" width="18.5703125" customWidth="1"/>
    <col min="4870" max="4870" width="11.7109375" customWidth="1"/>
    <col min="4871" max="4871" width="11.28515625" customWidth="1"/>
    <col min="4872" max="4876" width="10.7109375" customWidth="1"/>
    <col min="4877" max="4877" width="11" customWidth="1"/>
    <col min="4878" max="4878" width="5.140625" customWidth="1"/>
    <col min="4879" max="4879" width="1.85546875" customWidth="1"/>
    <col min="4880" max="4880" width="19.42578125" customWidth="1"/>
    <col min="4881" max="4884" width="9.42578125" customWidth="1"/>
    <col min="4885" max="4885" width="11" customWidth="1"/>
    <col min="4886" max="4888" width="9.42578125" customWidth="1"/>
    <col min="4889" max="4889" width="10.42578125" customWidth="1"/>
    <col min="4890" max="4892" width="9.42578125" customWidth="1"/>
    <col min="4893" max="4893" width="10.28515625" customWidth="1"/>
    <col min="4894" max="4894" width="9.42578125" customWidth="1"/>
    <col min="4895" max="4895" width="0" hidden="1" customWidth="1"/>
    <col min="4896" max="4896" width="1.140625" customWidth="1"/>
    <col min="4897" max="4897" width="1" customWidth="1"/>
    <col min="4898" max="4898" width="18.85546875" customWidth="1"/>
    <col min="4899" max="4900" width="9.42578125" customWidth="1"/>
    <col min="4901" max="4901" width="12.140625" customWidth="1"/>
    <col min="4903" max="4904" width="9.42578125" customWidth="1"/>
    <col min="4905" max="4905" width="12.140625" customWidth="1"/>
    <col min="4906" max="4908" width="9.42578125" customWidth="1"/>
    <col min="4909" max="4909" width="11.28515625" customWidth="1"/>
    <col min="4910" max="4910" width="9.5703125" customWidth="1"/>
    <col min="4911" max="4911" width="1.140625" customWidth="1"/>
    <col min="5121" max="5121" width="0" hidden="1" customWidth="1"/>
    <col min="5122" max="5122" width="1.7109375" customWidth="1"/>
    <col min="5123" max="5123" width="21.85546875" customWidth="1"/>
    <col min="5124" max="5124" width="23.5703125" customWidth="1"/>
    <col min="5125" max="5125" width="18.5703125" customWidth="1"/>
    <col min="5126" max="5126" width="11.7109375" customWidth="1"/>
    <col min="5127" max="5127" width="11.28515625" customWidth="1"/>
    <col min="5128" max="5132" width="10.7109375" customWidth="1"/>
    <col min="5133" max="5133" width="11" customWidth="1"/>
    <col min="5134" max="5134" width="5.140625" customWidth="1"/>
    <col min="5135" max="5135" width="1.85546875" customWidth="1"/>
    <col min="5136" max="5136" width="19.42578125" customWidth="1"/>
    <col min="5137" max="5140" width="9.42578125" customWidth="1"/>
    <col min="5141" max="5141" width="11" customWidth="1"/>
    <col min="5142" max="5144" width="9.42578125" customWidth="1"/>
    <col min="5145" max="5145" width="10.42578125" customWidth="1"/>
    <col min="5146" max="5148" width="9.42578125" customWidth="1"/>
    <col min="5149" max="5149" width="10.28515625" customWidth="1"/>
    <col min="5150" max="5150" width="9.42578125" customWidth="1"/>
    <col min="5151" max="5151" width="0" hidden="1" customWidth="1"/>
    <col min="5152" max="5152" width="1.140625" customWidth="1"/>
    <col min="5153" max="5153" width="1" customWidth="1"/>
    <col min="5154" max="5154" width="18.85546875" customWidth="1"/>
    <col min="5155" max="5156" width="9.42578125" customWidth="1"/>
    <col min="5157" max="5157" width="12.140625" customWidth="1"/>
    <col min="5159" max="5160" width="9.42578125" customWidth="1"/>
    <col min="5161" max="5161" width="12.140625" customWidth="1"/>
    <col min="5162" max="5164" width="9.42578125" customWidth="1"/>
    <col min="5165" max="5165" width="11.28515625" customWidth="1"/>
    <col min="5166" max="5166" width="9.5703125" customWidth="1"/>
    <col min="5167" max="5167" width="1.140625" customWidth="1"/>
    <col min="5377" max="5377" width="0" hidden="1" customWidth="1"/>
    <col min="5378" max="5378" width="1.7109375" customWidth="1"/>
    <col min="5379" max="5379" width="21.85546875" customWidth="1"/>
    <col min="5380" max="5380" width="23.5703125" customWidth="1"/>
    <col min="5381" max="5381" width="18.5703125" customWidth="1"/>
    <col min="5382" max="5382" width="11.7109375" customWidth="1"/>
    <col min="5383" max="5383" width="11.28515625" customWidth="1"/>
    <col min="5384" max="5388" width="10.7109375" customWidth="1"/>
    <col min="5389" max="5389" width="11" customWidth="1"/>
    <col min="5390" max="5390" width="5.140625" customWidth="1"/>
    <col min="5391" max="5391" width="1.85546875" customWidth="1"/>
    <col min="5392" max="5392" width="19.42578125" customWidth="1"/>
    <col min="5393" max="5396" width="9.42578125" customWidth="1"/>
    <col min="5397" max="5397" width="11" customWidth="1"/>
    <col min="5398" max="5400" width="9.42578125" customWidth="1"/>
    <col min="5401" max="5401" width="10.42578125" customWidth="1"/>
    <col min="5402" max="5404" width="9.42578125" customWidth="1"/>
    <col min="5405" max="5405" width="10.28515625" customWidth="1"/>
    <col min="5406" max="5406" width="9.42578125" customWidth="1"/>
    <col min="5407" max="5407" width="0" hidden="1" customWidth="1"/>
    <col min="5408" max="5408" width="1.140625" customWidth="1"/>
    <col min="5409" max="5409" width="1" customWidth="1"/>
    <col min="5410" max="5410" width="18.85546875" customWidth="1"/>
    <col min="5411" max="5412" width="9.42578125" customWidth="1"/>
    <col min="5413" max="5413" width="12.140625" customWidth="1"/>
    <col min="5415" max="5416" width="9.42578125" customWidth="1"/>
    <col min="5417" max="5417" width="12.140625" customWidth="1"/>
    <col min="5418" max="5420" width="9.42578125" customWidth="1"/>
    <col min="5421" max="5421" width="11.28515625" customWidth="1"/>
    <col min="5422" max="5422" width="9.5703125" customWidth="1"/>
    <col min="5423" max="5423" width="1.140625" customWidth="1"/>
    <col min="5633" max="5633" width="0" hidden="1" customWidth="1"/>
    <col min="5634" max="5634" width="1.7109375" customWidth="1"/>
    <col min="5635" max="5635" width="21.85546875" customWidth="1"/>
    <col min="5636" max="5636" width="23.5703125" customWidth="1"/>
    <col min="5637" max="5637" width="18.5703125" customWidth="1"/>
    <col min="5638" max="5638" width="11.7109375" customWidth="1"/>
    <col min="5639" max="5639" width="11.28515625" customWidth="1"/>
    <col min="5640" max="5644" width="10.7109375" customWidth="1"/>
    <col min="5645" max="5645" width="11" customWidth="1"/>
    <col min="5646" max="5646" width="5.140625" customWidth="1"/>
    <col min="5647" max="5647" width="1.85546875" customWidth="1"/>
    <col min="5648" max="5648" width="19.42578125" customWidth="1"/>
    <col min="5649" max="5652" width="9.42578125" customWidth="1"/>
    <col min="5653" max="5653" width="11" customWidth="1"/>
    <col min="5654" max="5656" width="9.42578125" customWidth="1"/>
    <col min="5657" max="5657" width="10.42578125" customWidth="1"/>
    <col min="5658" max="5660" width="9.42578125" customWidth="1"/>
    <col min="5661" max="5661" width="10.28515625" customWidth="1"/>
    <col min="5662" max="5662" width="9.42578125" customWidth="1"/>
    <col min="5663" max="5663" width="0" hidden="1" customWidth="1"/>
    <col min="5664" max="5664" width="1.140625" customWidth="1"/>
    <col min="5665" max="5665" width="1" customWidth="1"/>
    <col min="5666" max="5666" width="18.85546875" customWidth="1"/>
    <col min="5667" max="5668" width="9.42578125" customWidth="1"/>
    <col min="5669" max="5669" width="12.140625" customWidth="1"/>
    <col min="5671" max="5672" width="9.42578125" customWidth="1"/>
    <col min="5673" max="5673" width="12.140625" customWidth="1"/>
    <col min="5674" max="5676" width="9.42578125" customWidth="1"/>
    <col min="5677" max="5677" width="11.28515625" customWidth="1"/>
    <col min="5678" max="5678" width="9.5703125" customWidth="1"/>
    <col min="5679" max="5679" width="1.140625" customWidth="1"/>
    <col min="5889" max="5889" width="0" hidden="1" customWidth="1"/>
    <col min="5890" max="5890" width="1.7109375" customWidth="1"/>
    <col min="5891" max="5891" width="21.85546875" customWidth="1"/>
    <col min="5892" max="5892" width="23.5703125" customWidth="1"/>
    <col min="5893" max="5893" width="18.5703125" customWidth="1"/>
    <col min="5894" max="5894" width="11.7109375" customWidth="1"/>
    <col min="5895" max="5895" width="11.28515625" customWidth="1"/>
    <col min="5896" max="5900" width="10.7109375" customWidth="1"/>
    <col min="5901" max="5901" width="11" customWidth="1"/>
    <col min="5902" max="5902" width="5.140625" customWidth="1"/>
    <col min="5903" max="5903" width="1.85546875" customWidth="1"/>
    <col min="5904" max="5904" width="19.42578125" customWidth="1"/>
    <col min="5905" max="5908" width="9.42578125" customWidth="1"/>
    <col min="5909" max="5909" width="11" customWidth="1"/>
    <col min="5910" max="5912" width="9.42578125" customWidth="1"/>
    <col min="5913" max="5913" width="10.42578125" customWidth="1"/>
    <col min="5914" max="5916" width="9.42578125" customWidth="1"/>
    <col min="5917" max="5917" width="10.28515625" customWidth="1"/>
    <col min="5918" max="5918" width="9.42578125" customWidth="1"/>
    <col min="5919" max="5919" width="0" hidden="1" customWidth="1"/>
    <col min="5920" max="5920" width="1.140625" customWidth="1"/>
    <col min="5921" max="5921" width="1" customWidth="1"/>
    <col min="5922" max="5922" width="18.85546875" customWidth="1"/>
    <col min="5923" max="5924" width="9.42578125" customWidth="1"/>
    <col min="5925" max="5925" width="12.140625" customWidth="1"/>
    <col min="5927" max="5928" width="9.42578125" customWidth="1"/>
    <col min="5929" max="5929" width="12.140625" customWidth="1"/>
    <col min="5930" max="5932" width="9.42578125" customWidth="1"/>
    <col min="5933" max="5933" width="11.28515625" customWidth="1"/>
    <col min="5934" max="5934" width="9.5703125" customWidth="1"/>
    <col min="5935" max="5935" width="1.140625" customWidth="1"/>
    <col min="6145" max="6145" width="0" hidden="1" customWidth="1"/>
    <col min="6146" max="6146" width="1.7109375" customWidth="1"/>
    <col min="6147" max="6147" width="21.85546875" customWidth="1"/>
    <col min="6148" max="6148" width="23.5703125" customWidth="1"/>
    <col min="6149" max="6149" width="18.5703125" customWidth="1"/>
    <col min="6150" max="6150" width="11.7109375" customWidth="1"/>
    <col min="6151" max="6151" width="11.28515625" customWidth="1"/>
    <col min="6152" max="6156" width="10.7109375" customWidth="1"/>
    <col min="6157" max="6157" width="11" customWidth="1"/>
    <col min="6158" max="6158" width="5.140625" customWidth="1"/>
    <col min="6159" max="6159" width="1.85546875" customWidth="1"/>
    <col min="6160" max="6160" width="19.42578125" customWidth="1"/>
    <col min="6161" max="6164" width="9.42578125" customWidth="1"/>
    <col min="6165" max="6165" width="11" customWidth="1"/>
    <col min="6166" max="6168" width="9.42578125" customWidth="1"/>
    <col min="6169" max="6169" width="10.42578125" customWidth="1"/>
    <col min="6170" max="6172" width="9.42578125" customWidth="1"/>
    <col min="6173" max="6173" width="10.28515625" customWidth="1"/>
    <col min="6174" max="6174" width="9.42578125" customWidth="1"/>
    <col min="6175" max="6175" width="0" hidden="1" customWidth="1"/>
    <col min="6176" max="6176" width="1.140625" customWidth="1"/>
    <col min="6177" max="6177" width="1" customWidth="1"/>
    <col min="6178" max="6178" width="18.85546875" customWidth="1"/>
    <col min="6179" max="6180" width="9.42578125" customWidth="1"/>
    <col min="6181" max="6181" width="12.140625" customWidth="1"/>
    <col min="6183" max="6184" width="9.42578125" customWidth="1"/>
    <col min="6185" max="6185" width="12.140625" customWidth="1"/>
    <col min="6186" max="6188" width="9.42578125" customWidth="1"/>
    <col min="6189" max="6189" width="11.28515625" customWidth="1"/>
    <col min="6190" max="6190" width="9.5703125" customWidth="1"/>
    <col min="6191" max="6191" width="1.140625" customWidth="1"/>
    <col min="6401" max="6401" width="0" hidden="1" customWidth="1"/>
    <col min="6402" max="6402" width="1.7109375" customWidth="1"/>
    <col min="6403" max="6403" width="21.85546875" customWidth="1"/>
    <col min="6404" max="6404" width="23.5703125" customWidth="1"/>
    <col min="6405" max="6405" width="18.5703125" customWidth="1"/>
    <col min="6406" max="6406" width="11.7109375" customWidth="1"/>
    <col min="6407" max="6407" width="11.28515625" customWidth="1"/>
    <col min="6408" max="6412" width="10.7109375" customWidth="1"/>
    <col min="6413" max="6413" width="11" customWidth="1"/>
    <col min="6414" max="6414" width="5.140625" customWidth="1"/>
    <col min="6415" max="6415" width="1.85546875" customWidth="1"/>
    <col min="6416" max="6416" width="19.42578125" customWidth="1"/>
    <col min="6417" max="6420" width="9.42578125" customWidth="1"/>
    <col min="6421" max="6421" width="11" customWidth="1"/>
    <col min="6422" max="6424" width="9.42578125" customWidth="1"/>
    <col min="6425" max="6425" width="10.42578125" customWidth="1"/>
    <col min="6426" max="6428" width="9.42578125" customWidth="1"/>
    <col min="6429" max="6429" width="10.28515625" customWidth="1"/>
    <col min="6430" max="6430" width="9.42578125" customWidth="1"/>
    <col min="6431" max="6431" width="0" hidden="1" customWidth="1"/>
    <col min="6432" max="6432" width="1.140625" customWidth="1"/>
    <col min="6433" max="6433" width="1" customWidth="1"/>
    <col min="6434" max="6434" width="18.85546875" customWidth="1"/>
    <col min="6435" max="6436" width="9.42578125" customWidth="1"/>
    <col min="6437" max="6437" width="12.140625" customWidth="1"/>
    <col min="6439" max="6440" width="9.42578125" customWidth="1"/>
    <col min="6441" max="6441" width="12.140625" customWidth="1"/>
    <col min="6442" max="6444" width="9.42578125" customWidth="1"/>
    <col min="6445" max="6445" width="11.28515625" customWidth="1"/>
    <col min="6446" max="6446" width="9.5703125" customWidth="1"/>
    <col min="6447" max="6447" width="1.140625" customWidth="1"/>
    <col min="6657" max="6657" width="0" hidden="1" customWidth="1"/>
    <col min="6658" max="6658" width="1.7109375" customWidth="1"/>
    <col min="6659" max="6659" width="21.85546875" customWidth="1"/>
    <col min="6660" max="6660" width="23.5703125" customWidth="1"/>
    <col min="6661" max="6661" width="18.5703125" customWidth="1"/>
    <col min="6662" max="6662" width="11.7109375" customWidth="1"/>
    <col min="6663" max="6663" width="11.28515625" customWidth="1"/>
    <col min="6664" max="6668" width="10.7109375" customWidth="1"/>
    <col min="6669" max="6669" width="11" customWidth="1"/>
    <col min="6670" max="6670" width="5.140625" customWidth="1"/>
    <col min="6671" max="6671" width="1.85546875" customWidth="1"/>
    <col min="6672" max="6672" width="19.42578125" customWidth="1"/>
    <col min="6673" max="6676" width="9.42578125" customWidth="1"/>
    <col min="6677" max="6677" width="11" customWidth="1"/>
    <col min="6678" max="6680" width="9.42578125" customWidth="1"/>
    <col min="6681" max="6681" width="10.42578125" customWidth="1"/>
    <col min="6682" max="6684" width="9.42578125" customWidth="1"/>
    <col min="6685" max="6685" width="10.28515625" customWidth="1"/>
    <col min="6686" max="6686" width="9.42578125" customWidth="1"/>
    <col min="6687" max="6687" width="0" hidden="1" customWidth="1"/>
    <col min="6688" max="6688" width="1.140625" customWidth="1"/>
    <col min="6689" max="6689" width="1" customWidth="1"/>
    <col min="6690" max="6690" width="18.85546875" customWidth="1"/>
    <col min="6691" max="6692" width="9.42578125" customWidth="1"/>
    <col min="6693" max="6693" width="12.140625" customWidth="1"/>
    <col min="6695" max="6696" width="9.42578125" customWidth="1"/>
    <col min="6697" max="6697" width="12.140625" customWidth="1"/>
    <col min="6698" max="6700" width="9.42578125" customWidth="1"/>
    <col min="6701" max="6701" width="11.28515625" customWidth="1"/>
    <col min="6702" max="6702" width="9.5703125" customWidth="1"/>
    <col min="6703" max="6703" width="1.140625" customWidth="1"/>
    <col min="6913" max="6913" width="0" hidden="1" customWidth="1"/>
    <col min="6914" max="6914" width="1.7109375" customWidth="1"/>
    <col min="6915" max="6915" width="21.85546875" customWidth="1"/>
    <col min="6916" max="6916" width="23.5703125" customWidth="1"/>
    <col min="6917" max="6917" width="18.5703125" customWidth="1"/>
    <col min="6918" max="6918" width="11.7109375" customWidth="1"/>
    <col min="6919" max="6919" width="11.28515625" customWidth="1"/>
    <col min="6920" max="6924" width="10.7109375" customWidth="1"/>
    <col min="6925" max="6925" width="11" customWidth="1"/>
    <col min="6926" max="6926" width="5.140625" customWidth="1"/>
    <col min="6927" max="6927" width="1.85546875" customWidth="1"/>
    <col min="6928" max="6928" width="19.42578125" customWidth="1"/>
    <col min="6929" max="6932" width="9.42578125" customWidth="1"/>
    <col min="6933" max="6933" width="11" customWidth="1"/>
    <col min="6934" max="6936" width="9.42578125" customWidth="1"/>
    <col min="6937" max="6937" width="10.42578125" customWidth="1"/>
    <col min="6938" max="6940" width="9.42578125" customWidth="1"/>
    <col min="6941" max="6941" width="10.28515625" customWidth="1"/>
    <col min="6942" max="6942" width="9.42578125" customWidth="1"/>
    <col min="6943" max="6943" width="0" hidden="1" customWidth="1"/>
    <col min="6944" max="6944" width="1.140625" customWidth="1"/>
    <col min="6945" max="6945" width="1" customWidth="1"/>
    <col min="6946" max="6946" width="18.85546875" customWidth="1"/>
    <col min="6947" max="6948" width="9.42578125" customWidth="1"/>
    <col min="6949" max="6949" width="12.140625" customWidth="1"/>
    <col min="6951" max="6952" width="9.42578125" customWidth="1"/>
    <col min="6953" max="6953" width="12.140625" customWidth="1"/>
    <col min="6954" max="6956" width="9.42578125" customWidth="1"/>
    <col min="6957" max="6957" width="11.28515625" customWidth="1"/>
    <col min="6958" max="6958" width="9.5703125" customWidth="1"/>
    <col min="6959" max="6959" width="1.140625" customWidth="1"/>
    <col min="7169" max="7169" width="0" hidden="1" customWidth="1"/>
    <col min="7170" max="7170" width="1.7109375" customWidth="1"/>
    <col min="7171" max="7171" width="21.85546875" customWidth="1"/>
    <col min="7172" max="7172" width="23.5703125" customWidth="1"/>
    <col min="7173" max="7173" width="18.5703125" customWidth="1"/>
    <col min="7174" max="7174" width="11.7109375" customWidth="1"/>
    <col min="7175" max="7175" width="11.28515625" customWidth="1"/>
    <col min="7176" max="7180" width="10.7109375" customWidth="1"/>
    <col min="7181" max="7181" width="11" customWidth="1"/>
    <col min="7182" max="7182" width="5.140625" customWidth="1"/>
    <col min="7183" max="7183" width="1.85546875" customWidth="1"/>
    <col min="7184" max="7184" width="19.42578125" customWidth="1"/>
    <col min="7185" max="7188" width="9.42578125" customWidth="1"/>
    <col min="7189" max="7189" width="11" customWidth="1"/>
    <col min="7190" max="7192" width="9.42578125" customWidth="1"/>
    <col min="7193" max="7193" width="10.42578125" customWidth="1"/>
    <col min="7194" max="7196" width="9.42578125" customWidth="1"/>
    <col min="7197" max="7197" width="10.28515625" customWidth="1"/>
    <col min="7198" max="7198" width="9.42578125" customWidth="1"/>
    <col min="7199" max="7199" width="0" hidden="1" customWidth="1"/>
    <col min="7200" max="7200" width="1.140625" customWidth="1"/>
    <col min="7201" max="7201" width="1" customWidth="1"/>
    <col min="7202" max="7202" width="18.85546875" customWidth="1"/>
    <col min="7203" max="7204" width="9.42578125" customWidth="1"/>
    <col min="7205" max="7205" width="12.140625" customWidth="1"/>
    <col min="7207" max="7208" width="9.42578125" customWidth="1"/>
    <col min="7209" max="7209" width="12.140625" customWidth="1"/>
    <col min="7210" max="7212" width="9.42578125" customWidth="1"/>
    <col min="7213" max="7213" width="11.28515625" customWidth="1"/>
    <col min="7214" max="7214" width="9.5703125" customWidth="1"/>
    <col min="7215" max="7215" width="1.140625" customWidth="1"/>
    <col min="7425" max="7425" width="0" hidden="1" customWidth="1"/>
    <col min="7426" max="7426" width="1.7109375" customWidth="1"/>
    <col min="7427" max="7427" width="21.85546875" customWidth="1"/>
    <col min="7428" max="7428" width="23.5703125" customWidth="1"/>
    <col min="7429" max="7429" width="18.5703125" customWidth="1"/>
    <col min="7430" max="7430" width="11.7109375" customWidth="1"/>
    <col min="7431" max="7431" width="11.28515625" customWidth="1"/>
    <col min="7432" max="7436" width="10.7109375" customWidth="1"/>
    <col min="7437" max="7437" width="11" customWidth="1"/>
    <col min="7438" max="7438" width="5.140625" customWidth="1"/>
    <col min="7439" max="7439" width="1.85546875" customWidth="1"/>
    <col min="7440" max="7440" width="19.42578125" customWidth="1"/>
    <col min="7441" max="7444" width="9.42578125" customWidth="1"/>
    <col min="7445" max="7445" width="11" customWidth="1"/>
    <col min="7446" max="7448" width="9.42578125" customWidth="1"/>
    <col min="7449" max="7449" width="10.42578125" customWidth="1"/>
    <col min="7450" max="7452" width="9.42578125" customWidth="1"/>
    <col min="7453" max="7453" width="10.28515625" customWidth="1"/>
    <col min="7454" max="7454" width="9.42578125" customWidth="1"/>
    <col min="7455" max="7455" width="0" hidden="1" customWidth="1"/>
    <col min="7456" max="7456" width="1.140625" customWidth="1"/>
    <col min="7457" max="7457" width="1" customWidth="1"/>
    <col min="7458" max="7458" width="18.85546875" customWidth="1"/>
    <col min="7459" max="7460" width="9.42578125" customWidth="1"/>
    <col min="7461" max="7461" width="12.140625" customWidth="1"/>
    <col min="7463" max="7464" width="9.42578125" customWidth="1"/>
    <col min="7465" max="7465" width="12.140625" customWidth="1"/>
    <col min="7466" max="7468" width="9.42578125" customWidth="1"/>
    <col min="7469" max="7469" width="11.28515625" customWidth="1"/>
    <col min="7470" max="7470" width="9.5703125" customWidth="1"/>
    <col min="7471" max="7471" width="1.140625" customWidth="1"/>
    <col min="7681" max="7681" width="0" hidden="1" customWidth="1"/>
    <col min="7682" max="7682" width="1.7109375" customWidth="1"/>
    <col min="7683" max="7683" width="21.85546875" customWidth="1"/>
    <col min="7684" max="7684" width="23.5703125" customWidth="1"/>
    <col min="7685" max="7685" width="18.5703125" customWidth="1"/>
    <col min="7686" max="7686" width="11.7109375" customWidth="1"/>
    <col min="7687" max="7687" width="11.28515625" customWidth="1"/>
    <col min="7688" max="7692" width="10.7109375" customWidth="1"/>
    <col min="7693" max="7693" width="11" customWidth="1"/>
    <col min="7694" max="7694" width="5.140625" customWidth="1"/>
    <col min="7695" max="7695" width="1.85546875" customWidth="1"/>
    <col min="7696" max="7696" width="19.42578125" customWidth="1"/>
    <col min="7697" max="7700" width="9.42578125" customWidth="1"/>
    <col min="7701" max="7701" width="11" customWidth="1"/>
    <col min="7702" max="7704" width="9.42578125" customWidth="1"/>
    <col min="7705" max="7705" width="10.42578125" customWidth="1"/>
    <col min="7706" max="7708" width="9.42578125" customWidth="1"/>
    <col min="7709" max="7709" width="10.28515625" customWidth="1"/>
    <col min="7710" max="7710" width="9.42578125" customWidth="1"/>
    <col min="7711" max="7711" width="0" hidden="1" customWidth="1"/>
    <col min="7712" max="7712" width="1.140625" customWidth="1"/>
    <col min="7713" max="7713" width="1" customWidth="1"/>
    <col min="7714" max="7714" width="18.85546875" customWidth="1"/>
    <col min="7715" max="7716" width="9.42578125" customWidth="1"/>
    <col min="7717" max="7717" width="12.140625" customWidth="1"/>
    <col min="7719" max="7720" width="9.42578125" customWidth="1"/>
    <col min="7721" max="7721" width="12.140625" customWidth="1"/>
    <col min="7722" max="7724" width="9.42578125" customWidth="1"/>
    <col min="7725" max="7725" width="11.28515625" customWidth="1"/>
    <col min="7726" max="7726" width="9.5703125" customWidth="1"/>
    <col min="7727" max="7727" width="1.140625" customWidth="1"/>
    <col min="7937" max="7937" width="0" hidden="1" customWidth="1"/>
    <col min="7938" max="7938" width="1.7109375" customWidth="1"/>
    <col min="7939" max="7939" width="21.85546875" customWidth="1"/>
    <col min="7940" max="7940" width="23.5703125" customWidth="1"/>
    <col min="7941" max="7941" width="18.5703125" customWidth="1"/>
    <col min="7942" max="7942" width="11.7109375" customWidth="1"/>
    <col min="7943" max="7943" width="11.28515625" customWidth="1"/>
    <col min="7944" max="7948" width="10.7109375" customWidth="1"/>
    <col min="7949" max="7949" width="11" customWidth="1"/>
    <col min="7950" max="7950" width="5.140625" customWidth="1"/>
    <col min="7951" max="7951" width="1.85546875" customWidth="1"/>
    <col min="7952" max="7952" width="19.42578125" customWidth="1"/>
    <col min="7953" max="7956" width="9.42578125" customWidth="1"/>
    <col min="7957" max="7957" width="11" customWidth="1"/>
    <col min="7958" max="7960" width="9.42578125" customWidth="1"/>
    <col min="7961" max="7961" width="10.42578125" customWidth="1"/>
    <col min="7962" max="7964" width="9.42578125" customWidth="1"/>
    <col min="7965" max="7965" width="10.28515625" customWidth="1"/>
    <col min="7966" max="7966" width="9.42578125" customWidth="1"/>
    <col min="7967" max="7967" width="0" hidden="1" customWidth="1"/>
    <col min="7968" max="7968" width="1.140625" customWidth="1"/>
    <col min="7969" max="7969" width="1" customWidth="1"/>
    <col min="7970" max="7970" width="18.85546875" customWidth="1"/>
    <col min="7971" max="7972" width="9.42578125" customWidth="1"/>
    <col min="7973" max="7973" width="12.140625" customWidth="1"/>
    <col min="7975" max="7976" width="9.42578125" customWidth="1"/>
    <col min="7977" max="7977" width="12.140625" customWidth="1"/>
    <col min="7978" max="7980" width="9.42578125" customWidth="1"/>
    <col min="7981" max="7981" width="11.28515625" customWidth="1"/>
    <col min="7982" max="7982" width="9.5703125" customWidth="1"/>
    <col min="7983" max="7983" width="1.140625" customWidth="1"/>
    <col min="8193" max="8193" width="0" hidden="1" customWidth="1"/>
    <col min="8194" max="8194" width="1.7109375" customWidth="1"/>
    <col min="8195" max="8195" width="21.85546875" customWidth="1"/>
    <col min="8196" max="8196" width="23.5703125" customWidth="1"/>
    <col min="8197" max="8197" width="18.5703125" customWidth="1"/>
    <col min="8198" max="8198" width="11.7109375" customWidth="1"/>
    <col min="8199" max="8199" width="11.28515625" customWidth="1"/>
    <col min="8200" max="8204" width="10.7109375" customWidth="1"/>
    <col min="8205" max="8205" width="11" customWidth="1"/>
    <col min="8206" max="8206" width="5.140625" customWidth="1"/>
    <col min="8207" max="8207" width="1.85546875" customWidth="1"/>
    <col min="8208" max="8208" width="19.42578125" customWidth="1"/>
    <col min="8209" max="8212" width="9.42578125" customWidth="1"/>
    <col min="8213" max="8213" width="11" customWidth="1"/>
    <col min="8214" max="8216" width="9.42578125" customWidth="1"/>
    <col min="8217" max="8217" width="10.42578125" customWidth="1"/>
    <col min="8218" max="8220" width="9.42578125" customWidth="1"/>
    <col min="8221" max="8221" width="10.28515625" customWidth="1"/>
    <col min="8222" max="8222" width="9.42578125" customWidth="1"/>
    <col min="8223" max="8223" width="0" hidden="1" customWidth="1"/>
    <col min="8224" max="8224" width="1.140625" customWidth="1"/>
    <col min="8225" max="8225" width="1" customWidth="1"/>
    <col min="8226" max="8226" width="18.85546875" customWidth="1"/>
    <col min="8227" max="8228" width="9.42578125" customWidth="1"/>
    <col min="8229" max="8229" width="12.140625" customWidth="1"/>
    <col min="8231" max="8232" width="9.42578125" customWidth="1"/>
    <col min="8233" max="8233" width="12.140625" customWidth="1"/>
    <col min="8234" max="8236" width="9.42578125" customWidth="1"/>
    <col min="8237" max="8237" width="11.28515625" customWidth="1"/>
    <col min="8238" max="8238" width="9.5703125" customWidth="1"/>
    <col min="8239" max="8239" width="1.140625" customWidth="1"/>
    <col min="8449" max="8449" width="0" hidden="1" customWidth="1"/>
    <col min="8450" max="8450" width="1.7109375" customWidth="1"/>
    <col min="8451" max="8451" width="21.85546875" customWidth="1"/>
    <col min="8452" max="8452" width="23.5703125" customWidth="1"/>
    <col min="8453" max="8453" width="18.5703125" customWidth="1"/>
    <col min="8454" max="8454" width="11.7109375" customWidth="1"/>
    <col min="8455" max="8455" width="11.28515625" customWidth="1"/>
    <col min="8456" max="8460" width="10.7109375" customWidth="1"/>
    <col min="8461" max="8461" width="11" customWidth="1"/>
    <col min="8462" max="8462" width="5.140625" customWidth="1"/>
    <col min="8463" max="8463" width="1.85546875" customWidth="1"/>
    <col min="8464" max="8464" width="19.42578125" customWidth="1"/>
    <col min="8465" max="8468" width="9.42578125" customWidth="1"/>
    <col min="8469" max="8469" width="11" customWidth="1"/>
    <col min="8470" max="8472" width="9.42578125" customWidth="1"/>
    <col min="8473" max="8473" width="10.42578125" customWidth="1"/>
    <col min="8474" max="8476" width="9.42578125" customWidth="1"/>
    <col min="8477" max="8477" width="10.28515625" customWidth="1"/>
    <col min="8478" max="8478" width="9.42578125" customWidth="1"/>
    <col min="8479" max="8479" width="0" hidden="1" customWidth="1"/>
    <col min="8480" max="8480" width="1.140625" customWidth="1"/>
    <col min="8481" max="8481" width="1" customWidth="1"/>
    <col min="8482" max="8482" width="18.85546875" customWidth="1"/>
    <col min="8483" max="8484" width="9.42578125" customWidth="1"/>
    <col min="8485" max="8485" width="12.140625" customWidth="1"/>
    <col min="8487" max="8488" width="9.42578125" customWidth="1"/>
    <col min="8489" max="8489" width="12.140625" customWidth="1"/>
    <col min="8490" max="8492" width="9.42578125" customWidth="1"/>
    <col min="8493" max="8493" width="11.28515625" customWidth="1"/>
    <col min="8494" max="8494" width="9.5703125" customWidth="1"/>
    <col min="8495" max="8495" width="1.140625" customWidth="1"/>
    <col min="8705" max="8705" width="0" hidden="1" customWidth="1"/>
    <col min="8706" max="8706" width="1.7109375" customWidth="1"/>
    <col min="8707" max="8707" width="21.85546875" customWidth="1"/>
    <col min="8708" max="8708" width="23.5703125" customWidth="1"/>
    <col min="8709" max="8709" width="18.5703125" customWidth="1"/>
    <col min="8710" max="8710" width="11.7109375" customWidth="1"/>
    <col min="8711" max="8711" width="11.28515625" customWidth="1"/>
    <col min="8712" max="8716" width="10.7109375" customWidth="1"/>
    <col min="8717" max="8717" width="11" customWidth="1"/>
    <col min="8718" max="8718" width="5.140625" customWidth="1"/>
    <col min="8719" max="8719" width="1.85546875" customWidth="1"/>
    <col min="8720" max="8720" width="19.42578125" customWidth="1"/>
    <col min="8721" max="8724" width="9.42578125" customWidth="1"/>
    <col min="8725" max="8725" width="11" customWidth="1"/>
    <col min="8726" max="8728" width="9.42578125" customWidth="1"/>
    <col min="8729" max="8729" width="10.42578125" customWidth="1"/>
    <col min="8730" max="8732" width="9.42578125" customWidth="1"/>
    <col min="8733" max="8733" width="10.28515625" customWidth="1"/>
    <col min="8734" max="8734" width="9.42578125" customWidth="1"/>
    <col min="8735" max="8735" width="0" hidden="1" customWidth="1"/>
    <col min="8736" max="8736" width="1.140625" customWidth="1"/>
    <col min="8737" max="8737" width="1" customWidth="1"/>
    <col min="8738" max="8738" width="18.85546875" customWidth="1"/>
    <col min="8739" max="8740" width="9.42578125" customWidth="1"/>
    <col min="8741" max="8741" width="12.140625" customWidth="1"/>
    <col min="8743" max="8744" width="9.42578125" customWidth="1"/>
    <col min="8745" max="8745" width="12.140625" customWidth="1"/>
    <col min="8746" max="8748" width="9.42578125" customWidth="1"/>
    <col min="8749" max="8749" width="11.28515625" customWidth="1"/>
    <col min="8750" max="8750" width="9.5703125" customWidth="1"/>
    <col min="8751" max="8751" width="1.140625" customWidth="1"/>
    <col min="8961" max="8961" width="0" hidden="1" customWidth="1"/>
    <col min="8962" max="8962" width="1.7109375" customWidth="1"/>
    <col min="8963" max="8963" width="21.85546875" customWidth="1"/>
    <col min="8964" max="8964" width="23.5703125" customWidth="1"/>
    <col min="8965" max="8965" width="18.5703125" customWidth="1"/>
    <col min="8966" max="8966" width="11.7109375" customWidth="1"/>
    <col min="8967" max="8967" width="11.28515625" customWidth="1"/>
    <col min="8968" max="8972" width="10.7109375" customWidth="1"/>
    <col min="8973" max="8973" width="11" customWidth="1"/>
    <col min="8974" max="8974" width="5.140625" customWidth="1"/>
    <col min="8975" max="8975" width="1.85546875" customWidth="1"/>
    <col min="8976" max="8976" width="19.42578125" customWidth="1"/>
    <col min="8977" max="8980" width="9.42578125" customWidth="1"/>
    <col min="8981" max="8981" width="11" customWidth="1"/>
    <col min="8982" max="8984" width="9.42578125" customWidth="1"/>
    <col min="8985" max="8985" width="10.42578125" customWidth="1"/>
    <col min="8986" max="8988" width="9.42578125" customWidth="1"/>
    <col min="8989" max="8989" width="10.28515625" customWidth="1"/>
    <col min="8990" max="8990" width="9.42578125" customWidth="1"/>
    <col min="8991" max="8991" width="0" hidden="1" customWidth="1"/>
    <col min="8992" max="8992" width="1.140625" customWidth="1"/>
    <col min="8993" max="8993" width="1" customWidth="1"/>
    <col min="8994" max="8994" width="18.85546875" customWidth="1"/>
    <col min="8995" max="8996" width="9.42578125" customWidth="1"/>
    <col min="8997" max="8997" width="12.140625" customWidth="1"/>
    <col min="8999" max="9000" width="9.42578125" customWidth="1"/>
    <col min="9001" max="9001" width="12.140625" customWidth="1"/>
    <col min="9002" max="9004" width="9.42578125" customWidth="1"/>
    <col min="9005" max="9005" width="11.28515625" customWidth="1"/>
    <col min="9006" max="9006" width="9.5703125" customWidth="1"/>
    <col min="9007" max="9007" width="1.140625" customWidth="1"/>
    <col min="9217" max="9217" width="0" hidden="1" customWidth="1"/>
    <col min="9218" max="9218" width="1.7109375" customWidth="1"/>
    <col min="9219" max="9219" width="21.85546875" customWidth="1"/>
    <col min="9220" max="9220" width="23.5703125" customWidth="1"/>
    <col min="9221" max="9221" width="18.5703125" customWidth="1"/>
    <col min="9222" max="9222" width="11.7109375" customWidth="1"/>
    <col min="9223" max="9223" width="11.28515625" customWidth="1"/>
    <col min="9224" max="9228" width="10.7109375" customWidth="1"/>
    <col min="9229" max="9229" width="11" customWidth="1"/>
    <col min="9230" max="9230" width="5.140625" customWidth="1"/>
    <col min="9231" max="9231" width="1.85546875" customWidth="1"/>
    <col min="9232" max="9232" width="19.42578125" customWidth="1"/>
    <col min="9233" max="9236" width="9.42578125" customWidth="1"/>
    <col min="9237" max="9237" width="11" customWidth="1"/>
    <col min="9238" max="9240" width="9.42578125" customWidth="1"/>
    <col min="9241" max="9241" width="10.42578125" customWidth="1"/>
    <col min="9242" max="9244" width="9.42578125" customWidth="1"/>
    <col min="9245" max="9245" width="10.28515625" customWidth="1"/>
    <col min="9246" max="9246" width="9.42578125" customWidth="1"/>
    <col min="9247" max="9247" width="0" hidden="1" customWidth="1"/>
    <col min="9248" max="9248" width="1.140625" customWidth="1"/>
    <col min="9249" max="9249" width="1" customWidth="1"/>
    <col min="9250" max="9250" width="18.85546875" customWidth="1"/>
    <col min="9251" max="9252" width="9.42578125" customWidth="1"/>
    <col min="9253" max="9253" width="12.140625" customWidth="1"/>
    <col min="9255" max="9256" width="9.42578125" customWidth="1"/>
    <col min="9257" max="9257" width="12.140625" customWidth="1"/>
    <col min="9258" max="9260" width="9.42578125" customWidth="1"/>
    <col min="9261" max="9261" width="11.28515625" customWidth="1"/>
    <col min="9262" max="9262" width="9.5703125" customWidth="1"/>
    <col min="9263" max="9263" width="1.140625" customWidth="1"/>
    <col min="9473" max="9473" width="0" hidden="1" customWidth="1"/>
    <col min="9474" max="9474" width="1.7109375" customWidth="1"/>
    <col min="9475" max="9475" width="21.85546875" customWidth="1"/>
    <col min="9476" max="9476" width="23.5703125" customWidth="1"/>
    <col min="9477" max="9477" width="18.5703125" customWidth="1"/>
    <col min="9478" max="9478" width="11.7109375" customWidth="1"/>
    <col min="9479" max="9479" width="11.28515625" customWidth="1"/>
    <col min="9480" max="9484" width="10.7109375" customWidth="1"/>
    <col min="9485" max="9485" width="11" customWidth="1"/>
    <col min="9486" max="9486" width="5.140625" customWidth="1"/>
    <col min="9487" max="9487" width="1.85546875" customWidth="1"/>
    <col min="9488" max="9488" width="19.42578125" customWidth="1"/>
    <col min="9489" max="9492" width="9.42578125" customWidth="1"/>
    <col min="9493" max="9493" width="11" customWidth="1"/>
    <col min="9494" max="9496" width="9.42578125" customWidth="1"/>
    <col min="9497" max="9497" width="10.42578125" customWidth="1"/>
    <col min="9498" max="9500" width="9.42578125" customWidth="1"/>
    <col min="9501" max="9501" width="10.28515625" customWidth="1"/>
    <col min="9502" max="9502" width="9.42578125" customWidth="1"/>
    <col min="9503" max="9503" width="0" hidden="1" customWidth="1"/>
    <col min="9504" max="9504" width="1.140625" customWidth="1"/>
    <col min="9505" max="9505" width="1" customWidth="1"/>
    <col min="9506" max="9506" width="18.85546875" customWidth="1"/>
    <col min="9507" max="9508" width="9.42578125" customWidth="1"/>
    <col min="9509" max="9509" width="12.140625" customWidth="1"/>
    <col min="9511" max="9512" width="9.42578125" customWidth="1"/>
    <col min="9513" max="9513" width="12.140625" customWidth="1"/>
    <col min="9514" max="9516" width="9.42578125" customWidth="1"/>
    <col min="9517" max="9517" width="11.28515625" customWidth="1"/>
    <col min="9518" max="9518" width="9.5703125" customWidth="1"/>
    <col min="9519" max="9519" width="1.140625" customWidth="1"/>
    <col min="9729" max="9729" width="0" hidden="1" customWidth="1"/>
    <col min="9730" max="9730" width="1.7109375" customWidth="1"/>
    <col min="9731" max="9731" width="21.85546875" customWidth="1"/>
    <col min="9732" max="9732" width="23.5703125" customWidth="1"/>
    <col min="9733" max="9733" width="18.5703125" customWidth="1"/>
    <col min="9734" max="9734" width="11.7109375" customWidth="1"/>
    <col min="9735" max="9735" width="11.28515625" customWidth="1"/>
    <col min="9736" max="9740" width="10.7109375" customWidth="1"/>
    <col min="9741" max="9741" width="11" customWidth="1"/>
    <col min="9742" max="9742" width="5.140625" customWidth="1"/>
    <col min="9743" max="9743" width="1.85546875" customWidth="1"/>
    <col min="9744" max="9744" width="19.42578125" customWidth="1"/>
    <col min="9745" max="9748" width="9.42578125" customWidth="1"/>
    <col min="9749" max="9749" width="11" customWidth="1"/>
    <col min="9750" max="9752" width="9.42578125" customWidth="1"/>
    <col min="9753" max="9753" width="10.42578125" customWidth="1"/>
    <col min="9754" max="9756" width="9.42578125" customWidth="1"/>
    <col min="9757" max="9757" width="10.28515625" customWidth="1"/>
    <col min="9758" max="9758" width="9.42578125" customWidth="1"/>
    <col min="9759" max="9759" width="0" hidden="1" customWidth="1"/>
    <col min="9760" max="9760" width="1.140625" customWidth="1"/>
    <col min="9761" max="9761" width="1" customWidth="1"/>
    <col min="9762" max="9762" width="18.85546875" customWidth="1"/>
    <col min="9763" max="9764" width="9.42578125" customWidth="1"/>
    <col min="9765" max="9765" width="12.140625" customWidth="1"/>
    <col min="9767" max="9768" width="9.42578125" customWidth="1"/>
    <col min="9769" max="9769" width="12.140625" customWidth="1"/>
    <col min="9770" max="9772" width="9.42578125" customWidth="1"/>
    <col min="9773" max="9773" width="11.28515625" customWidth="1"/>
    <col min="9774" max="9774" width="9.5703125" customWidth="1"/>
    <col min="9775" max="9775" width="1.140625" customWidth="1"/>
    <col min="9985" max="9985" width="0" hidden="1" customWidth="1"/>
    <col min="9986" max="9986" width="1.7109375" customWidth="1"/>
    <col min="9987" max="9987" width="21.85546875" customWidth="1"/>
    <col min="9988" max="9988" width="23.5703125" customWidth="1"/>
    <col min="9989" max="9989" width="18.5703125" customWidth="1"/>
    <col min="9990" max="9990" width="11.7109375" customWidth="1"/>
    <col min="9991" max="9991" width="11.28515625" customWidth="1"/>
    <col min="9992" max="9996" width="10.7109375" customWidth="1"/>
    <col min="9997" max="9997" width="11" customWidth="1"/>
    <col min="9998" max="9998" width="5.140625" customWidth="1"/>
    <col min="9999" max="9999" width="1.85546875" customWidth="1"/>
    <col min="10000" max="10000" width="19.42578125" customWidth="1"/>
    <col min="10001" max="10004" width="9.42578125" customWidth="1"/>
    <col min="10005" max="10005" width="11" customWidth="1"/>
    <col min="10006" max="10008" width="9.42578125" customWidth="1"/>
    <col min="10009" max="10009" width="10.42578125" customWidth="1"/>
    <col min="10010" max="10012" width="9.42578125" customWidth="1"/>
    <col min="10013" max="10013" width="10.28515625" customWidth="1"/>
    <col min="10014" max="10014" width="9.42578125" customWidth="1"/>
    <col min="10015" max="10015" width="0" hidden="1" customWidth="1"/>
    <col min="10016" max="10016" width="1.140625" customWidth="1"/>
    <col min="10017" max="10017" width="1" customWidth="1"/>
    <col min="10018" max="10018" width="18.85546875" customWidth="1"/>
    <col min="10019" max="10020" width="9.42578125" customWidth="1"/>
    <col min="10021" max="10021" width="12.140625" customWidth="1"/>
    <col min="10023" max="10024" width="9.42578125" customWidth="1"/>
    <col min="10025" max="10025" width="12.140625" customWidth="1"/>
    <col min="10026" max="10028" width="9.42578125" customWidth="1"/>
    <col min="10029" max="10029" width="11.28515625" customWidth="1"/>
    <col min="10030" max="10030" width="9.5703125" customWidth="1"/>
    <col min="10031" max="10031" width="1.140625" customWidth="1"/>
    <col min="10241" max="10241" width="0" hidden="1" customWidth="1"/>
    <col min="10242" max="10242" width="1.7109375" customWidth="1"/>
    <col min="10243" max="10243" width="21.85546875" customWidth="1"/>
    <col min="10244" max="10244" width="23.5703125" customWidth="1"/>
    <col min="10245" max="10245" width="18.5703125" customWidth="1"/>
    <col min="10246" max="10246" width="11.7109375" customWidth="1"/>
    <col min="10247" max="10247" width="11.28515625" customWidth="1"/>
    <col min="10248" max="10252" width="10.7109375" customWidth="1"/>
    <col min="10253" max="10253" width="11" customWidth="1"/>
    <col min="10254" max="10254" width="5.140625" customWidth="1"/>
    <col min="10255" max="10255" width="1.85546875" customWidth="1"/>
    <col min="10256" max="10256" width="19.42578125" customWidth="1"/>
    <col min="10257" max="10260" width="9.42578125" customWidth="1"/>
    <col min="10261" max="10261" width="11" customWidth="1"/>
    <col min="10262" max="10264" width="9.42578125" customWidth="1"/>
    <col min="10265" max="10265" width="10.42578125" customWidth="1"/>
    <col min="10266" max="10268" width="9.42578125" customWidth="1"/>
    <col min="10269" max="10269" width="10.28515625" customWidth="1"/>
    <col min="10270" max="10270" width="9.42578125" customWidth="1"/>
    <col min="10271" max="10271" width="0" hidden="1" customWidth="1"/>
    <col min="10272" max="10272" width="1.140625" customWidth="1"/>
    <col min="10273" max="10273" width="1" customWidth="1"/>
    <col min="10274" max="10274" width="18.85546875" customWidth="1"/>
    <col min="10275" max="10276" width="9.42578125" customWidth="1"/>
    <col min="10277" max="10277" width="12.140625" customWidth="1"/>
    <col min="10279" max="10280" width="9.42578125" customWidth="1"/>
    <col min="10281" max="10281" width="12.140625" customWidth="1"/>
    <col min="10282" max="10284" width="9.42578125" customWidth="1"/>
    <col min="10285" max="10285" width="11.28515625" customWidth="1"/>
    <col min="10286" max="10286" width="9.5703125" customWidth="1"/>
    <col min="10287" max="10287" width="1.140625" customWidth="1"/>
    <col min="10497" max="10497" width="0" hidden="1" customWidth="1"/>
    <col min="10498" max="10498" width="1.7109375" customWidth="1"/>
    <col min="10499" max="10499" width="21.85546875" customWidth="1"/>
    <col min="10500" max="10500" width="23.5703125" customWidth="1"/>
    <col min="10501" max="10501" width="18.5703125" customWidth="1"/>
    <col min="10502" max="10502" width="11.7109375" customWidth="1"/>
    <col min="10503" max="10503" width="11.28515625" customWidth="1"/>
    <col min="10504" max="10508" width="10.7109375" customWidth="1"/>
    <col min="10509" max="10509" width="11" customWidth="1"/>
    <col min="10510" max="10510" width="5.140625" customWidth="1"/>
    <col min="10511" max="10511" width="1.85546875" customWidth="1"/>
    <col min="10512" max="10512" width="19.42578125" customWidth="1"/>
    <col min="10513" max="10516" width="9.42578125" customWidth="1"/>
    <col min="10517" max="10517" width="11" customWidth="1"/>
    <col min="10518" max="10520" width="9.42578125" customWidth="1"/>
    <col min="10521" max="10521" width="10.42578125" customWidth="1"/>
    <col min="10522" max="10524" width="9.42578125" customWidth="1"/>
    <col min="10525" max="10525" width="10.28515625" customWidth="1"/>
    <col min="10526" max="10526" width="9.42578125" customWidth="1"/>
    <col min="10527" max="10527" width="0" hidden="1" customWidth="1"/>
    <col min="10528" max="10528" width="1.140625" customWidth="1"/>
    <col min="10529" max="10529" width="1" customWidth="1"/>
    <col min="10530" max="10530" width="18.85546875" customWidth="1"/>
    <col min="10531" max="10532" width="9.42578125" customWidth="1"/>
    <col min="10533" max="10533" width="12.140625" customWidth="1"/>
    <col min="10535" max="10536" width="9.42578125" customWidth="1"/>
    <col min="10537" max="10537" width="12.140625" customWidth="1"/>
    <col min="10538" max="10540" width="9.42578125" customWidth="1"/>
    <col min="10541" max="10541" width="11.28515625" customWidth="1"/>
    <col min="10542" max="10542" width="9.5703125" customWidth="1"/>
    <col min="10543" max="10543" width="1.140625" customWidth="1"/>
    <col min="10753" max="10753" width="0" hidden="1" customWidth="1"/>
    <col min="10754" max="10754" width="1.7109375" customWidth="1"/>
    <col min="10755" max="10755" width="21.85546875" customWidth="1"/>
    <col min="10756" max="10756" width="23.5703125" customWidth="1"/>
    <col min="10757" max="10757" width="18.5703125" customWidth="1"/>
    <col min="10758" max="10758" width="11.7109375" customWidth="1"/>
    <col min="10759" max="10759" width="11.28515625" customWidth="1"/>
    <col min="10760" max="10764" width="10.7109375" customWidth="1"/>
    <col min="10765" max="10765" width="11" customWidth="1"/>
    <col min="10766" max="10766" width="5.140625" customWidth="1"/>
    <col min="10767" max="10767" width="1.85546875" customWidth="1"/>
    <col min="10768" max="10768" width="19.42578125" customWidth="1"/>
    <col min="10769" max="10772" width="9.42578125" customWidth="1"/>
    <col min="10773" max="10773" width="11" customWidth="1"/>
    <col min="10774" max="10776" width="9.42578125" customWidth="1"/>
    <col min="10777" max="10777" width="10.42578125" customWidth="1"/>
    <col min="10778" max="10780" width="9.42578125" customWidth="1"/>
    <col min="10781" max="10781" width="10.28515625" customWidth="1"/>
    <col min="10782" max="10782" width="9.42578125" customWidth="1"/>
    <col min="10783" max="10783" width="0" hidden="1" customWidth="1"/>
    <col min="10784" max="10784" width="1.140625" customWidth="1"/>
    <col min="10785" max="10785" width="1" customWidth="1"/>
    <col min="10786" max="10786" width="18.85546875" customWidth="1"/>
    <col min="10787" max="10788" width="9.42578125" customWidth="1"/>
    <col min="10789" max="10789" width="12.140625" customWidth="1"/>
    <col min="10791" max="10792" width="9.42578125" customWidth="1"/>
    <col min="10793" max="10793" width="12.140625" customWidth="1"/>
    <col min="10794" max="10796" width="9.42578125" customWidth="1"/>
    <col min="10797" max="10797" width="11.28515625" customWidth="1"/>
    <col min="10798" max="10798" width="9.5703125" customWidth="1"/>
    <col min="10799" max="10799" width="1.140625" customWidth="1"/>
    <col min="11009" max="11009" width="0" hidden="1" customWidth="1"/>
    <col min="11010" max="11010" width="1.7109375" customWidth="1"/>
    <col min="11011" max="11011" width="21.85546875" customWidth="1"/>
    <col min="11012" max="11012" width="23.5703125" customWidth="1"/>
    <col min="11013" max="11013" width="18.5703125" customWidth="1"/>
    <col min="11014" max="11014" width="11.7109375" customWidth="1"/>
    <col min="11015" max="11015" width="11.28515625" customWidth="1"/>
    <col min="11016" max="11020" width="10.7109375" customWidth="1"/>
    <col min="11021" max="11021" width="11" customWidth="1"/>
    <col min="11022" max="11022" width="5.140625" customWidth="1"/>
    <col min="11023" max="11023" width="1.85546875" customWidth="1"/>
    <col min="11024" max="11024" width="19.42578125" customWidth="1"/>
    <col min="11025" max="11028" width="9.42578125" customWidth="1"/>
    <col min="11029" max="11029" width="11" customWidth="1"/>
    <col min="11030" max="11032" width="9.42578125" customWidth="1"/>
    <col min="11033" max="11033" width="10.42578125" customWidth="1"/>
    <col min="11034" max="11036" width="9.42578125" customWidth="1"/>
    <col min="11037" max="11037" width="10.28515625" customWidth="1"/>
    <col min="11038" max="11038" width="9.42578125" customWidth="1"/>
    <col min="11039" max="11039" width="0" hidden="1" customWidth="1"/>
    <col min="11040" max="11040" width="1.140625" customWidth="1"/>
    <col min="11041" max="11041" width="1" customWidth="1"/>
    <col min="11042" max="11042" width="18.85546875" customWidth="1"/>
    <col min="11043" max="11044" width="9.42578125" customWidth="1"/>
    <col min="11045" max="11045" width="12.140625" customWidth="1"/>
    <col min="11047" max="11048" width="9.42578125" customWidth="1"/>
    <col min="11049" max="11049" width="12.140625" customWidth="1"/>
    <col min="11050" max="11052" width="9.42578125" customWidth="1"/>
    <col min="11053" max="11053" width="11.28515625" customWidth="1"/>
    <col min="11054" max="11054" width="9.5703125" customWidth="1"/>
    <col min="11055" max="11055" width="1.140625" customWidth="1"/>
    <col min="11265" max="11265" width="0" hidden="1" customWidth="1"/>
    <col min="11266" max="11266" width="1.7109375" customWidth="1"/>
    <col min="11267" max="11267" width="21.85546875" customWidth="1"/>
    <col min="11268" max="11268" width="23.5703125" customWidth="1"/>
    <col min="11269" max="11269" width="18.5703125" customWidth="1"/>
    <col min="11270" max="11270" width="11.7109375" customWidth="1"/>
    <col min="11271" max="11271" width="11.28515625" customWidth="1"/>
    <col min="11272" max="11276" width="10.7109375" customWidth="1"/>
    <col min="11277" max="11277" width="11" customWidth="1"/>
    <col min="11278" max="11278" width="5.140625" customWidth="1"/>
    <col min="11279" max="11279" width="1.85546875" customWidth="1"/>
    <col min="11280" max="11280" width="19.42578125" customWidth="1"/>
    <col min="11281" max="11284" width="9.42578125" customWidth="1"/>
    <col min="11285" max="11285" width="11" customWidth="1"/>
    <col min="11286" max="11288" width="9.42578125" customWidth="1"/>
    <col min="11289" max="11289" width="10.42578125" customWidth="1"/>
    <col min="11290" max="11292" width="9.42578125" customWidth="1"/>
    <col min="11293" max="11293" width="10.28515625" customWidth="1"/>
    <col min="11294" max="11294" width="9.42578125" customWidth="1"/>
    <col min="11295" max="11295" width="0" hidden="1" customWidth="1"/>
    <col min="11296" max="11296" width="1.140625" customWidth="1"/>
    <col min="11297" max="11297" width="1" customWidth="1"/>
    <col min="11298" max="11298" width="18.85546875" customWidth="1"/>
    <col min="11299" max="11300" width="9.42578125" customWidth="1"/>
    <col min="11301" max="11301" width="12.140625" customWidth="1"/>
    <col min="11303" max="11304" width="9.42578125" customWidth="1"/>
    <col min="11305" max="11305" width="12.140625" customWidth="1"/>
    <col min="11306" max="11308" width="9.42578125" customWidth="1"/>
    <col min="11309" max="11309" width="11.28515625" customWidth="1"/>
    <col min="11310" max="11310" width="9.5703125" customWidth="1"/>
    <col min="11311" max="11311" width="1.140625" customWidth="1"/>
    <col min="11521" max="11521" width="0" hidden="1" customWidth="1"/>
    <col min="11522" max="11522" width="1.7109375" customWidth="1"/>
    <col min="11523" max="11523" width="21.85546875" customWidth="1"/>
    <col min="11524" max="11524" width="23.5703125" customWidth="1"/>
    <col min="11525" max="11525" width="18.5703125" customWidth="1"/>
    <col min="11526" max="11526" width="11.7109375" customWidth="1"/>
    <col min="11527" max="11527" width="11.28515625" customWidth="1"/>
    <col min="11528" max="11532" width="10.7109375" customWidth="1"/>
    <col min="11533" max="11533" width="11" customWidth="1"/>
    <col min="11534" max="11534" width="5.140625" customWidth="1"/>
    <col min="11535" max="11535" width="1.85546875" customWidth="1"/>
    <col min="11536" max="11536" width="19.42578125" customWidth="1"/>
    <col min="11537" max="11540" width="9.42578125" customWidth="1"/>
    <col min="11541" max="11541" width="11" customWidth="1"/>
    <col min="11542" max="11544" width="9.42578125" customWidth="1"/>
    <col min="11545" max="11545" width="10.42578125" customWidth="1"/>
    <col min="11546" max="11548" width="9.42578125" customWidth="1"/>
    <col min="11549" max="11549" width="10.28515625" customWidth="1"/>
    <col min="11550" max="11550" width="9.42578125" customWidth="1"/>
    <col min="11551" max="11551" width="0" hidden="1" customWidth="1"/>
    <col min="11552" max="11552" width="1.140625" customWidth="1"/>
    <col min="11553" max="11553" width="1" customWidth="1"/>
    <col min="11554" max="11554" width="18.85546875" customWidth="1"/>
    <col min="11555" max="11556" width="9.42578125" customWidth="1"/>
    <col min="11557" max="11557" width="12.140625" customWidth="1"/>
    <col min="11559" max="11560" width="9.42578125" customWidth="1"/>
    <col min="11561" max="11561" width="12.140625" customWidth="1"/>
    <col min="11562" max="11564" width="9.42578125" customWidth="1"/>
    <col min="11565" max="11565" width="11.28515625" customWidth="1"/>
    <col min="11566" max="11566" width="9.5703125" customWidth="1"/>
    <col min="11567" max="11567" width="1.140625" customWidth="1"/>
    <col min="11777" max="11777" width="0" hidden="1" customWidth="1"/>
    <col min="11778" max="11778" width="1.7109375" customWidth="1"/>
    <col min="11779" max="11779" width="21.85546875" customWidth="1"/>
    <col min="11780" max="11780" width="23.5703125" customWidth="1"/>
    <col min="11781" max="11781" width="18.5703125" customWidth="1"/>
    <col min="11782" max="11782" width="11.7109375" customWidth="1"/>
    <col min="11783" max="11783" width="11.28515625" customWidth="1"/>
    <col min="11784" max="11788" width="10.7109375" customWidth="1"/>
    <col min="11789" max="11789" width="11" customWidth="1"/>
    <col min="11790" max="11790" width="5.140625" customWidth="1"/>
    <col min="11791" max="11791" width="1.85546875" customWidth="1"/>
    <col min="11792" max="11792" width="19.42578125" customWidth="1"/>
    <col min="11793" max="11796" width="9.42578125" customWidth="1"/>
    <col min="11797" max="11797" width="11" customWidth="1"/>
    <col min="11798" max="11800" width="9.42578125" customWidth="1"/>
    <col min="11801" max="11801" width="10.42578125" customWidth="1"/>
    <col min="11802" max="11804" width="9.42578125" customWidth="1"/>
    <col min="11805" max="11805" width="10.28515625" customWidth="1"/>
    <col min="11806" max="11806" width="9.42578125" customWidth="1"/>
    <col min="11807" max="11807" width="0" hidden="1" customWidth="1"/>
    <col min="11808" max="11808" width="1.140625" customWidth="1"/>
    <col min="11809" max="11809" width="1" customWidth="1"/>
    <col min="11810" max="11810" width="18.85546875" customWidth="1"/>
    <col min="11811" max="11812" width="9.42578125" customWidth="1"/>
    <col min="11813" max="11813" width="12.140625" customWidth="1"/>
    <col min="11815" max="11816" width="9.42578125" customWidth="1"/>
    <col min="11817" max="11817" width="12.140625" customWidth="1"/>
    <col min="11818" max="11820" width="9.42578125" customWidth="1"/>
    <col min="11821" max="11821" width="11.28515625" customWidth="1"/>
    <col min="11822" max="11822" width="9.5703125" customWidth="1"/>
    <col min="11823" max="11823" width="1.140625" customWidth="1"/>
    <col min="12033" max="12033" width="0" hidden="1" customWidth="1"/>
    <col min="12034" max="12034" width="1.7109375" customWidth="1"/>
    <col min="12035" max="12035" width="21.85546875" customWidth="1"/>
    <col min="12036" max="12036" width="23.5703125" customWidth="1"/>
    <col min="12037" max="12037" width="18.5703125" customWidth="1"/>
    <col min="12038" max="12038" width="11.7109375" customWidth="1"/>
    <col min="12039" max="12039" width="11.28515625" customWidth="1"/>
    <col min="12040" max="12044" width="10.7109375" customWidth="1"/>
    <col min="12045" max="12045" width="11" customWidth="1"/>
    <col min="12046" max="12046" width="5.140625" customWidth="1"/>
    <col min="12047" max="12047" width="1.85546875" customWidth="1"/>
    <col min="12048" max="12048" width="19.42578125" customWidth="1"/>
    <col min="12049" max="12052" width="9.42578125" customWidth="1"/>
    <col min="12053" max="12053" width="11" customWidth="1"/>
    <col min="12054" max="12056" width="9.42578125" customWidth="1"/>
    <col min="12057" max="12057" width="10.42578125" customWidth="1"/>
    <col min="12058" max="12060" width="9.42578125" customWidth="1"/>
    <col min="12061" max="12061" width="10.28515625" customWidth="1"/>
    <col min="12062" max="12062" width="9.42578125" customWidth="1"/>
    <col min="12063" max="12063" width="0" hidden="1" customWidth="1"/>
    <col min="12064" max="12064" width="1.140625" customWidth="1"/>
    <col min="12065" max="12065" width="1" customWidth="1"/>
    <col min="12066" max="12066" width="18.85546875" customWidth="1"/>
    <col min="12067" max="12068" width="9.42578125" customWidth="1"/>
    <col min="12069" max="12069" width="12.140625" customWidth="1"/>
    <col min="12071" max="12072" width="9.42578125" customWidth="1"/>
    <col min="12073" max="12073" width="12.140625" customWidth="1"/>
    <col min="12074" max="12076" width="9.42578125" customWidth="1"/>
    <col min="12077" max="12077" width="11.28515625" customWidth="1"/>
    <col min="12078" max="12078" width="9.5703125" customWidth="1"/>
    <col min="12079" max="12079" width="1.140625" customWidth="1"/>
    <col min="12289" max="12289" width="0" hidden="1" customWidth="1"/>
    <col min="12290" max="12290" width="1.7109375" customWidth="1"/>
    <col min="12291" max="12291" width="21.85546875" customWidth="1"/>
    <col min="12292" max="12292" width="23.5703125" customWidth="1"/>
    <col min="12293" max="12293" width="18.5703125" customWidth="1"/>
    <col min="12294" max="12294" width="11.7109375" customWidth="1"/>
    <col min="12295" max="12295" width="11.28515625" customWidth="1"/>
    <col min="12296" max="12300" width="10.7109375" customWidth="1"/>
    <col min="12301" max="12301" width="11" customWidth="1"/>
    <col min="12302" max="12302" width="5.140625" customWidth="1"/>
    <col min="12303" max="12303" width="1.85546875" customWidth="1"/>
    <col min="12304" max="12304" width="19.42578125" customWidth="1"/>
    <col min="12305" max="12308" width="9.42578125" customWidth="1"/>
    <col min="12309" max="12309" width="11" customWidth="1"/>
    <col min="12310" max="12312" width="9.42578125" customWidth="1"/>
    <col min="12313" max="12313" width="10.42578125" customWidth="1"/>
    <col min="12314" max="12316" width="9.42578125" customWidth="1"/>
    <col min="12317" max="12317" width="10.28515625" customWidth="1"/>
    <col min="12318" max="12318" width="9.42578125" customWidth="1"/>
    <col min="12319" max="12319" width="0" hidden="1" customWidth="1"/>
    <col min="12320" max="12320" width="1.140625" customWidth="1"/>
    <col min="12321" max="12321" width="1" customWidth="1"/>
    <col min="12322" max="12322" width="18.85546875" customWidth="1"/>
    <col min="12323" max="12324" width="9.42578125" customWidth="1"/>
    <col min="12325" max="12325" width="12.140625" customWidth="1"/>
    <col min="12327" max="12328" width="9.42578125" customWidth="1"/>
    <col min="12329" max="12329" width="12.140625" customWidth="1"/>
    <col min="12330" max="12332" width="9.42578125" customWidth="1"/>
    <col min="12333" max="12333" width="11.28515625" customWidth="1"/>
    <col min="12334" max="12334" width="9.5703125" customWidth="1"/>
    <col min="12335" max="12335" width="1.140625" customWidth="1"/>
    <col min="12545" max="12545" width="0" hidden="1" customWidth="1"/>
    <col min="12546" max="12546" width="1.7109375" customWidth="1"/>
    <col min="12547" max="12547" width="21.85546875" customWidth="1"/>
    <col min="12548" max="12548" width="23.5703125" customWidth="1"/>
    <col min="12549" max="12549" width="18.5703125" customWidth="1"/>
    <col min="12550" max="12550" width="11.7109375" customWidth="1"/>
    <col min="12551" max="12551" width="11.28515625" customWidth="1"/>
    <col min="12552" max="12556" width="10.7109375" customWidth="1"/>
    <col min="12557" max="12557" width="11" customWidth="1"/>
    <col min="12558" max="12558" width="5.140625" customWidth="1"/>
    <col min="12559" max="12559" width="1.85546875" customWidth="1"/>
    <col min="12560" max="12560" width="19.42578125" customWidth="1"/>
    <col min="12561" max="12564" width="9.42578125" customWidth="1"/>
    <col min="12565" max="12565" width="11" customWidth="1"/>
    <col min="12566" max="12568" width="9.42578125" customWidth="1"/>
    <col min="12569" max="12569" width="10.42578125" customWidth="1"/>
    <col min="12570" max="12572" width="9.42578125" customWidth="1"/>
    <col min="12573" max="12573" width="10.28515625" customWidth="1"/>
    <col min="12574" max="12574" width="9.42578125" customWidth="1"/>
    <col min="12575" max="12575" width="0" hidden="1" customWidth="1"/>
    <col min="12576" max="12576" width="1.140625" customWidth="1"/>
    <col min="12577" max="12577" width="1" customWidth="1"/>
    <col min="12578" max="12578" width="18.85546875" customWidth="1"/>
    <col min="12579" max="12580" width="9.42578125" customWidth="1"/>
    <col min="12581" max="12581" width="12.140625" customWidth="1"/>
    <col min="12583" max="12584" width="9.42578125" customWidth="1"/>
    <col min="12585" max="12585" width="12.140625" customWidth="1"/>
    <col min="12586" max="12588" width="9.42578125" customWidth="1"/>
    <col min="12589" max="12589" width="11.28515625" customWidth="1"/>
    <col min="12590" max="12590" width="9.5703125" customWidth="1"/>
    <col min="12591" max="12591" width="1.140625" customWidth="1"/>
    <col min="12801" max="12801" width="0" hidden="1" customWidth="1"/>
    <col min="12802" max="12802" width="1.7109375" customWidth="1"/>
    <col min="12803" max="12803" width="21.85546875" customWidth="1"/>
    <col min="12804" max="12804" width="23.5703125" customWidth="1"/>
    <col min="12805" max="12805" width="18.5703125" customWidth="1"/>
    <col min="12806" max="12806" width="11.7109375" customWidth="1"/>
    <col min="12807" max="12807" width="11.28515625" customWidth="1"/>
    <col min="12808" max="12812" width="10.7109375" customWidth="1"/>
    <col min="12813" max="12813" width="11" customWidth="1"/>
    <col min="12814" max="12814" width="5.140625" customWidth="1"/>
    <col min="12815" max="12815" width="1.85546875" customWidth="1"/>
    <col min="12816" max="12816" width="19.42578125" customWidth="1"/>
    <col min="12817" max="12820" width="9.42578125" customWidth="1"/>
    <col min="12821" max="12821" width="11" customWidth="1"/>
    <col min="12822" max="12824" width="9.42578125" customWidth="1"/>
    <col min="12825" max="12825" width="10.42578125" customWidth="1"/>
    <col min="12826" max="12828" width="9.42578125" customWidth="1"/>
    <col min="12829" max="12829" width="10.28515625" customWidth="1"/>
    <col min="12830" max="12830" width="9.42578125" customWidth="1"/>
    <col min="12831" max="12831" width="0" hidden="1" customWidth="1"/>
    <col min="12832" max="12832" width="1.140625" customWidth="1"/>
    <col min="12833" max="12833" width="1" customWidth="1"/>
    <col min="12834" max="12834" width="18.85546875" customWidth="1"/>
    <col min="12835" max="12836" width="9.42578125" customWidth="1"/>
    <col min="12837" max="12837" width="12.140625" customWidth="1"/>
    <col min="12839" max="12840" width="9.42578125" customWidth="1"/>
    <col min="12841" max="12841" width="12.140625" customWidth="1"/>
    <col min="12842" max="12844" width="9.42578125" customWidth="1"/>
    <col min="12845" max="12845" width="11.28515625" customWidth="1"/>
    <col min="12846" max="12846" width="9.5703125" customWidth="1"/>
    <col min="12847" max="12847" width="1.140625" customWidth="1"/>
    <col min="13057" max="13057" width="0" hidden="1" customWidth="1"/>
    <col min="13058" max="13058" width="1.7109375" customWidth="1"/>
    <col min="13059" max="13059" width="21.85546875" customWidth="1"/>
    <col min="13060" max="13060" width="23.5703125" customWidth="1"/>
    <col min="13061" max="13061" width="18.5703125" customWidth="1"/>
    <col min="13062" max="13062" width="11.7109375" customWidth="1"/>
    <col min="13063" max="13063" width="11.28515625" customWidth="1"/>
    <col min="13064" max="13068" width="10.7109375" customWidth="1"/>
    <col min="13069" max="13069" width="11" customWidth="1"/>
    <col min="13070" max="13070" width="5.140625" customWidth="1"/>
    <col min="13071" max="13071" width="1.85546875" customWidth="1"/>
    <col min="13072" max="13072" width="19.42578125" customWidth="1"/>
    <col min="13073" max="13076" width="9.42578125" customWidth="1"/>
    <col min="13077" max="13077" width="11" customWidth="1"/>
    <col min="13078" max="13080" width="9.42578125" customWidth="1"/>
    <col min="13081" max="13081" width="10.42578125" customWidth="1"/>
    <col min="13082" max="13084" width="9.42578125" customWidth="1"/>
    <col min="13085" max="13085" width="10.28515625" customWidth="1"/>
    <col min="13086" max="13086" width="9.42578125" customWidth="1"/>
    <col min="13087" max="13087" width="0" hidden="1" customWidth="1"/>
    <col min="13088" max="13088" width="1.140625" customWidth="1"/>
    <col min="13089" max="13089" width="1" customWidth="1"/>
    <col min="13090" max="13090" width="18.85546875" customWidth="1"/>
    <col min="13091" max="13092" width="9.42578125" customWidth="1"/>
    <col min="13093" max="13093" width="12.140625" customWidth="1"/>
    <col min="13095" max="13096" width="9.42578125" customWidth="1"/>
    <col min="13097" max="13097" width="12.140625" customWidth="1"/>
    <col min="13098" max="13100" width="9.42578125" customWidth="1"/>
    <col min="13101" max="13101" width="11.28515625" customWidth="1"/>
    <col min="13102" max="13102" width="9.5703125" customWidth="1"/>
    <col min="13103" max="13103" width="1.140625" customWidth="1"/>
    <col min="13313" max="13313" width="0" hidden="1" customWidth="1"/>
    <col min="13314" max="13314" width="1.7109375" customWidth="1"/>
    <col min="13315" max="13315" width="21.85546875" customWidth="1"/>
    <col min="13316" max="13316" width="23.5703125" customWidth="1"/>
    <col min="13317" max="13317" width="18.5703125" customWidth="1"/>
    <col min="13318" max="13318" width="11.7109375" customWidth="1"/>
    <col min="13319" max="13319" width="11.28515625" customWidth="1"/>
    <col min="13320" max="13324" width="10.7109375" customWidth="1"/>
    <col min="13325" max="13325" width="11" customWidth="1"/>
    <col min="13326" max="13326" width="5.140625" customWidth="1"/>
    <col min="13327" max="13327" width="1.85546875" customWidth="1"/>
    <col min="13328" max="13328" width="19.42578125" customWidth="1"/>
    <col min="13329" max="13332" width="9.42578125" customWidth="1"/>
    <col min="13333" max="13333" width="11" customWidth="1"/>
    <col min="13334" max="13336" width="9.42578125" customWidth="1"/>
    <col min="13337" max="13337" width="10.42578125" customWidth="1"/>
    <col min="13338" max="13340" width="9.42578125" customWidth="1"/>
    <col min="13341" max="13341" width="10.28515625" customWidth="1"/>
    <col min="13342" max="13342" width="9.42578125" customWidth="1"/>
    <col min="13343" max="13343" width="0" hidden="1" customWidth="1"/>
    <col min="13344" max="13344" width="1.140625" customWidth="1"/>
    <col min="13345" max="13345" width="1" customWidth="1"/>
    <col min="13346" max="13346" width="18.85546875" customWidth="1"/>
    <col min="13347" max="13348" width="9.42578125" customWidth="1"/>
    <col min="13349" max="13349" width="12.140625" customWidth="1"/>
    <col min="13351" max="13352" width="9.42578125" customWidth="1"/>
    <col min="13353" max="13353" width="12.140625" customWidth="1"/>
    <col min="13354" max="13356" width="9.42578125" customWidth="1"/>
    <col min="13357" max="13357" width="11.28515625" customWidth="1"/>
    <col min="13358" max="13358" width="9.5703125" customWidth="1"/>
    <col min="13359" max="13359" width="1.140625" customWidth="1"/>
    <col min="13569" max="13569" width="0" hidden="1" customWidth="1"/>
    <col min="13570" max="13570" width="1.7109375" customWidth="1"/>
    <col min="13571" max="13571" width="21.85546875" customWidth="1"/>
    <col min="13572" max="13572" width="23.5703125" customWidth="1"/>
    <col min="13573" max="13573" width="18.5703125" customWidth="1"/>
    <col min="13574" max="13574" width="11.7109375" customWidth="1"/>
    <col min="13575" max="13575" width="11.28515625" customWidth="1"/>
    <col min="13576" max="13580" width="10.7109375" customWidth="1"/>
    <col min="13581" max="13581" width="11" customWidth="1"/>
    <col min="13582" max="13582" width="5.140625" customWidth="1"/>
    <col min="13583" max="13583" width="1.85546875" customWidth="1"/>
    <col min="13584" max="13584" width="19.42578125" customWidth="1"/>
    <col min="13585" max="13588" width="9.42578125" customWidth="1"/>
    <col min="13589" max="13589" width="11" customWidth="1"/>
    <col min="13590" max="13592" width="9.42578125" customWidth="1"/>
    <col min="13593" max="13593" width="10.42578125" customWidth="1"/>
    <col min="13594" max="13596" width="9.42578125" customWidth="1"/>
    <col min="13597" max="13597" width="10.28515625" customWidth="1"/>
    <col min="13598" max="13598" width="9.42578125" customWidth="1"/>
    <col min="13599" max="13599" width="0" hidden="1" customWidth="1"/>
    <col min="13600" max="13600" width="1.140625" customWidth="1"/>
    <col min="13601" max="13601" width="1" customWidth="1"/>
    <col min="13602" max="13602" width="18.85546875" customWidth="1"/>
    <col min="13603" max="13604" width="9.42578125" customWidth="1"/>
    <col min="13605" max="13605" width="12.140625" customWidth="1"/>
    <col min="13607" max="13608" width="9.42578125" customWidth="1"/>
    <col min="13609" max="13609" width="12.140625" customWidth="1"/>
    <col min="13610" max="13612" width="9.42578125" customWidth="1"/>
    <col min="13613" max="13613" width="11.28515625" customWidth="1"/>
    <col min="13614" max="13614" width="9.5703125" customWidth="1"/>
    <col min="13615" max="13615" width="1.140625" customWidth="1"/>
    <col min="13825" max="13825" width="0" hidden="1" customWidth="1"/>
    <col min="13826" max="13826" width="1.7109375" customWidth="1"/>
    <col min="13827" max="13827" width="21.85546875" customWidth="1"/>
    <col min="13828" max="13828" width="23.5703125" customWidth="1"/>
    <col min="13829" max="13829" width="18.5703125" customWidth="1"/>
    <col min="13830" max="13830" width="11.7109375" customWidth="1"/>
    <col min="13831" max="13831" width="11.28515625" customWidth="1"/>
    <col min="13832" max="13836" width="10.7109375" customWidth="1"/>
    <col min="13837" max="13837" width="11" customWidth="1"/>
    <col min="13838" max="13838" width="5.140625" customWidth="1"/>
    <col min="13839" max="13839" width="1.85546875" customWidth="1"/>
    <col min="13840" max="13840" width="19.42578125" customWidth="1"/>
    <col min="13841" max="13844" width="9.42578125" customWidth="1"/>
    <col min="13845" max="13845" width="11" customWidth="1"/>
    <col min="13846" max="13848" width="9.42578125" customWidth="1"/>
    <col min="13849" max="13849" width="10.42578125" customWidth="1"/>
    <col min="13850" max="13852" width="9.42578125" customWidth="1"/>
    <col min="13853" max="13853" width="10.28515625" customWidth="1"/>
    <col min="13854" max="13854" width="9.42578125" customWidth="1"/>
    <col min="13855" max="13855" width="0" hidden="1" customWidth="1"/>
    <col min="13856" max="13856" width="1.140625" customWidth="1"/>
    <col min="13857" max="13857" width="1" customWidth="1"/>
    <col min="13858" max="13858" width="18.85546875" customWidth="1"/>
    <col min="13859" max="13860" width="9.42578125" customWidth="1"/>
    <col min="13861" max="13861" width="12.140625" customWidth="1"/>
    <col min="13863" max="13864" width="9.42578125" customWidth="1"/>
    <col min="13865" max="13865" width="12.140625" customWidth="1"/>
    <col min="13866" max="13868" width="9.42578125" customWidth="1"/>
    <col min="13869" max="13869" width="11.28515625" customWidth="1"/>
    <col min="13870" max="13870" width="9.5703125" customWidth="1"/>
    <col min="13871" max="13871" width="1.140625" customWidth="1"/>
    <col min="14081" max="14081" width="0" hidden="1" customWidth="1"/>
    <col min="14082" max="14082" width="1.7109375" customWidth="1"/>
    <col min="14083" max="14083" width="21.85546875" customWidth="1"/>
    <col min="14084" max="14084" width="23.5703125" customWidth="1"/>
    <col min="14085" max="14085" width="18.5703125" customWidth="1"/>
    <col min="14086" max="14086" width="11.7109375" customWidth="1"/>
    <col min="14087" max="14087" width="11.28515625" customWidth="1"/>
    <col min="14088" max="14092" width="10.7109375" customWidth="1"/>
    <col min="14093" max="14093" width="11" customWidth="1"/>
    <col min="14094" max="14094" width="5.140625" customWidth="1"/>
    <col min="14095" max="14095" width="1.85546875" customWidth="1"/>
    <col min="14096" max="14096" width="19.42578125" customWidth="1"/>
    <col min="14097" max="14100" width="9.42578125" customWidth="1"/>
    <col min="14101" max="14101" width="11" customWidth="1"/>
    <col min="14102" max="14104" width="9.42578125" customWidth="1"/>
    <col min="14105" max="14105" width="10.42578125" customWidth="1"/>
    <col min="14106" max="14108" width="9.42578125" customWidth="1"/>
    <col min="14109" max="14109" width="10.28515625" customWidth="1"/>
    <col min="14110" max="14110" width="9.42578125" customWidth="1"/>
    <col min="14111" max="14111" width="0" hidden="1" customWidth="1"/>
    <col min="14112" max="14112" width="1.140625" customWidth="1"/>
    <col min="14113" max="14113" width="1" customWidth="1"/>
    <col min="14114" max="14114" width="18.85546875" customWidth="1"/>
    <col min="14115" max="14116" width="9.42578125" customWidth="1"/>
    <col min="14117" max="14117" width="12.140625" customWidth="1"/>
    <col min="14119" max="14120" width="9.42578125" customWidth="1"/>
    <col min="14121" max="14121" width="12.140625" customWidth="1"/>
    <col min="14122" max="14124" width="9.42578125" customWidth="1"/>
    <col min="14125" max="14125" width="11.28515625" customWidth="1"/>
    <col min="14126" max="14126" width="9.5703125" customWidth="1"/>
    <col min="14127" max="14127" width="1.140625" customWidth="1"/>
    <col min="14337" max="14337" width="0" hidden="1" customWidth="1"/>
    <col min="14338" max="14338" width="1.7109375" customWidth="1"/>
    <col min="14339" max="14339" width="21.85546875" customWidth="1"/>
    <col min="14340" max="14340" width="23.5703125" customWidth="1"/>
    <col min="14341" max="14341" width="18.5703125" customWidth="1"/>
    <col min="14342" max="14342" width="11.7109375" customWidth="1"/>
    <col min="14343" max="14343" width="11.28515625" customWidth="1"/>
    <col min="14344" max="14348" width="10.7109375" customWidth="1"/>
    <col min="14349" max="14349" width="11" customWidth="1"/>
    <col min="14350" max="14350" width="5.140625" customWidth="1"/>
    <col min="14351" max="14351" width="1.85546875" customWidth="1"/>
    <col min="14352" max="14352" width="19.42578125" customWidth="1"/>
    <col min="14353" max="14356" width="9.42578125" customWidth="1"/>
    <col min="14357" max="14357" width="11" customWidth="1"/>
    <col min="14358" max="14360" width="9.42578125" customWidth="1"/>
    <col min="14361" max="14361" width="10.42578125" customWidth="1"/>
    <col min="14362" max="14364" width="9.42578125" customWidth="1"/>
    <col min="14365" max="14365" width="10.28515625" customWidth="1"/>
    <col min="14366" max="14366" width="9.42578125" customWidth="1"/>
    <col min="14367" max="14367" width="0" hidden="1" customWidth="1"/>
    <col min="14368" max="14368" width="1.140625" customWidth="1"/>
    <col min="14369" max="14369" width="1" customWidth="1"/>
    <col min="14370" max="14370" width="18.85546875" customWidth="1"/>
    <col min="14371" max="14372" width="9.42578125" customWidth="1"/>
    <col min="14373" max="14373" width="12.140625" customWidth="1"/>
    <col min="14375" max="14376" width="9.42578125" customWidth="1"/>
    <col min="14377" max="14377" width="12.140625" customWidth="1"/>
    <col min="14378" max="14380" width="9.42578125" customWidth="1"/>
    <col min="14381" max="14381" width="11.28515625" customWidth="1"/>
    <col min="14382" max="14382" width="9.5703125" customWidth="1"/>
    <col min="14383" max="14383" width="1.140625" customWidth="1"/>
    <col min="14593" max="14593" width="0" hidden="1" customWidth="1"/>
    <col min="14594" max="14594" width="1.7109375" customWidth="1"/>
    <col min="14595" max="14595" width="21.85546875" customWidth="1"/>
    <col min="14596" max="14596" width="23.5703125" customWidth="1"/>
    <col min="14597" max="14597" width="18.5703125" customWidth="1"/>
    <col min="14598" max="14598" width="11.7109375" customWidth="1"/>
    <col min="14599" max="14599" width="11.28515625" customWidth="1"/>
    <col min="14600" max="14604" width="10.7109375" customWidth="1"/>
    <col min="14605" max="14605" width="11" customWidth="1"/>
    <col min="14606" max="14606" width="5.140625" customWidth="1"/>
    <col min="14607" max="14607" width="1.85546875" customWidth="1"/>
    <col min="14608" max="14608" width="19.42578125" customWidth="1"/>
    <col min="14609" max="14612" width="9.42578125" customWidth="1"/>
    <col min="14613" max="14613" width="11" customWidth="1"/>
    <col min="14614" max="14616" width="9.42578125" customWidth="1"/>
    <col min="14617" max="14617" width="10.42578125" customWidth="1"/>
    <col min="14618" max="14620" width="9.42578125" customWidth="1"/>
    <col min="14621" max="14621" width="10.28515625" customWidth="1"/>
    <col min="14622" max="14622" width="9.42578125" customWidth="1"/>
    <col min="14623" max="14623" width="0" hidden="1" customWidth="1"/>
    <col min="14624" max="14624" width="1.140625" customWidth="1"/>
    <col min="14625" max="14625" width="1" customWidth="1"/>
    <col min="14626" max="14626" width="18.85546875" customWidth="1"/>
    <col min="14627" max="14628" width="9.42578125" customWidth="1"/>
    <col min="14629" max="14629" width="12.140625" customWidth="1"/>
    <col min="14631" max="14632" width="9.42578125" customWidth="1"/>
    <col min="14633" max="14633" width="12.140625" customWidth="1"/>
    <col min="14634" max="14636" width="9.42578125" customWidth="1"/>
    <col min="14637" max="14637" width="11.28515625" customWidth="1"/>
    <col min="14638" max="14638" width="9.5703125" customWidth="1"/>
    <col min="14639" max="14639" width="1.140625" customWidth="1"/>
    <col min="14849" max="14849" width="0" hidden="1" customWidth="1"/>
    <col min="14850" max="14850" width="1.7109375" customWidth="1"/>
    <col min="14851" max="14851" width="21.85546875" customWidth="1"/>
    <col min="14852" max="14852" width="23.5703125" customWidth="1"/>
    <col min="14853" max="14853" width="18.5703125" customWidth="1"/>
    <col min="14854" max="14854" width="11.7109375" customWidth="1"/>
    <col min="14855" max="14855" width="11.28515625" customWidth="1"/>
    <col min="14856" max="14860" width="10.7109375" customWidth="1"/>
    <col min="14861" max="14861" width="11" customWidth="1"/>
    <col min="14862" max="14862" width="5.140625" customWidth="1"/>
    <col min="14863" max="14863" width="1.85546875" customWidth="1"/>
    <col min="14864" max="14864" width="19.42578125" customWidth="1"/>
    <col min="14865" max="14868" width="9.42578125" customWidth="1"/>
    <col min="14869" max="14869" width="11" customWidth="1"/>
    <col min="14870" max="14872" width="9.42578125" customWidth="1"/>
    <col min="14873" max="14873" width="10.42578125" customWidth="1"/>
    <col min="14874" max="14876" width="9.42578125" customWidth="1"/>
    <col min="14877" max="14877" width="10.28515625" customWidth="1"/>
    <col min="14878" max="14878" width="9.42578125" customWidth="1"/>
    <col min="14879" max="14879" width="0" hidden="1" customWidth="1"/>
    <col min="14880" max="14880" width="1.140625" customWidth="1"/>
    <col min="14881" max="14881" width="1" customWidth="1"/>
    <col min="14882" max="14882" width="18.85546875" customWidth="1"/>
    <col min="14883" max="14884" width="9.42578125" customWidth="1"/>
    <col min="14885" max="14885" width="12.140625" customWidth="1"/>
    <col min="14887" max="14888" width="9.42578125" customWidth="1"/>
    <col min="14889" max="14889" width="12.140625" customWidth="1"/>
    <col min="14890" max="14892" width="9.42578125" customWidth="1"/>
    <col min="14893" max="14893" width="11.28515625" customWidth="1"/>
    <col min="14894" max="14894" width="9.5703125" customWidth="1"/>
    <col min="14895" max="14895" width="1.140625" customWidth="1"/>
    <col min="15105" max="15105" width="0" hidden="1" customWidth="1"/>
    <col min="15106" max="15106" width="1.7109375" customWidth="1"/>
    <col min="15107" max="15107" width="21.85546875" customWidth="1"/>
    <col min="15108" max="15108" width="23.5703125" customWidth="1"/>
    <col min="15109" max="15109" width="18.5703125" customWidth="1"/>
    <col min="15110" max="15110" width="11.7109375" customWidth="1"/>
    <col min="15111" max="15111" width="11.28515625" customWidth="1"/>
    <col min="15112" max="15116" width="10.7109375" customWidth="1"/>
    <col min="15117" max="15117" width="11" customWidth="1"/>
    <col min="15118" max="15118" width="5.140625" customWidth="1"/>
    <col min="15119" max="15119" width="1.85546875" customWidth="1"/>
    <col min="15120" max="15120" width="19.42578125" customWidth="1"/>
    <col min="15121" max="15124" width="9.42578125" customWidth="1"/>
    <col min="15125" max="15125" width="11" customWidth="1"/>
    <col min="15126" max="15128" width="9.42578125" customWidth="1"/>
    <col min="15129" max="15129" width="10.42578125" customWidth="1"/>
    <col min="15130" max="15132" width="9.42578125" customWidth="1"/>
    <col min="15133" max="15133" width="10.28515625" customWidth="1"/>
    <col min="15134" max="15134" width="9.42578125" customWidth="1"/>
    <col min="15135" max="15135" width="0" hidden="1" customWidth="1"/>
    <col min="15136" max="15136" width="1.140625" customWidth="1"/>
    <col min="15137" max="15137" width="1" customWidth="1"/>
    <col min="15138" max="15138" width="18.85546875" customWidth="1"/>
    <col min="15139" max="15140" width="9.42578125" customWidth="1"/>
    <col min="15141" max="15141" width="12.140625" customWidth="1"/>
    <col min="15143" max="15144" width="9.42578125" customWidth="1"/>
    <col min="15145" max="15145" width="12.140625" customWidth="1"/>
    <col min="15146" max="15148" width="9.42578125" customWidth="1"/>
    <col min="15149" max="15149" width="11.28515625" customWidth="1"/>
    <col min="15150" max="15150" width="9.5703125" customWidth="1"/>
    <col min="15151" max="15151" width="1.140625" customWidth="1"/>
    <col min="15361" max="15361" width="0" hidden="1" customWidth="1"/>
    <col min="15362" max="15362" width="1.7109375" customWidth="1"/>
    <col min="15363" max="15363" width="21.85546875" customWidth="1"/>
    <col min="15364" max="15364" width="23.5703125" customWidth="1"/>
    <col min="15365" max="15365" width="18.5703125" customWidth="1"/>
    <col min="15366" max="15366" width="11.7109375" customWidth="1"/>
    <col min="15367" max="15367" width="11.28515625" customWidth="1"/>
    <col min="15368" max="15372" width="10.7109375" customWidth="1"/>
    <col min="15373" max="15373" width="11" customWidth="1"/>
    <col min="15374" max="15374" width="5.140625" customWidth="1"/>
    <col min="15375" max="15375" width="1.85546875" customWidth="1"/>
    <col min="15376" max="15376" width="19.42578125" customWidth="1"/>
    <col min="15377" max="15380" width="9.42578125" customWidth="1"/>
    <col min="15381" max="15381" width="11" customWidth="1"/>
    <col min="15382" max="15384" width="9.42578125" customWidth="1"/>
    <col min="15385" max="15385" width="10.42578125" customWidth="1"/>
    <col min="15386" max="15388" width="9.42578125" customWidth="1"/>
    <col min="15389" max="15389" width="10.28515625" customWidth="1"/>
    <col min="15390" max="15390" width="9.42578125" customWidth="1"/>
    <col min="15391" max="15391" width="0" hidden="1" customWidth="1"/>
    <col min="15392" max="15392" width="1.140625" customWidth="1"/>
    <col min="15393" max="15393" width="1" customWidth="1"/>
    <col min="15394" max="15394" width="18.85546875" customWidth="1"/>
    <col min="15395" max="15396" width="9.42578125" customWidth="1"/>
    <col min="15397" max="15397" width="12.140625" customWidth="1"/>
    <col min="15399" max="15400" width="9.42578125" customWidth="1"/>
    <col min="15401" max="15401" width="12.140625" customWidth="1"/>
    <col min="15402" max="15404" width="9.42578125" customWidth="1"/>
    <col min="15405" max="15405" width="11.28515625" customWidth="1"/>
    <col min="15406" max="15406" width="9.5703125" customWidth="1"/>
    <col min="15407" max="15407" width="1.140625" customWidth="1"/>
    <col min="15617" max="15617" width="0" hidden="1" customWidth="1"/>
    <col min="15618" max="15618" width="1.7109375" customWidth="1"/>
    <col min="15619" max="15619" width="21.85546875" customWidth="1"/>
    <col min="15620" max="15620" width="23.5703125" customWidth="1"/>
    <col min="15621" max="15621" width="18.5703125" customWidth="1"/>
    <col min="15622" max="15622" width="11.7109375" customWidth="1"/>
    <col min="15623" max="15623" width="11.28515625" customWidth="1"/>
    <col min="15624" max="15628" width="10.7109375" customWidth="1"/>
    <col min="15629" max="15629" width="11" customWidth="1"/>
    <col min="15630" max="15630" width="5.140625" customWidth="1"/>
    <col min="15631" max="15631" width="1.85546875" customWidth="1"/>
    <col min="15632" max="15632" width="19.42578125" customWidth="1"/>
    <col min="15633" max="15636" width="9.42578125" customWidth="1"/>
    <col min="15637" max="15637" width="11" customWidth="1"/>
    <col min="15638" max="15640" width="9.42578125" customWidth="1"/>
    <col min="15641" max="15641" width="10.42578125" customWidth="1"/>
    <col min="15642" max="15644" width="9.42578125" customWidth="1"/>
    <col min="15645" max="15645" width="10.28515625" customWidth="1"/>
    <col min="15646" max="15646" width="9.42578125" customWidth="1"/>
    <col min="15647" max="15647" width="0" hidden="1" customWidth="1"/>
    <col min="15648" max="15648" width="1.140625" customWidth="1"/>
    <col min="15649" max="15649" width="1" customWidth="1"/>
    <col min="15650" max="15650" width="18.85546875" customWidth="1"/>
    <col min="15651" max="15652" width="9.42578125" customWidth="1"/>
    <col min="15653" max="15653" width="12.140625" customWidth="1"/>
    <col min="15655" max="15656" width="9.42578125" customWidth="1"/>
    <col min="15657" max="15657" width="12.140625" customWidth="1"/>
    <col min="15658" max="15660" width="9.42578125" customWidth="1"/>
    <col min="15661" max="15661" width="11.28515625" customWidth="1"/>
    <col min="15662" max="15662" width="9.5703125" customWidth="1"/>
    <col min="15663" max="15663" width="1.140625" customWidth="1"/>
    <col min="15873" max="15873" width="0" hidden="1" customWidth="1"/>
    <col min="15874" max="15874" width="1.7109375" customWidth="1"/>
    <col min="15875" max="15875" width="21.85546875" customWidth="1"/>
    <col min="15876" max="15876" width="23.5703125" customWidth="1"/>
    <col min="15877" max="15877" width="18.5703125" customWidth="1"/>
    <col min="15878" max="15878" width="11.7109375" customWidth="1"/>
    <col min="15879" max="15879" width="11.28515625" customWidth="1"/>
    <col min="15880" max="15884" width="10.7109375" customWidth="1"/>
    <col min="15885" max="15885" width="11" customWidth="1"/>
    <col min="15886" max="15886" width="5.140625" customWidth="1"/>
    <col min="15887" max="15887" width="1.85546875" customWidth="1"/>
    <col min="15888" max="15888" width="19.42578125" customWidth="1"/>
    <col min="15889" max="15892" width="9.42578125" customWidth="1"/>
    <col min="15893" max="15893" width="11" customWidth="1"/>
    <col min="15894" max="15896" width="9.42578125" customWidth="1"/>
    <col min="15897" max="15897" width="10.42578125" customWidth="1"/>
    <col min="15898" max="15900" width="9.42578125" customWidth="1"/>
    <col min="15901" max="15901" width="10.28515625" customWidth="1"/>
    <col min="15902" max="15902" width="9.42578125" customWidth="1"/>
    <col min="15903" max="15903" width="0" hidden="1" customWidth="1"/>
    <col min="15904" max="15904" width="1.140625" customWidth="1"/>
    <col min="15905" max="15905" width="1" customWidth="1"/>
    <col min="15906" max="15906" width="18.85546875" customWidth="1"/>
    <col min="15907" max="15908" width="9.42578125" customWidth="1"/>
    <col min="15909" max="15909" width="12.140625" customWidth="1"/>
    <col min="15911" max="15912" width="9.42578125" customWidth="1"/>
    <col min="15913" max="15913" width="12.140625" customWidth="1"/>
    <col min="15914" max="15916" width="9.42578125" customWidth="1"/>
    <col min="15917" max="15917" width="11.28515625" customWidth="1"/>
    <col min="15918" max="15918" width="9.5703125" customWidth="1"/>
    <col min="15919" max="15919" width="1.140625" customWidth="1"/>
    <col min="16129" max="16129" width="0" hidden="1" customWidth="1"/>
    <col min="16130" max="16130" width="1.7109375" customWidth="1"/>
    <col min="16131" max="16131" width="21.85546875" customWidth="1"/>
    <col min="16132" max="16132" width="23.5703125" customWidth="1"/>
    <col min="16133" max="16133" width="18.5703125" customWidth="1"/>
    <col min="16134" max="16134" width="11.7109375" customWidth="1"/>
    <col min="16135" max="16135" width="11.28515625" customWidth="1"/>
    <col min="16136" max="16140" width="10.7109375" customWidth="1"/>
    <col min="16141" max="16141" width="11" customWidth="1"/>
    <col min="16142" max="16142" width="5.140625" customWidth="1"/>
    <col min="16143" max="16143" width="1.85546875" customWidth="1"/>
    <col min="16144" max="16144" width="19.42578125" customWidth="1"/>
    <col min="16145" max="16148" width="9.42578125" customWidth="1"/>
    <col min="16149" max="16149" width="11" customWidth="1"/>
    <col min="16150" max="16152" width="9.42578125" customWidth="1"/>
    <col min="16153" max="16153" width="10.42578125" customWidth="1"/>
    <col min="16154" max="16156" width="9.42578125" customWidth="1"/>
    <col min="16157" max="16157" width="10.28515625" customWidth="1"/>
    <col min="16158" max="16158" width="9.42578125" customWidth="1"/>
    <col min="16159" max="16159" width="0" hidden="1" customWidth="1"/>
    <col min="16160" max="16160" width="1.140625" customWidth="1"/>
    <col min="16161" max="16161" width="1" customWidth="1"/>
    <col min="16162" max="16162" width="18.85546875" customWidth="1"/>
    <col min="16163" max="16164" width="9.42578125" customWidth="1"/>
    <col min="16165" max="16165" width="12.140625" customWidth="1"/>
    <col min="16167" max="16168" width="9.42578125" customWidth="1"/>
    <col min="16169" max="16169" width="12.140625" customWidth="1"/>
    <col min="16170" max="16172" width="9.42578125" customWidth="1"/>
    <col min="16173" max="16173" width="11.28515625" customWidth="1"/>
    <col min="16174" max="16174" width="9.5703125" customWidth="1"/>
    <col min="16175" max="16175" width="1.140625" customWidth="1"/>
  </cols>
  <sheetData>
    <row r="1" spans="1:47" x14ac:dyDescent="0.25">
      <c r="A1" s="334"/>
      <c r="B1" s="68"/>
      <c r="C1" s="68"/>
      <c r="D1" s="68"/>
      <c r="E1" s="7"/>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row>
    <row r="2" spans="1:47" ht="15.75" x14ac:dyDescent="0.25">
      <c r="A2" s="335"/>
      <c r="B2" s="68"/>
      <c r="C2" s="772" t="str">
        <f>'WK1 - Identification'!E11</f>
        <v>Council of the City of Ryde</v>
      </c>
      <c r="D2" s="773"/>
      <c r="E2" s="773"/>
      <c r="F2" s="773"/>
      <c r="G2" s="773"/>
      <c r="H2" s="773"/>
      <c r="I2" s="774"/>
      <c r="J2" s="336"/>
      <c r="K2" s="336"/>
      <c r="L2" s="336"/>
      <c r="M2" s="336"/>
      <c r="N2" s="336"/>
      <c r="O2" s="336"/>
      <c r="P2" s="336"/>
      <c r="Q2" s="336"/>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210" t="s">
        <v>589</v>
      </c>
      <c r="AS2" s="210"/>
      <c r="AT2" s="210"/>
      <c r="AU2" s="210"/>
    </row>
    <row r="3" spans="1:47" x14ac:dyDescent="0.25">
      <c r="A3" s="335"/>
      <c r="B3" s="68"/>
      <c r="C3" s="68"/>
      <c r="D3" s="68"/>
      <c r="E3" s="7"/>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row>
    <row r="4" spans="1:47" ht="30" x14ac:dyDescent="0.4">
      <c r="A4" s="335"/>
      <c r="B4" s="68"/>
      <c r="C4" s="760" t="s">
        <v>671</v>
      </c>
      <c r="D4" s="760"/>
      <c r="E4" s="760"/>
      <c r="F4" s="760"/>
      <c r="G4" s="760"/>
      <c r="H4" s="760"/>
      <c r="I4" s="760"/>
      <c r="J4" s="760"/>
      <c r="K4" s="760"/>
      <c r="L4" s="760"/>
      <c r="M4" s="760"/>
      <c r="N4" s="337"/>
      <c r="O4" s="337"/>
      <c r="P4" s="337"/>
      <c r="Q4" s="337"/>
      <c r="R4" s="337"/>
      <c r="S4" s="337"/>
      <c r="T4" s="337"/>
      <c r="U4" s="337"/>
      <c r="V4" s="337"/>
      <c r="W4" s="337"/>
      <c r="X4" s="337"/>
      <c r="Y4" s="337"/>
      <c r="Z4" s="337"/>
      <c r="AA4" s="337"/>
      <c r="AB4" s="337"/>
      <c r="AC4" s="337"/>
      <c r="AD4" s="337"/>
      <c r="AE4" s="337"/>
      <c r="AF4" s="68"/>
      <c r="AG4" s="68"/>
      <c r="AH4" s="337"/>
      <c r="AI4" s="337"/>
      <c r="AJ4" s="337"/>
      <c r="AK4" s="337"/>
      <c r="AL4" s="337"/>
      <c r="AM4" s="337"/>
      <c r="AN4" s="337"/>
      <c r="AO4" s="337"/>
      <c r="AP4" s="337"/>
      <c r="AQ4" s="337"/>
      <c r="AR4" s="337"/>
      <c r="AS4" s="337"/>
      <c r="AT4" s="337"/>
      <c r="AU4" s="337"/>
    </row>
    <row r="5" spans="1:47" x14ac:dyDescent="0.25">
      <c r="A5" s="335"/>
      <c r="B5" s="68"/>
      <c r="C5" s="68"/>
      <c r="D5" s="68"/>
      <c r="E5" s="7"/>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row>
    <row r="6" spans="1:47" ht="23.25" x14ac:dyDescent="0.35">
      <c r="A6" s="338"/>
      <c r="B6" s="50"/>
      <c r="C6" s="776" t="s">
        <v>672</v>
      </c>
      <c r="D6" s="776"/>
      <c r="E6" s="776"/>
      <c r="F6" s="776"/>
      <c r="G6" s="776"/>
      <c r="H6" s="776"/>
      <c r="I6" s="776"/>
      <c r="J6" s="776"/>
      <c r="K6" s="776"/>
      <c r="L6" s="776"/>
      <c r="M6" s="776"/>
      <c r="N6" s="340"/>
      <c r="O6" s="340"/>
      <c r="P6" s="340"/>
      <c r="Q6" s="340"/>
      <c r="R6" s="340"/>
      <c r="S6" s="340"/>
      <c r="T6" s="340"/>
      <c r="U6" s="340"/>
      <c r="V6" s="340"/>
      <c r="W6" s="340"/>
      <c r="X6" s="340"/>
      <c r="Y6" s="340"/>
      <c r="Z6" s="340"/>
      <c r="AA6" s="340"/>
      <c r="AB6" s="340"/>
      <c r="AC6" s="340"/>
      <c r="AD6" s="340"/>
      <c r="AE6" s="340"/>
      <c r="AF6" s="68"/>
      <c r="AG6" s="68"/>
      <c r="AH6" s="340"/>
      <c r="AI6" s="340"/>
      <c r="AJ6" s="340"/>
      <c r="AK6" s="340"/>
      <c r="AL6" s="340"/>
      <c r="AM6" s="340"/>
      <c r="AN6" s="340"/>
      <c r="AO6" s="340"/>
      <c r="AP6" s="340"/>
      <c r="AQ6" s="340"/>
      <c r="AR6" s="340"/>
      <c r="AS6" s="340"/>
      <c r="AT6" s="340"/>
      <c r="AU6" s="340"/>
    </row>
    <row r="7" spans="1:47" ht="15.75" x14ac:dyDescent="0.25">
      <c r="A7" s="335"/>
      <c r="B7" s="68"/>
      <c r="C7" s="724" t="s">
        <v>673</v>
      </c>
      <c r="D7" s="725"/>
      <c r="E7" s="725"/>
      <c r="F7" s="725"/>
      <c r="G7" s="725"/>
      <c r="H7" s="725"/>
      <c r="I7" s="725"/>
      <c r="J7" s="725"/>
      <c r="K7" s="725"/>
      <c r="L7" s="725"/>
      <c r="M7" s="725"/>
      <c r="N7" s="68"/>
      <c r="O7" s="68"/>
      <c r="P7" s="381" t="s">
        <v>241</v>
      </c>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row>
    <row r="8" spans="1:47" ht="15.75" x14ac:dyDescent="0.25">
      <c r="A8" s="335"/>
      <c r="B8" s="68"/>
      <c r="C8" s="724" t="s">
        <v>674</v>
      </c>
      <c r="D8" s="725"/>
      <c r="E8" s="725"/>
      <c r="F8" s="725"/>
      <c r="G8" s="725"/>
      <c r="H8" s="725"/>
      <c r="I8" s="725"/>
      <c r="J8" s="725"/>
      <c r="K8" s="725"/>
      <c r="L8" s="725"/>
      <c r="M8" s="725"/>
      <c r="N8" s="68"/>
      <c r="O8" s="68"/>
      <c r="P8" s="381" t="s">
        <v>246</v>
      </c>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row>
    <row r="9" spans="1:47" ht="15.75" x14ac:dyDescent="0.25">
      <c r="A9" s="335"/>
      <c r="B9" s="68"/>
      <c r="C9" s="35"/>
      <c r="D9" s="35"/>
      <c r="E9" s="35"/>
      <c r="F9" s="35"/>
      <c r="G9" s="35"/>
      <c r="H9" s="35"/>
      <c r="I9" s="35"/>
      <c r="J9" s="35"/>
      <c r="K9" s="35"/>
      <c r="L9" s="35"/>
      <c r="M9" s="35"/>
      <c r="N9" s="68"/>
      <c r="O9" s="68"/>
      <c r="P9" s="381"/>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row>
    <row r="10" spans="1:47" ht="15.75" x14ac:dyDescent="0.25">
      <c r="A10" s="335"/>
      <c r="B10" s="68"/>
      <c r="C10" s="724" t="s">
        <v>675</v>
      </c>
      <c r="D10" s="725"/>
      <c r="E10" s="725"/>
      <c r="F10" s="725"/>
      <c r="G10" s="725"/>
      <c r="H10" s="725"/>
      <c r="I10" s="725"/>
      <c r="J10" s="725"/>
      <c r="K10" s="725"/>
      <c r="L10" s="725"/>
      <c r="M10" s="725"/>
      <c r="N10" s="68"/>
      <c r="O10" s="68"/>
      <c r="P10" s="381" t="s">
        <v>183</v>
      </c>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row>
    <row r="11" spans="1:47" ht="15.75" x14ac:dyDescent="0.25">
      <c r="A11" s="335"/>
      <c r="B11" s="68"/>
      <c r="C11" s="35"/>
      <c r="D11" s="35"/>
      <c r="E11" s="35"/>
      <c r="F11" s="35"/>
      <c r="G11" s="35"/>
      <c r="H11" s="35"/>
      <c r="I11" s="35"/>
      <c r="J11" s="35"/>
      <c r="K11" s="35"/>
      <c r="L11" s="35"/>
      <c r="M11" s="35"/>
      <c r="N11" s="35"/>
      <c r="O11" s="35"/>
      <c r="P11" s="381"/>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row>
    <row r="12" spans="1:47" ht="15.75" x14ac:dyDescent="0.25">
      <c r="A12" s="335"/>
      <c r="B12" s="68"/>
      <c r="C12" s="724" t="s">
        <v>676</v>
      </c>
      <c r="D12" s="725"/>
      <c r="E12" s="725"/>
      <c r="F12" s="725"/>
      <c r="G12" s="725"/>
      <c r="H12" s="725"/>
      <c r="I12" s="725"/>
      <c r="J12" s="725"/>
      <c r="K12" s="725"/>
      <c r="L12" s="725"/>
      <c r="M12" s="725"/>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row>
    <row r="13" spans="1:47" ht="15.75" x14ac:dyDescent="0.25">
      <c r="A13" s="335"/>
      <c r="B13" s="68"/>
      <c r="C13" s="35" t="s">
        <v>677</v>
      </c>
      <c r="D13" s="382"/>
      <c r="E13" s="382"/>
      <c r="F13" s="382"/>
      <c r="G13" s="382"/>
      <c r="H13" s="382"/>
      <c r="I13" s="382"/>
      <c r="J13" s="382"/>
      <c r="K13" s="382"/>
      <c r="L13" s="382"/>
      <c r="M13" s="382"/>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row>
    <row r="14" spans="1:47" ht="15.75" x14ac:dyDescent="0.25">
      <c r="A14" s="335"/>
      <c r="B14" s="68"/>
      <c r="C14" s="35"/>
      <c r="D14" s="382"/>
      <c r="E14" s="382"/>
      <c r="F14" s="382"/>
      <c r="G14" s="382"/>
      <c r="H14" s="382"/>
      <c r="I14" s="382"/>
      <c r="J14" s="382"/>
      <c r="K14" s="382"/>
      <c r="L14" s="382"/>
      <c r="M14" s="382"/>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row>
    <row r="15" spans="1:47" ht="15.75" x14ac:dyDescent="0.25">
      <c r="A15" s="335"/>
      <c r="B15" s="68"/>
      <c r="C15" s="838" t="s">
        <v>678</v>
      </c>
      <c r="D15" s="838"/>
      <c r="E15" s="838"/>
      <c r="F15" s="838"/>
      <c r="G15" s="838"/>
      <c r="H15" s="838"/>
      <c r="I15" s="838"/>
      <c r="J15" s="838"/>
      <c r="K15" s="838"/>
      <c r="L15" s="838"/>
      <c r="M15" s="83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row>
    <row r="16" spans="1:47" ht="15.75" x14ac:dyDescent="0.25">
      <c r="A16" s="335"/>
      <c r="B16" s="68"/>
      <c r="C16" s="341"/>
      <c r="D16" s="341"/>
      <c r="E16" s="341"/>
      <c r="F16" s="341"/>
      <c r="G16" s="341"/>
      <c r="H16" s="341"/>
      <c r="I16" s="341"/>
      <c r="J16" s="341"/>
      <c r="K16" s="341"/>
      <c r="L16" s="341"/>
      <c r="M16" s="341"/>
      <c r="N16" s="68"/>
      <c r="O16" s="68"/>
      <c r="P16" s="68"/>
      <c r="Q16" s="68"/>
      <c r="R16" s="68"/>
      <c r="S16" s="68"/>
      <c r="T16" s="6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row>
    <row r="17" spans="1:48" ht="15.75" x14ac:dyDescent="0.25">
      <c r="A17" s="335"/>
      <c r="B17" s="68"/>
      <c r="C17" s="839" t="s">
        <v>679</v>
      </c>
      <c r="D17" s="839"/>
      <c r="E17" s="839"/>
      <c r="F17" s="839"/>
      <c r="G17" s="839"/>
      <c r="H17" s="839"/>
      <c r="I17" s="839"/>
      <c r="J17" s="839"/>
      <c r="K17" s="839"/>
      <c r="L17" s="839"/>
      <c r="M17" s="341"/>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row>
    <row r="18" spans="1:48" ht="15.75" x14ac:dyDescent="0.25">
      <c r="A18" s="335"/>
      <c r="B18" s="68"/>
      <c r="C18" s="383"/>
      <c r="D18" s="383"/>
      <c r="E18" s="383"/>
      <c r="F18" s="383"/>
      <c r="G18" s="383"/>
      <c r="H18" s="383"/>
      <c r="I18" s="383"/>
      <c r="J18" s="383"/>
      <c r="K18" s="383"/>
      <c r="L18" s="383"/>
      <c r="M18" s="341"/>
      <c r="N18" s="68"/>
      <c r="O18" s="68"/>
      <c r="P18" s="68"/>
      <c r="Q18" s="68"/>
      <c r="R18" s="68"/>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row>
    <row r="19" spans="1:48" ht="15.75" x14ac:dyDescent="0.25">
      <c r="A19" s="335"/>
      <c r="B19" s="68"/>
      <c r="C19" s="341"/>
      <c r="D19" s="68"/>
      <c r="E19" s="384"/>
      <c r="F19" s="384" t="s">
        <v>680</v>
      </c>
      <c r="G19" s="385" t="s">
        <v>183</v>
      </c>
      <c r="H19" s="384"/>
      <c r="I19" s="384"/>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row>
    <row r="20" spans="1:48" ht="12.6" customHeight="1" x14ac:dyDescent="0.25">
      <c r="A20" s="335"/>
      <c r="B20" s="68"/>
      <c r="C20" s="341"/>
      <c r="D20" s="68"/>
      <c r="E20" s="384"/>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row>
    <row r="21" spans="1:48" ht="15.75" x14ac:dyDescent="0.25">
      <c r="A21" s="335"/>
      <c r="B21" s="68"/>
      <c r="C21" s="68"/>
      <c r="D21" s="44"/>
      <c r="E21" s="386"/>
      <c r="F21" s="50"/>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row>
    <row r="22" spans="1:48" ht="15.75" x14ac:dyDescent="0.25">
      <c r="A22" s="335"/>
      <c r="B22" s="68"/>
      <c r="C22" s="49" t="s">
        <v>681</v>
      </c>
      <c r="D22" s="44"/>
      <c r="E22" s="386"/>
      <c r="F22" s="50"/>
      <c r="G22" s="68"/>
      <c r="H22" s="68"/>
      <c r="I22" s="68"/>
      <c r="J22" s="68"/>
      <c r="K22" s="68"/>
      <c r="L22" s="68"/>
      <c r="M22" s="68"/>
      <c r="N22" s="68"/>
      <c r="O22" s="68"/>
      <c r="P22" s="49" t="s">
        <v>681</v>
      </c>
      <c r="Q22" s="68"/>
      <c r="R22" s="68"/>
      <c r="S22" s="68"/>
      <c r="T22" s="68"/>
      <c r="U22" s="68"/>
      <c r="V22" s="68"/>
      <c r="W22" s="68"/>
      <c r="X22" s="68"/>
      <c r="Y22" s="68"/>
      <c r="Z22" s="68"/>
      <c r="AA22" s="68"/>
      <c r="AB22" s="68"/>
      <c r="AC22" s="68"/>
      <c r="AD22" s="68"/>
      <c r="AE22" s="68"/>
      <c r="AF22" s="68"/>
      <c r="AG22" s="68"/>
      <c r="AH22" s="49" t="s">
        <v>681</v>
      </c>
      <c r="AI22" s="68"/>
      <c r="AJ22" s="68"/>
      <c r="AK22" s="68"/>
      <c r="AL22" s="68"/>
      <c r="AM22" s="68"/>
      <c r="AN22" s="68"/>
      <c r="AO22" s="68"/>
      <c r="AP22" s="68"/>
      <c r="AQ22" s="68"/>
      <c r="AR22" s="68"/>
      <c r="AS22" s="68"/>
      <c r="AT22" s="68"/>
      <c r="AU22" s="68"/>
    </row>
    <row r="23" spans="1:48" ht="4.5" customHeight="1" thickBot="1" x14ac:dyDescent="0.3">
      <c r="A23" s="335"/>
      <c r="B23" s="68"/>
      <c r="C23" s="49"/>
      <c r="D23" s="68"/>
      <c r="E23" s="7"/>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row>
    <row r="24" spans="1:48" ht="17.25" thickTop="1" thickBot="1" x14ac:dyDescent="0.3">
      <c r="A24" s="335"/>
      <c r="B24" s="68"/>
      <c r="C24" s="68"/>
      <c r="D24" s="68"/>
      <c r="E24" s="7"/>
      <c r="F24" s="387"/>
      <c r="G24" s="388"/>
      <c r="H24" s="816" t="s">
        <v>682</v>
      </c>
      <c r="I24" s="817"/>
      <c r="J24" s="817"/>
      <c r="K24" s="817"/>
      <c r="L24" s="817"/>
      <c r="M24" s="818"/>
      <c r="N24" s="68"/>
      <c r="O24" s="68"/>
      <c r="P24" s="68"/>
      <c r="Q24" s="819" t="s">
        <v>602</v>
      </c>
      <c r="R24" s="820"/>
      <c r="S24" s="820"/>
      <c r="T24" s="820"/>
      <c r="U24" s="820"/>
      <c r="V24" s="820"/>
      <c r="W24" s="820"/>
      <c r="X24" s="820"/>
      <c r="Y24" s="820"/>
      <c r="Z24" s="820"/>
      <c r="AA24" s="820"/>
      <c r="AB24" s="820"/>
      <c r="AC24" s="820"/>
      <c r="AD24" s="821"/>
      <c r="AE24" s="389"/>
      <c r="AF24" s="68"/>
      <c r="AG24" s="68"/>
      <c r="AH24" s="819" t="s">
        <v>602</v>
      </c>
      <c r="AI24" s="820"/>
      <c r="AJ24" s="820"/>
      <c r="AK24" s="820"/>
      <c r="AL24" s="820"/>
      <c r="AM24" s="820"/>
      <c r="AN24" s="820"/>
      <c r="AO24" s="820"/>
      <c r="AP24" s="820"/>
      <c r="AQ24" s="820"/>
      <c r="AR24" s="820"/>
      <c r="AS24" s="820"/>
      <c r="AT24" s="821"/>
      <c r="AU24" s="382"/>
      <c r="AV24" s="61"/>
    </row>
    <row r="25" spans="1:48" ht="52.9" customHeight="1" thickTop="1" x14ac:dyDescent="0.25">
      <c r="A25" s="335"/>
      <c r="B25" s="68"/>
      <c r="C25" s="390" t="s">
        <v>683</v>
      </c>
      <c r="D25" s="827" t="s">
        <v>684</v>
      </c>
      <c r="E25" s="391" t="s">
        <v>685</v>
      </c>
      <c r="F25" s="392" t="s">
        <v>686</v>
      </c>
      <c r="G25" s="393" t="s">
        <v>687</v>
      </c>
      <c r="H25" s="393" t="s">
        <v>688</v>
      </c>
      <c r="I25" s="393" t="s">
        <v>689</v>
      </c>
      <c r="J25" s="393" t="s">
        <v>690</v>
      </c>
      <c r="K25" s="393" t="s">
        <v>691</v>
      </c>
      <c r="L25" s="393" t="s">
        <v>692</v>
      </c>
      <c r="M25" s="394" t="s">
        <v>693</v>
      </c>
      <c r="N25" s="68"/>
      <c r="O25" s="68"/>
      <c r="P25" s="395" t="s">
        <v>685</v>
      </c>
      <c r="Q25" s="832" t="s">
        <v>694</v>
      </c>
      <c r="R25" s="833"/>
      <c r="S25" s="832" t="s">
        <v>695</v>
      </c>
      <c r="T25" s="833"/>
      <c r="U25" s="833"/>
      <c r="V25" s="834"/>
      <c r="W25" s="832" t="s">
        <v>696</v>
      </c>
      <c r="X25" s="833"/>
      <c r="Y25" s="833"/>
      <c r="Z25" s="834"/>
      <c r="AA25" s="835" t="s">
        <v>697</v>
      </c>
      <c r="AB25" s="836"/>
      <c r="AC25" s="836"/>
      <c r="AD25" s="837"/>
      <c r="AE25" s="396" t="s">
        <v>685</v>
      </c>
      <c r="AF25" s="68"/>
      <c r="AG25" s="68"/>
      <c r="AH25" s="397" t="s">
        <v>685</v>
      </c>
      <c r="AI25" s="797" t="s">
        <v>698</v>
      </c>
      <c r="AJ25" s="822"/>
      <c r="AK25" s="822"/>
      <c r="AL25" s="823"/>
      <c r="AM25" s="824" t="s">
        <v>699</v>
      </c>
      <c r="AN25" s="825"/>
      <c r="AO25" s="825"/>
      <c r="AP25" s="830"/>
      <c r="AQ25" s="831" t="s">
        <v>700</v>
      </c>
      <c r="AR25" s="825"/>
      <c r="AS25" s="825"/>
      <c r="AT25" s="830"/>
      <c r="AU25" s="398"/>
    </row>
    <row r="26" spans="1:48" x14ac:dyDescent="0.25">
      <c r="A26" s="335"/>
      <c r="B26" s="68"/>
      <c r="C26" s="399"/>
      <c r="D26" s="828"/>
      <c r="E26" s="400"/>
      <c r="F26" s="346" t="str">
        <f>'WK5a - Impact on Rates'!E37</f>
        <v>2014/15</v>
      </c>
      <c r="G26" s="346" t="str">
        <f>'WK5a - Impact on Rates'!F37</f>
        <v>2015/16</v>
      </c>
      <c r="H26" s="346" t="str">
        <f>'WK5a - Impact on Rates'!G37</f>
        <v>2016/17</v>
      </c>
      <c r="I26" s="346" t="str">
        <f>'WK5a - Impact on Rates'!H37</f>
        <v>2017/18</v>
      </c>
      <c r="J26" s="346" t="str">
        <f>'WK5a - Impact on Rates'!I37</f>
        <v>2018/19</v>
      </c>
      <c r="K26" s="346" t="str">
        <f>'WK5a - Impact on Rates'!J37</f>
        <v>2019/20</v>
      </c>
      <c r="L26" s="346" t="str">
        <f>'WK5a - Impact on Rates'!K37</f>
        <v>2020/21</v>
      </c>
      <c r="M26" s="348" t="str">
        <f>'WK5a - Impact on Rates'!L37</f>
        <v>2021/22</v>
      </c>
      <c r="N26" s="68"/>
      <c r="O26" s="68"/>
      <c r="P26" s="401" t="s">
        <v>572</v>
      </c>
      <c r="Q26" s="402" t="s">
        <v>620</v>
      </c>
      <c r="R26" s="353" t="s">
        <v>621</v>
      </c>
      <c r="S26" s="402" t="s">
        <v>620</v>
      </c>
      <c r="T26" s="352" t="s">
        <v>621</v>
      </c>
      <c r="U26" s="354" t="s">
        <v>622</v>
      </c>
      <c r="V26" s="366" t="s">
        <v>621</v>
      </c>
      <c r="W26" s="402" t="s">
        <v>620</v>
      </c>
      <c r="X26" s="351" t="s">
        <v>621</v>
      </c>
      <c r="Y26" s="352" t="s">
        <v>622</v>
      </c>
      <c r="Z26" s="366" t="s">
        <v>621</v>
      </c>
      <c r="AA26" s="354" t="s">
        <v>620</v>
      </c>
      <c r="AB26" s="351" t="s">
        <v>621</v>
      </c>
      <c r="AC26" s="352" t="s">
        <v>622</v>
      </c>
      <c r="AD26" s="350" t="s">
        <v>621</v>
      </c>
      <c r="AE26" s="403"/>
      <c r="AF26" s="68"/>
      <c r="AG26" s="68"/>
      <c r="AH26" s="404" t="s">
        <v>572</v>
      </c>
      <c r="AI26" s="402" t="s">
        <v>620</v>
      </c>
      <c r="AJ26" s="351" t="s">
        <v>621</v>
      </c>
      <c r="AK26" s="352" t="s">
        <v>622</v>
      </c>
      <c r="AL26" s="366" t="s">
        <v>621</v>
      </c>
      <c r="AM26" s="354" t="s">
        <v>620</v>
      </c>
      <c r="AN26" s="351" t="s">
        <v>621</v>
      </c>
      <c r="AO26" s="352" t="s">
        <v>622</v>
      </c>
      <c r="AP26" s="350" t="s">
        <v>621</v>
      </c>
      <c r="AQ26" s="349" t="s">
        <v>620</v>
      </c>
      <c r="AR26" s="351" t="s">
        <v>621</v>
      </c>
      <c r="AS26" s="352" t="s">
        <v>622</v>
      </c>
      <c r="AT26" s="350" t="s">
        <v>621</v>
      </c>
      <c r="AU26" s="405"/>
    </row>
    <row r="27" spans="1:48" x14ac:dyDescent="0.25">
      <c r="A27" s="335"/>
      <c r="B27" s="68"/>
      <c r="C27" s="406" t="s">
        <v>701</v>
      </c>
      <c r="D27" s="407">
        <v>4994</v>
      </c>
      <c r="E27" s="408">
        <v>50000</v>
      </c>
      <c r="F27" s="409">
        <v>551.29</v>
      </c>
      <c r="G27" s="409">
        <v>567.83000000000004</v>
      </c>
      <c r="H27" s="409">
        <v>584.86</v>
      </c>
      <c r="I27" s="409">
        <v>602.41</v>
      </c>
      <c r="J27" s="409">
        <v>620.48</v>
      </c>
      <c r="K27" s="409">
        <v>636.61</v>
      </c>
      <c r="L27" s="409">
        <v>653.16</v>
      </c>
      <c r="M27" s="410">
        <v>670.14</v>
      </c>
      <c r="N27" s="68"/>
      <c r="O27" s="68"/>
      <c r="P27" s="411">
        <v>50000</v>
      </c>
      <c r="Q27" s="412">
        <f>IF(G27="","",IF(F27=0,"",G27-F27))</f>
        <v>16.540000000000077</v>
      </c>
      <c r="R27" s="413">
        <f t="shared" ref="R27:R40" si="0">IF(Q27="","",Q27/F27)</f>
        <v>3.0002358105534435E-2</v>
      </c>
      <c r="S27" s="412">
        <f>IF(H27="","",IF(G27=0,"",H27-G27))</f>
        <v>17.029999999999973</v>
      </c>
      <c r="T27" s="414">
        <f t="shared" ref="T27:T40" si="1">IF(S27="","",S27/G27)</f>
        <v>2.9991370656710585E-2</v>
      </c>
      <c r="U27" s="415">
        <f>IF(S27="","",S27+Q27)</f>
        <v>33.57000000000005</v>
      </c>
      <c r="V27" s="416">
        <f t="shared" ref="V27:V40" si="2">IF(T27="","",U27/F27)</f>
        <v>6.0893540604763464E-2</v>
      </c>
      <c r="W27" s="412">
        <f>IF(I27="","",IF(H27=0,"",I27-H27))</f>
        <v>17.549999999999955</v>
      </c>
      <c r="X27" s="413">
        <f t="shared" ref="X27:X40" si="3">IF(W27="","",W27/H27)</f>
        <v>3.0007181205758564E-2</v>
      </c>
      <c r="Y27" s="417">
        <f>IF(W27="","",W27+U27)</f>
        <v>51.120000000000005</v>
      </c>
      <c r="Z27" s="416">
        <f t="shared" ref="Z27:Z40" si="4">IF(X27="","",Y27/F27)</f>
        <v>9.2727965317709382E-2</v>
      </c>
      <c r="AA27" s="415">
        <f>IF(J27="","",IF(I27=0,"",J27-I27))</f>
        <v>18.07000000000005</v>
      </c>
      <c r="AB27" s="413">
        <f t="shared" ref="AB27:AB40" si="5">IF(AA27="","",AA27/I27)</f>
        <v>2.9996182002290882E-2</v>
      </c>
      <c r="AC27" s="417">
        <f>IF(AA27="","",AA27+Y27)</f>
        <v>69.190000000000055</v>
      </c>
      <c r="AD27" s="418">
        <f t="shared" ref="AD27:AD40" si="6">IF(AB27="","",AC27/F27)</f>
        <v>0.12550563224437239</v>
      </c>
      <c r="AE27" s="419">
        <v>50000</v>
      </c>
      <c r="AF27" s="68"/>
      <c r="AG27" s="68"/>
      <c r="AH27" s="420">
        <v>50000</v>
      </c>
      <c r="AI27" s="412">
        <f>IF(K27="","",IF(J27=0,"",K27-J27))</f>
        <v>16.129999999999995</v>
      </c>
      <c r="AJ27" s="414">
        <f t="shared" ref="AJ27:AJ40" si="7">IF(AI27="","",AI27/J27)</f>
        <v>2.5996003094378536E-2</v>
      </c>
      <c r="AK27" s="417">
        <f>IF(AI27="","",AI27+AC27)</f>
        <v>85.32000000000005</v>
      </c>
      <c r="AL27" s="416">
        <f t="shared" ref="AL27:AL40" si="8">IF(AK27="","",AK27/F27)</f>
        <v>0.15476428014293758</v>
      </c>
      <c r="AM27" s="415">
        <f>IF(L27="","",IF(K27=0,"",L27-K27))</f>
        <v>16.549999999999955</v>
      </c>
      <c r="AN27" s="414">
        <f t="shared" ref="AN27:AN40" si="9">IF(AM27="","",AM27/K27)</f>
        <v>2.599707827398243E-2</v>
      </c>
      <c r="AO27" s="417">
        <f>IF(AM27="","",AM27+AK27)</f>
        <v>101.87</v>
      </c>
      <c r="AP27" s="418">
        <f t="shared" ref="AP27:AP40" si="10">IF(AO27="","",AO27/F27)</f>
        <v>0.18478477752181249</v>
      </c>
      <c r="AQ27" s="412">
        <f>IF(M27="","",IF(L27=0,"",M27-L27))</f>
        <v>16.980000000000018</v>
      </c>
      <c r="AR27" s="414">
        <f t="shared" ref="AR27:AR40" si="11">IF(AQ27="","",AQ27/L27)</f>
        <v>2.599669300018375E-2</v>
      </c>
      <c r="AS27" s="417">
        <f>IF(AQ27="","",AQ27+AO27)</f>
        <v>118.85000000000002</v>
      </c>
      <c r="AT27" s="418">
        <f t="shared" ref="AT27:AT40" si="12">IF(AS27="","",AS27/F27)</f>
        <v>0.21558526365433806</v>
      </c>
      <c r="AU27" s="376"/>
    </row>
    <row r="28" spans="1:48" x14ac:dyDescent="0.25">
      <c r="A28" s="335"/>
      <c r="B28" s="68"/>
      <c r="C28" s="406" t="s">
        <v>702</v>
      </c>
      <c r="D28" s="407">
        <v>8461</v>
      </c>
      <c r="E28" s="408">
        <v>150000</v>
      </c>
      <c r="F28" s="409">
        <v>571.9</v>
      </c>
      <c r="G28" s="409">
        <v>589.05999999999995</v>
      </c>
      <c r="H28" s="409">
        <v>606.73</v>
      </c>
      <c r="I28" s="409">
        <v>624.94000000000005</v>
      </c>
      <c r="J28" s="409">
        <v>643.69000000000005</v>
      </c>
      <c r="K28" s="409">
        <v>660.43</v>
      </c>
      <c r="L28" s="409">
        <v>677.6</v>
      </c>
      <c r="M28" s="410">
        <v>695.22</v>
      </c>
      <c r="N28" s="68"/>
      <c r="O28" s="68"/>
      <c r="P28" s="411">
        <v>150000</v>
      </c>
      <c r="Q28" s="412">
        <f t="shared" ref="Q28:Q40" si="13">IF(G28="","",IF(F28=0,"",G28-F28))</f>
        <v>17.159999999999968</v>
      </c>
      <c r="R28" s="413">
        <f t="shared" si="0"/>
        <v>3.0005245672320283E-2</v>
      </c>
      <c r="S28" s="412">
        <f t="shared" ref="S28:S40" si="14">IF(H28="","",IF(G28=0,"",H28-G28))</f>
        <v>17.670000000000073</v>
      </c>
      <c r="T28" s="414">
        <f t="shared" si="1"/>
        <v>2.99969442841138E-2</v>
      </c>
      <c r="U28" s="415">
        <f t="shared" ref="U28:U40" si="15">IF(S28="","",S28+Q28)</f>
        <v>34.830000000000041</v>
      </c>
      <c r="V28" s="416">
        <f t="shared" si="2"/>
        <v>6.0902255639097819E-2</v>
      </c>
      <c r="W28" s="412">
        <f t="shared" ref="W28:W40" si="16">IF(I28="","",IF(H28=0,"",I28-H28))</f>
        <v>18.210000000000036</v>
      </c>
      <c r="X28" s="413">
        <f t="shared" si="3"/>
        <v>3.0013350254643804E-2</v>
      </c>
      <c r="Y28" s="417">
        <f t="shared" ref="Y28:Y40" si="17">IF(W28="","",W28+U28)</f>
        <v>53.040000000000077</v>
      </c>
      <c r="Z28" s="416">
        <f t="shared" si="4"/>
        <v>9.2743486623535723E-2</v>
      </c>
      <c r="AA28" s="415">
        <f t="shared" ref="AA28:AA40" si="18">IF(J28="","",IF(I28=0,"",J28-I28))</f>
        <v>18.75</v>
      </c>
      <c r="AB28" s="413">
        <f t="shared" si="5"/>
        <v>3.0002880276506542E-2</v>
      </c>
      <c r="AC28" s="417">
        <f t="shared" ref="AC28:AC40" si="19">IF(AA28="","",AA28+Y28)</f>
        <v>71.790000000000077</v>
      </c>
      <c r="AD28" s="418">
        <f t="shared" si="6"/>
        <v>0.125528938625634</v>
      </c>
      <c r="AE28" s="419">
        <v>150000</v>
      </c>
      <c r="AF28" s="68"/>
      <c r="AG28" s="68"/>
      <c r="AH28" s="420">
        <v>150000</v>
      </c>
      <c r="AI28" s="412">
        <f t="shared" ref="AI28:AI40" si="20">IF(K28="","",IF(J28=0,"",K28-J28))</f>
        <v>16.739999999999895</v>
      </c>
      <c r="AJ28" s="414">
        <f t="shared" si="7"/>
        <v>2.6006307383989024E-2</v>
      </c>
      <c r="AK28" s="417">
        <f t="shared" ref="AK28:AK40" si="21">IF(AI28="","",AI28+AC28)</f>
        <v>88.529999999999973</v>
      </c>
      <c r="AL28" s="416">
        <f t="shared" si="8"/>
        <v>0.15479979017310713</v>
      </c>
      <c r="AM28" s="415">
        <f t="shared" ref="AM28:AM40" si="22">IF(L28="","",IF(K28=0,"",L28-K28))</f>
        <v>17.170000000000073</v>
      </c>
      <c r="AN28" s="414">
        <f t="shared" si="9"/>
        <v>2.5998213285283941E-2</v>
      </c>
      <c r="AO28" s="417">
        <f t="shared" ref="AO28:AO40" si="23">IF(AM28="","",AM28+AK28)</f>
        <v>105.70000000000005</v>
      </c>
      <c r="AP28" s="418">
        <f t="shared" si="10"/>
        <v>0.18482252141982872</v>
      </c>
      <c r="AQ28" s="412">
        <f t="shared" ref="AQ28:AQ40" si="24">IF(M28="","",IF(L28=0,"",M28-L28))</f>
        <v>17.620000000000005</v>
      </c>
      <c r="AR28" s="414">
        <f t="shared" si="11"/>
        <v>2.6003541912632828E-2</v>
      </c>
      <c r="AS28" s="417">
        <f t="shared" ref="AS28:AS40" si="25">IF(AQ28="","",AQ28+AO28)</f>
        <v>123.32000000000005</v>
      </c>
      <c r="AT28" s="418">
        <f t="shared" si="12"/>
        <v>0.21563210351460055</v>
      </c>
      <c r="AU28" s="376"/>
    </row>
    <row r="29" spans="1:48" x14ac:dyDescent="0.25">
      <c r="A29" s="335"/>
      <c r="B29" s="68"/>
      <c r="C29" s="406" t="s">
        <v>703</v>
      </c>
      <c r="D29" s="407">
        <v>2114</v>
      </c>
      <c r="E29" s="408">
        <v>250000</v>
      </c>
      <c r="F29" s="409">
        <v>592.51</v>
      </c>
      <c r="G29" s="409">
        <v>610.29</v>
      </c>
      <c r="H29" s="409">
        <v>628.6</v>
      </c>
      <c r="I29" s="409">
        <v>647.47</v>
      </c>
      <c r="J29" s="409">
        <v>666.9</v>
      </c>
      <c r="K29" s="409">
        <v>684.24</v>
      </c>
      <c r="L29" s="409">
        <v>702.03</v>
      </c>
      <c r="M29" s="410">
        <v>720.28</v>
      </c>
      <c r="N29" s="68"/>
      <c r="O29" s="68"/>
      <c r="P29" s="411">
        <v>250000</v>
      </c>
      <c r="Q29" s="412">
        <f t="shared" si="13"/>
        <v>17.779999999999973</v>
      </c>
      <c r="R29" s="413">
        <f t="shared" si="0"/>
        <v>3.0007932355572014E-2</v>
      </c>
      <c r="S29" s="412">
        <f t="shared" si="14"/>
        <v>18.310000000000059</v>
      </c>
      <c r="T29" s="414">
        <f t="shared" si="1"/>
        <v>3.0002130134854022E-2</v>
      </c>
      <c r="U29" s="415">
        <f t="shared" si="15"/>
        <v>36.090000000000032</v>
      </c>
      <c r="V29" s="416">
        <f t="shared" si="2"/>
        <v>6.09103643820358E-2</v>
      </c>
      <c r="W29" s="412">
        <f t="shared" si="16"/>
        <v>18.870000000000005</v>
      </c>
      <c r="X29" s="413">
        <f t="shared" si="3"/>
        <v>3.0019090041361763E-2</v>
      </c>
      <c r="Y29" s="417">
        <f t="shared" si="17"/>
        <v>54.960000000000036</v>
      </c>
      <c r="Z29" s="416">
        <f t="shared" si="4"/>
        <v>9.2757928136234055E-2</v>
      </c>
      <c r="AA29" s="415">
        <f t="shared" si="18"/>
        <v>19.42999999999995</v>
      </c>
      <c r="AB29" s="413">
        <f t="shared" si="5"/>
        <v>3.0009112391307626E-2</v>
      </c>
      <c r="AC29" s="417">
        <f t="shared" si="19"/>
        <v>74.389999999999986</v>
      </c>
      <c r="AD29" s="418">
        <f t="shared" si="6"/>
        <v>0.12555062361816677</v>
      </c>
      <c r="AE29" s="419">
        <v>250000</v>
      </c>
      <c r="AF29" s="68"/>
      <c r="AG29" s="68"/>
      <c r="AH29" s="420">
        <v>250000</v>
      </c>
      <c r="AI29" s="412">
        <f t="shared" si="20"/>
        <v>17.340000000000032</v>
      </c>
      <c r="AJ29" s="414">
        <f t="shared" si="7"/>
        <v>2.6000899685110261E-2</v>
      </c>
      <c r="AK29" s="417">
        <f t="shared" si="21"/>
        <v>91.730000000000018</v>
      </c>
      <c r="AL29" s="416">
        <f t="shared" si="8"/>
        <v>0.15481595247337601</v>
      </c>
      <c r="AM29" s="415">
        <f t="shared" si="22"/>
        <v>17.789999999999964</v>
      </c>
      <c r="AN29" s="414">
        <f t="shared" si="9"/>
        <v>2.5999649245878585E-2</v>
      </c>
      <c r="AO29" s="417">
        <f t="shared" si="23"/>
        <v>109.51999999999998</v>
      </c>
      <c r="AP29" s="418">
        <f t="shared" si="10"/>
        <v>0.18484076218122897</v>
      </c>
      <c r="AQ29" s="412">
        <f t="shared" si="24"/>
        <v>18.25</v>
      </c>
      <c r="AR29" s="414">
        <f t="shared" si="11"/>
        <v>2.5996040055268295E-2</v>
      </c>
      <c r="AS29" s="417">
        <f t="shared" si="25"/>
        <v>127.76999999999998</v>
      </c>
      <c r="AT29" s="418">
        <f t="shared" si="12"/>
        <v>0.21564193009400681</v>
      </c>
      <c r="AU29" s="376"/>
    </row>
    <row r="30" spans="1:48" x14ac:dyDescent="0.25">
      <c r="A30" s="335"/>
      <c r="B30" s="68"/>
      <c r="C30" s="406" t="s">
        <v>704</v>
      </c>
      <c r="D30" s="407">
        <v>1508</v>
      </c>
      <c r="E30" s="408">
        <v>350000</v>
      </c>
      <c r="F30" s="409">
        <v>613.12</v>
      </c>
      <c r="G30" s="409">
        <v>631.52</v>
      </c>
      <c r="H30" s="409">
        <v>650.47</v>
      </c>
      <c r="I30" s="409">
        <v>670</v>
      </c>
      <c r="J30" s="409">
        <v>690.11</v>
      </c>
      <c r="K30" s="409">
        <v>708.05</v>
      </c>
      <c r="L30" s="409">
        <v>726.46</v>
      </c>
      <c r="M30" s="410">
        <v>745.35</v>
      </c>
      <c r="N30" s="68"/>
      <c r="O30" s="68"/>
      <c r="P30" s="411">
        <v>350000</v>
      </c>
      <c r="Q30" s="412">
        <f t="shared" si="13"/>
        <v>18.399999999999977</v>
      </c>
      <c r="R30" s="413">
        <f t="shared" si="0"/>
        <v>3.001043841336113E-2</v>
      </c>
      <c r="S30" s="412">
        <f t="shared" si="14"/>
        <v>18.950000000000045</v>
      </c>
      <c r="T30" s="414">
        <f t="shared" si="1"/>
        <v>3.0006967316949656E-2</v>
      </c>
      <c r="U30" s="415">
        <f t="shared" si="15"/>
        <v>37.350000000000023</v>
      </c>
      <c r="V30" s="416">
        <f t="shared" si="2"/>
        <v>6.0917927974947841E-2</v>
      </c>
      <c r="W30" s="412">
        <f t="shared" si="16"/>
        <v>19.529999999999973</v>
      </c>
      <c r="X30" s="413">
        <f t="shared" si="3"/>
        <v>3.0024443863667767E-2</v>
      </c>
      <c r="Y30" s="417">
        <f t="shared" si="17"/>
        <v>56.879999999999995</v>
      </c>
      <c r="Z30" s="416">
        <f t="shared" si="4"/>
        <v>9.2771398747390391E-2</v>
      </c>
      <c r="AA30" s="415">
        <f t="shared" si="18"/>
        <v>20.110000000000014</v>
      </c>
      <c r="AB30" s="413">
        <f t="shared" si="5"/>
        <v>3.0014925373134348E-2</v>
      </c>
      <c r="AC30" s="417">
        <f t="shared" si="19"/>
        <v>76.990000000000009</v>
      </c>
      <c r="AD30" s="418">
        <f t="shared" si="6"/>
        <v>0.12557085073068894</v>
      </c>
      <c r="AE30" s="419">
        <v>350000</v>
      </c>
      <c r="AF30" s="68"/>
      <c r="AG30" s="68"/>
      <c r="AH30" s="420">
        <v>350000</v>
      </c>
      <c r="AI30" s="412">
        <f t="shared" si="20"/>
        <v>17.939999999999941</v>
      </c>
      <c r="AJ30" s="414">
        <f t="shared" si="7"/>
        <v>2.5995855733143905E-2</v>
      </c>
      <c r="AK30" s="417">
        <f t="shared" si="21"/>
        <v>94.92999999999995</v>
      </c>
      <c r="AL30" s="416">
        <f t="shared" si="8"/>
        <v>0.154831028183716</v>
      </c>
      <c r="AM30" s="415">
        <f t="shared" si="22"/>
        <v>18.410000000000082</v>
      </c>
      <c r="AN30" s="414">
        <f t="shared" si="9"/>
        <v>2.6000988630746534E-2</v>
      </c>
      <c r="AO30" s="417">
        <f t="shared" si="23"/>
        <v>113.34000000000003</v>
      </c>
      <c r="AP30" s="418">
        <f t="shared" si="10"/>
        <v>0.18485777661795413</v>
      </c>
      <c r="AQ30" s="412">
        <f t="shared" si="24"/>
        <v>18.889999999999986</v>
      </c>
      <c r="AR30" s="414">
        <f t="shared" si="11"/>
        <v>2.6002808138094299E-2</v>
      </c>
      <c r="AS30" s="417">
        <f t="shared" si="25"/>
        <v>132.23000000000002</v>
      </c>
      <c r="AT30" s="418">
        <f t="shared" si="12"/>
        <v>0.21566740605427978</v>
      </c>
      <c r="AU30" s="376"/>
    </row>
    <row r="31" spans="1:48" x14ac:dyDescent="0.25">
      <c r="A31" s="335"/>
      <c r="B31" s="68"/>
      <c r="C31" s="406" t="s">
        <v>705</v>
      </c>
      <c r="D31" s="407">
        <v>1696</v>
      </c>
      <c r="E31" s="408">
        <v>450000</v>
      </c>
      <c r="F31" s="409">
        <v>714.69</v>
      </c>
      <c r="G31" s="409">
        <v>736.15</v>
      </c>
      <c r="H31" s="409">
        <v>758.24</v>
      </c>
      <c r="I31" s="409">
        <v>781.02</v>
      </c>
      <c r="J31" s="409">
        <v>804.48</v>
      </c>
      <c r="K31" s="409">
        <v>825.4</v>
      </c>
      <c r="L31" s="409">
        <v>846.86</v>
      </c>
      <c r="M31" s="410">
        <v>868.88</v>
      </c>
      <c r="N31" s="68"/>
      <c r="O31" s="68"/>
      <c r="P31" s="411">
        <v>450000</v>
      </c>
      <c r="Q31" s="412">
        <f t="shared" si="13"/>
        <v>21.459999999999923</v>
      </c>
      <c r="R31" s="413">
        <f t="shared" si="0"/>
        <v>3.0027004715331013E-2</v>
      </c>
      <c r="S31" s="412">
        <f t="shared" si="14"/>
        <v>22.090000000000032</v>
      </c>
      <c r="T31" s="414">
        <f t="shared" si="1"/>
        <v>3.0007471303402884E-2</v>
      </c>
      <c r="U31" s="415">
        <f t="shared" si="15"/>
        <v>43.549999999999955</v>
      </c>
      <c r="V31" s="416">
        <f t="shared" si="2"/>
        <v>6.0935510501056334E-2</v>
      </c>
      <c r="W31" s="412">
        <f t="shared" si="16"/>
        <v>22.779999999999973</v>
      </c>
      <c r="X31" s="413">
        <f t="shared" si="3"/>
        <v>3.0043258071323027E-2</v>
      </c>
      <c r="Y31" s="417">
        <f t="shared" si="17"/>
        <v>66.329999999999927</v>
      </c>
      <c r="Z31" s="416">
        <f t="shared" si="4"/>
        <v>9.2809469840070408E-2</v>
      </c>
      <c r="AA31" s="415">
        <f t="shared" si="18"/>
        <v>23.460000000000036</v>
      </c>
      <c r="AB31" s="413">
        <f t="shared" si="5"/>
        <v>3.0037643082123425E-2</v>
      </c>
      <c r="AC31" s="417">
        <f t="shared" si="19"/>
        <v>89.789999999999964</v>
      </c>
      <c r="AD31" s="418">
        <f t="shared" si="6"/>
        <v>0.12563489065189096</v>
      </c>
      <c r="AE31" s="419">
        <v>450000</v>
      </c>
      <c r="AF31" s="68"/>
      <c r="AG31" s="68"/>
      <c r="AH31" s="420">
        <v>450000</v>
      </c>
      <c r="AI31" s="412">
        <f t="shared" si="20"/>
        <v>20.919999999999959</v>
      </c>
      <c r="AJ31" s="414">
        <f t="shared" si="7"/>
        <v>2.6004375497215543E-2</v>
      </c>
      <c r="AK31" s="417">
        <f t="shared" si="21"/>
        <v>110.70999999999992</v>
      </c>
      <c r="AL31" s="416">
        <f t="shared" si="8"/>
        <v>0.15490632302116991</v>
      </c>
      <c r="AM31" s="415">
        <f t="shared" si="22"/>
        <v>21.460000000000036</v>
      </c>
      <c r="AN31" s="414">
        <f t="shared" si="9"/>
        <v>2.5999515386479329E-2</v>
      </c>
      <c r="AO31" s="417">
        <f t="shared" si="23"/>
        <v>132.16999999999996</v>
      </c>
      <c r="AP31" s="418">
        <f t="shared" si="10"/>
        <v>0.18493332773650106</v>
      </c>
      <c r="AQ31" s="412">
        <f t="shared" si="24"/>
        <v>22.019999999999982</v>
      </c>
      <c r="AR31" s="414">
        <f t="shared" si="11"/>
        <v>2.6001936565666087E-2</v>
      </c>
      <c r="AS31" s="417">
        <f t="shared" si="25"/>
        <v>154.18999999999994</v>
      </c>
      <c r="AT31" s="418">
        <f t="shared" si="12"/>
        <v>0.21574388895884919</v>
      </c>
      <c r="AU31" s="376"/>
    </row>
    <row r="32" spans="1:48" x14ac:dyDescent="0.25">
      <c r="A32" s="335"/>
      <c r="B32" s="68"/>
      <c r="C32" s="406" t="s">
        <v>706</v>
      </c>
      <c r="D32" s="407">
        <v>3347</v>
      </c>
      <c r="E32" s="408">
        <v>550000</v>
      </c>
      <c r="F32" s="409">
        <v>860.89</v>
      </c>
      <c r="G32" s="409">
        <v>886.74</v>
      </c>
      <c r="H32" s="409">
        <v>913.35</v>
      </c>
      <c r="I32" s="409">
        <v>940.79</v>
      </c>
      <c r="J32" s="409">
        <v>969.05</v>
      </c>
      <c r="K32" s="409">
        <v>994.25</v>
      </c>
      <c r="L32" s="409">
        <v>1020.1</v>
      </c>
      <c r="M32" s="410">
        <v>1046.6199999999999</v>
      </c>
      <c r="N32" s="68"/>
      <c r="O32" s="68"/>
      <c r="P32" s="411">
        <v>550000</v>
      </c>
      <c r="Q32" s="412">
        <f t="shared" si="13"/>
        <v>25.850000000000023</v>
      </c>
      <c r="R32" s="413">
        <f t="shared" si="0"/>
        <v>3.0027065014113327E-2</v>
      </c>
      <c r="S32" s="412">
        <f t="shared" si="14"/>
        <v>26.610000000000014</v>
      </c>
      <c r="T32" s="414">
        <f t="shared" si="1"/>
        <v>3.0008796264970581E-2</v>
      </c>
      <c r="U32" s="415">
        <f t="shared" si="15"/>
        <v>52.460000000000036</v>
      </c>
      <c r="V32" s="416">
        <f t="shared" si="2"/>
        <v>6.0936937355527465E-2</v>
      </c>
      <c r="W32" s="412">
        <f t="shared" si="16"/>
        <v>27.439999999999941</v>
      </c>
      <c r="X32" s="413">
        <f t="shared" si="3"/>
        <v>3.0043247385996539E-2</v>
      </c>
      <c r="Y32" s="417">
        <f t="shared" si="17"/>
        <v>79.899999999999977</v>
      </c>
      <c r="Z32" s="416">
        <f t="shared" si="4"/>
        <v>9.2810928225441083E-2</v>
      </c>
      <c r="AA32" s="415">
        <f t="shared" si="18"/>
        <v>28.259999999999991</v>
      </c>
      <c r="AB32" s="413">
        <f t="shared" si="5"/>
        <v>3.0038584593798819E-2</v>
      </c>
      <c r="AC32" s="417">
        <f t="shared" si="19"/>
        <v>108.15999999999997</v>
      </c>
      <c r="AD32" s="418">
        <f t="shared" si="6"/>
        <v>0.12563742173796882</v>
      </c>
      <c r="AE32" s="419">
        <v>550000</v>
      </c>
      <c r="AF32" s="68"/>
      <c r="AG32" s="68"/>
      <c r="AH32" s="420">
        <v>550000</v>
      </c>
      <c r="AI32" s="412">
        <f t="shared" si="20"/>
        <v>25.200000000000045</v>
      </c>
      <c r="AJ32" s="414">
        <f t="shared" si="7"/>
        <v>2.6004850110933436E-2</v>
      </c>
      <c r="AK32" s="417">
        <f t="shared" si="21"/>
        <v>133.36000000000001</v>
      </c>
      <c r="AL32" s="416">
        <f t="shared" si="8"/>
        <v>0.15490945416952226</v>
      </c>
      <c r="AM32" s="415">
        <f t="shared" si="22"/>
        <v>25.850000000000023</v>
      </c>
      <c r="AN32" s="414">
        <f t="shared" si="9"/>
        <v>2.5999497108373168E-2</v>
      </c>
      <c r="AO32" s="417">
        <f t="shared" si="23"/>
        <v>159.21000000000004</v>
      </c>
      <c r="AP32" s="418">
        <f t="shared" si="10"/>
        <v>0.18493651918363557</v>
      </c>
      <c r="AQ32" s="412">
        <f t="shared" si="24"/>
        <v>26.519999999999868</v>
      </c>
      <c r="AR32" s="414">
        <f t="shared" si="11"/>
        <v>2.5997451230271411E-2</v>
      </c>
      <c r="AS32" s="417">
        <f t="shared" si="25"/>
        <v>185.7299999999999</v>
      </c>
      <c r="AT32" s="418">
        <f t="shared" si="12"/>
        <v>0.21574184855207973</v>
      </c>
      <c r="AU32" s="376"/>
    </row>
    <row r="33" spans="1:47" x14ac:dyDescent="0.25">
      <c r="A33" s="335"/>
      <c r="B33" s="68"/>
      <c r="C33" s="406" t="s">
        <v>707</v>
      </c>
      <c r="D33" s="407">
        <v>11919</v>
      </c>
      <c r="E33" s="408">
        <v>650000</v>
      </c>
      <c r="F33" s="409">
        <v>1007.09</v>
      </c>
      <c r="G33" s="409">
        <v>1037.33</v>
      </c>
      <c r="H33" s="409">
        <v>1068.46</v>
      </c>
      <c r="I33" s="409">
        <v>1100.56</v>
      </c>
      <c r="J33" s="409">
        <v>1133.6199999999999</v>
      </c>
      <c r="K33" s="409">
        <v>1163.0899999999999</v>
      </c>
      <c r="L33" s="409">
        <v>1193.33</v>
      </c>
      <c r="M33" s="410">
        <v>1224.3599999999999</v>
      </c>
      <c r="N33" s="68"/>
      <c r="O33" s="68"/>
      <c r="P33" s="411">
        <v>650000</v>
      </c>
      <c r="Q33" s="412">
        <f t="shared" si="13"/>
        <v>30.239999999999895</v>
      </c>
      <c r="R33" s="413">
        <f t="shared" si="0"/>
        <v>3.0027107805657781E-2</v>
      </c>
      <c r="S33" s="412">
        <f t="shared" si="14"/>
        <v>31.130000000000109</v>
      </c>
      <c r="T33" s="414">
        <f t="shared" si="1"/>
        <v>3.0009736535143217E-2</v>
      </c>
      <c r="U33" s="415">
        <f t="shared" si="15"/>
        <v>61.370000000000005</v>
      </c>
      <c r="V33" s="416">
        <f t="shared" si="2"/>
        <v>6.0937949934961128E-2</v>
      </c>
      <c r="W33" s="412">
        <f t="shared" si="16"/>
        <v>32.099999999999909</v>
      </c>
      <c r="X33" s="413">
        <f t="shared" si="3"/>
        <v>3.0043239803080983E-2</v>
      </c>
      <c r="Y33" s="417">
        <f t="shared" si="17"/>
        <v>93.469999999999914</v>
      </c>
      <c r="Z33" s="416">
        <f t="shared" si="4"/>
        <v>9.2811963181046286E-2</v>
      </c>
      <c r="AA33" s="415">
        <f t="shared" si="18"/>
        <v>33.059999999999945</v>
      </c>
      <c r="AB33" s="413">
        <f t="shared" si="5"/>
        <v>3.0039252744057523E-2</v>
      </c>
      <c r="AC33" s="417">
        <f t="shared" si="19"/>
        <v>126.52999999999986</v>
      </c>
      <c r="AD33" s="418">
        <f t="shared" si="6"/>
        <v>0.12563921794477143</v>
      </c>
      <c r="AE33" s="419">
        <v>650000</v>
      </c>
      <c r="AF33" s="68"/>
      <c r="AG33" s="68"/>
      <c r="AH33" s="420">
        <v>650000</v>
      </c>
      <c r="AI33" s="412">
        <f t="shared" si="20"/>
        <v>29.470000000000027</v>
      </c>
      <c r="AJ33" s="414">
        <f t="shared" si="7"/>
        <v>2.5996365625165427E-2</v>
      </c>
      <c r="AK33" s="417">
        <f t="shared" si="21"/>
        <v>155.99999999999989</v>
      </c>
      <c r="AL33" s="416">
        <f t="shared" si="8"/>
        <v>0.15490174661648898</v>
      </c>
      <c r="AM33" s="415">
        <f t="shared" si="22"/>
        <v>30.240000000000009</v>
      </c>
      <c r="AN33" s="414">
        <f t="shared" si="9"/>
        <v>2.5999707675244402E-2</v>
      </c>
      <c r="AO33" s="417">
        <f t="shared" si="23"/>
        <v>186.2399999999999</v>
      </c>
      <c r="AP33" s="418">
        <f t="shared" si="10"/>
        <v>0.18492885442214688</v>
      </c>
      <c r="AQ33" s="412">
        <f t="shared" si="24"/>
        <v>31.029999999999973</v>
      </c>
      <c r="AR33" s="414">
        <f t="shared" si="11"/>
        <v>2.6002865929793079E-2</v>
      </c>
      <c r="AS33" s="417">
        <f t="shared" si="25"/>
        <v>217.26999999999987</v>
      </c>
      <c r="AT33" s="418">
        <f t="shared" si="12"/>
        <v>0.21574040056002924</v>
      </c>
      <c r="AU33" s="376"/>
    </row>
    <row r="34" spans="1:47" x14ac:dyDescent="0.25">
      <c r="A34" s="335"/>
      <c r="B34" s="68"/>
      <c r="C34" s="406" t="s">
        <v>708</v>
      </c>
      <c r="D34" s="407">
        <v>3084</v>
      </c>
      <c r="E34" s="408">
        <v>750000</v>
      </c>
      <c r="F34" s="409">
        <v>1153.29</v>
      </c>
      <c r="G34" s="409">
        <v>1187.92</v>
      </c>
      <c r="H34" s="409">
        <v>1223.57</v>
      </c>
      <c r="I34" s="409">
        <v>1260.33</v>
      </c>
      <c r="J34" s="409">
        <v>1298.19</v>
      </c>
      <c r="K34" s="409">
        <v>1331.94</v>
      </c>
      <c r="L34" s="409">
        <v>1366.57</v>
      </c>
      <c r="M34" s="410">
        <v>1402.1</v>
      </c>
      <c r="N34" s="68"/>
      <c r="O34" s="68"/>
      <c r="P34" s="411">
        <v>750000</v>
      </c>
      <c r="Q34" s="412">
        <f t="shared" si="13"/>
        <v>34.630000000000109</v>
      </c>
      <c r="R34" s="413">
        <f t="shared" si="0"/>
        <v>3.002713974802531E-2</v>
      </c>
      <c r="S34" s="412">
        <f t="shared" si="14"/>
        <v>35.649999999999864</v>
      </c>
      <c r="T34" s="414">
        <f t="shared" si="1"/>
        <v>3.0010438413361054E-2</v>
      </c>
      <c r="U34" s="415">
        <f t="shared" si="15"/>
        <v>70.279999999999973</v>
      </c>
      <c r="V34" s="416">
        <f t="shared" si="2"/>
        <v>6.0938705789523859E-2</v>
      </c>
      <c r="W34" s="412">
        <f t="shared" si="16"/>
        <v>36.759999999999991</v>
      </c>
      <c r="X34" s="413">
        <f t="shared" si="3"/>
        <v>3.004323414271353E-2</v>
      </c>
      <c r="Y34" s="417">
        <f t="shared" si="17"/>
        <v>107.03999999999996</v>
      </c>
      <c r="Z34" s="416">
        <f t="shared" si="4"/>
        <v>9.2812735738625987E-2</v>
      </c>
      <c r="AA34" s="415">
        <f t="shared" si="18"/>
        <v>37.860000000000127</v>
      </c>
      <c r="AB34" s="413">
        <f t="shared" si="5"/>
        <v>3.0039751493656525E-2</v>
      </c>
      <c r="AC34" s="417">
        <f t="shared" si="19"/>
        <v>144.90000000000009</v>
      </c>
      <c r="AD34" s="418">
        <f t="shared" si="6"/>
        <v>0.12564055874931726</v>
      </c>
      <c r="AE34" s="419">
        <v>750000</v>
      </c>
      <c r="AF34" s="68"/>
      <c r="AG34" s="68"/>
      <c r="AH34" s="420">
        <v>750000</v>
      </c>
      <c r="AI34" s="412">
        <f t="shared" si="20"/>
        <v>33.75</v>
      </c>
      <c r="AJ34" s="414">
        <f t="shared" si="7"/>
        <v>2.5997735308390911E-2</v>
      </c>
      <c r="AK34" s="417">
        <f t="shared" si="21"/>
        <v>178.65000000000009</v>
      </c>
      <c r="AL34" s="416">
        <f t="shared" si="8"/>
        <v>0.15490466404807127</v>
      </c>
      <c r="AM34" s="415">
        <f t="shared" si="22"/>
        <v>34.629999999999882</v>
      </c>
      <c r="AN34" s="414">
        <f t="shared" si="9"/>
        <v>2.5999669654789163E-2</v>
      </c>
      <c r="AO34" s="417">
        <f t="shared" si="23"/>
        <v>213.27999999999997</v>
      </c>
      <c r="AP34" s="418">
        <f t="shared" si="10"/>
        <v>0.18493180379609636</v>
      </c>
      <c r="AQ34" s="412">
        <f t="shared" si="24"/>
        <v>35.529999999999973</v>
      </c>
      <c r="AR34" s="414">
        <f t="shared" si="11"/>
        <v>2.5999399957557956E-2</v>
      </c>
      <c r="AS34" s="417">
        <f t="shared" si="25"/>
        <v>248.80999999999995</v>
      </c>
      <c r="AT34" s="418">
        <f t="shared" si="12"/>
        <v>0.21573931968542168</v>
      </c>
      <c r="AU34" s="376"/>
    </row>
    <row r="35" spans="1:47" x14ac:dyDescent="0.25">
      <c r="A35" s="335"/>
      <c r="B35" s="68"/>
      <c r="C35" s="406" t="s">
        <v>709</v>
      </c>
      <c r="D35" s="407">
        <v>1151</v>
      </c>
      <c r="E35" s="408">
        <v>850000</v>
      </c>
      <c r="F35" s="409">
        <v>1299.49</v>
      </c>
      <c r="G35" s="409">
        <v>1338.51</v>
      </c>
      <c r="H35" s="409">
        <v>1378.68</v>
      </c>
      <c r="I35" s="409">
        <v>1420.1</v>
      </c>
      <c r="J35" s="409">
        <v>1462.76</v>
      </c>
      <c r="K35" s="409">
        <v>1500.79</v>
      </c>
      <c r="L35" s="409">
        <v>1539.81</v>
      </c>
      <c r="M35" s="410">
        <v>1579.85</v>
      </c>
      <c r="N35" s="68"/>
      <c r="O35" s="68"/>
      <c r="P35" s="411">
        <v>850000</v>
      </c>
      <c r="Q35" s="412">
        <f t="shared" si="13"/>
        <v>39.019999999999982</v>
      </c>
      <c r="R35" s="413">
        <f t="shared" si="0"/>
        <v>3.0027164502997316E-2</v>
      </c>
      <c r="S35" s="412">
        <f t="shared" si="14"/>
        <v>40.170000000000073</v>
      </c>
      <c r="T35" s="414">
        <f t="shared" si="1"/>
        <v>3.0010982360983537E-2</v>
      </c>
      <c r="U35" s="415">
        <f t="shared" si="15"/>
        <v>79.190000000000055</v>
      </c>
      <c r="V35" s="416">
        <f t="shared" si="2"/>
        <v>6.0939291568230657E-2</v>
      </c>
      <c r="W35" s="412">
        <f t="shared" si="16"/>
        <v>41.419999999999845</v>
      </c>
      <c r="X35" s="413">
        <f t="shared" si="3"/>
        <v>3.0043229755998376E-2</v>
      </c>
      <c r="Y35" s="417">
        <f t="shared" si="17"/>
        <v>120.6099999999999</v>
      </c>
      <c r="Z35" s="416">
        <f t="shared" si="4"/>
        <v>9.2813334461981159E-2</v>
      </c>
      <c r="AA35" s="415">
        <f t="shared" si="18"/>
        <v>42.660000000000082</v>
      </c>
      <c r="AB35" s="413">
        <f t="shared" si="5"/>
        <v>3.0040138018449465E-2</v>
      </c>
      <c r="AC35" s="417">
        <f t="shared" si="19"/>
        <v>163.26999999999998</v>
      </c>
      <c r="AD35" s="418">
        <f t="shared" si="6"/>
        <v>0.12564159785762105</v>
      </c>
      <c r="AE35" s="419">
        <v>850000</v>
      </c>
      <c r="AF35" s="68"/>
      <c r="AG35" s="68"/>
      <c r="AH35" s="420">
        <v>850000</v>
      </c>
      <c r="AI35" s="412">
        <f t="shared" si="20"/>
        <v>38.029999999999973</v>
      </c>
      <c r="AJ35" s="414">
        <f t="shared" si="7"/>
        <v>2.5998796795099657E-2</v>
      </c>
      <c r="AK35" s="417">
        <f t="shared" si="21"/>
        <v>201.29999999999995</v>
      </c>
      <c r="AL35" s="416">
        <f t="shared" si="8"/>
        <v>0.15490692502443262</v>
      </c>
      <c r="AM35" s="415">
        <f t="shared" si="22"/>
        <v>39.019999999999982</v>
      </c>
      <c r="AN35" s="414">
        <f t="shared" si="9"/>
        <v>2.5999640189500184E-2</v>
      </c>
      <c r="AO35" s="417">
        <f t="shared" si="23"/>
        <v>240.31999999999994</v>
      </c>
      <c r="AP35" s="418">
        <f t="shared" si="10"/>
        <v>0.18493408952742993</v>
      </c>
      <c r="AQ35" s="412">
        <f t="shared" si="24"/>
        <v>40.039999999999964</v>
      </c>
      <c r="AR35" s="414">
        <f t="shared" si="11"/>
        <v>2.6003208188023173E-2</v>
      </c>
      <c r="AS35" s="417">
        <f t="shared" si="25"/>
        <v>280.3599999999999</v>
      </c>
      <c r="AT35" s="418">
        <f t="shared" si="12"/>
        <v>0.2157461773464974</v>
      </c>
      <c r="AU35" s="376"/>
    </row>
    <row r="36" spans="1:47" x14ac:dyDescent="0.25">
      <c r="A36" s="335"/>
      <c r="B36" s="68"/>
      <c r="C36" s="406" t="s">
        <v>710</v>
      </c>
      <c r="D36" s="407">
        <v>783</v>
      </c>
      <c r="E36" s="408">
        <v>950000</v>
      </c>
      <c r="F36" s="409">
        <v>1445.69</v>
      </c>
      <c r="G36" s="409">
        <v>1489.1</v>
      </c>
      <c r="H36" s="409">
        <v>1533.79</v>
      </c>
      <c r="I36" s="409">
        <v>1579.87</v>
      </c>
      <c r="J36" s="409">
        <v>1627.33</v>
      </c>
      <c r="K36" s="409">
        <v>1669.64</v>
      </c>
      <c r="L36" s="409">
        <v>1713.05</v>
      </c>
      <c r="M36" s="410">
        <v>1757.59</v>
      </c>
      <c r="N36" s="68"/>
      <c r="O36" s="68"/>
      <c r="P36" s="411">
        <v>950000</v>
      </c>
      <c r="Q36" s="412">
        <f t="shared" si="13"/>
        <v>43.409999999999854</v>
      </c>
      <c r="R36" s="413">
        <f t="shared" si="0"/>
        <v>3.0027184251118742E-2</v>
      </c>
      <c r="S36" s="412">
        <f t="shared" si="14"/>
        <v>44.690000000000055</v>
      </c>
      <c r="T36" s="414">
        <f t="shared" si="1"/>
        <v>3.001141629171987E-2</v>
      </c>
      <c r="U36" s="415">
        <f t="shared" si="15"/>
        <v>88.099999999999909</v>
      </c>
      <c r="V36" s="416">
        <f t="shared" si="2"/>
        <v>6.0939758869467113E-2</v>
      </c>
      <c r="W36" s="412">
        <f t="shared" si="16"/>
        <v>46.079999999999927</v>
      </c>
      <c r="X36" s="413">
        <f t="shared" si="3"/>
        <v>3.0043226256527899E-2</v>
      </c>
      <c r="Y36" s="417">
        <f t="shared" si="17"/>
        <v>134.17999999999984</v>
      </c>
      <c r="Z36" s="416">
        <f t="shared" si="4"/>
        <v>9.2813812089728664E-2</v>
      </c>
      <c r="AA36" s="415">
        <f t="shared" si="18"/>
        <v>47.460000000000036</v>
      </c>
      <c r="AB36" s="413">
        <f t="shared" si="5"/>
        <v>3.0040446365840252E-2</v>
      </c>
      <c r="AC36" s="417">
        <f t="shared" si="19"/>
        <v>181.63999999999987</v>
      </c>
      <c r="AD36" s="418">
        <f t="shared" si="6"/>
        <v>0.12564242679965959</v>
      </c>
      <c r="AE36" s="419">
        <v>950000</v>
      </c>
      <c r="AF36" s="68"/>
      <c r="AG36" s="68"/>
      <c r="AH36" s="420">
        <v>950000</v>
      </c>
      <c r="AI36" s="412">
        <f t="shared" si="20"/>
        <v>42.310000000000173</v>
      </c>
      <c r="AJ36" s="414">
        <f t="shared" si="7"/>
        <v>2.5999643587963212E-2</v>
      </c>
      <c r="AK36" s="417">
        <f t="shared" si="21"/>
        <v>223.95000000000005</v>
      </c>
      <c r="AL36" s="416">
        <f t="shared" si="8"/>
        <v>0.15490872870394071</v>
      </c>
      <c r="AM36" s="415">
        <f t="shared" si="22"/>
        <v>43.409999999999854</v>
      </c>
      <c r="AN36" s="414">
        <f t="shared" si="9"/>
        <v>2.5999616683835949E-2</v>
      </c>
      <c r="AO36" s="417">
        <f t="shared" si="23"/>
        <v>267.3599999999999</v>
      </c>
      <c r="AP36" s="418">
        <f t="shared" si="10"/>
        <v>0.18493591295505946</v>
      </c>
      <c r="AQ36" s="412">
        <f t="shared" si="24"/>
        <v>44.539999999999964</v>
      </c>
      <c r="AR36" s="414">
        <f t="shared" si="11"/>
        <v>2.6000408627885913E-2</v>
      </c>
      <c r="AS36" s="417">
        <f t="shared" si="25"/>
        <v>311.89999999999986</v>
      </c>
      <c r="AT36" s="418">
        <f t="shared" si="12"/>
        <v>0.21574473088974805</v>
      </c>
      <c r="AU36" s="376"/>
    </row>
    <row r="37" spans="1:47" x14ac:dyDescent="0.25">
      <c r="A37" s="335"/>
      <c r="B37" s="68"/>
      <c r="C37" s="406" t="s">
        <v>711</v>
      </c>
      <c r="D37" s="407">
        <v>581</v>
      </c>
      <c r="E37" s="408">
        <v>1250000</v>
      </c>
      <c r="F37" s="409">
        <v>1884.29</v>
      </c>
      <c r="G37" s="409">
        <v>1940.87</v>
      </c>
      <c r="H37" s="409">
        <v>1999.12</v>
      </c>
      <c r="I37" s="409">
        <v>2059.1799999999998</v>
      </c>
      <c r="J37" s="409">
        <v>2121.04</v>
      </c>
      <c r="K37" s="409">
        <v>2176.19</v>
      </c>
      <c r="L37" s="409">
        <v>2232.77</v>
      </c>
      <c r="M37" s="410">
        <v>2290.8200000000002</v>
      </c>
      <c r="N37" s="68"/>
      <c r="O37" s="68"/>
      <c r="P37" s="411">
        <v>1250000</v>
      </c>
      <c r="Q37" s="412">
        <f t="shared" si="13"/>
        <v>56.579999999999927</v>
      </c>
      <c r="R37" s="413">
        <f t="shared" si="0"/>
        <v>3.0027225108661581E-2</v>
      </c>
      <c r="S37" s="412">
        <f t="shared" si="14"/>
        <v>58.25</v>
      </c>
      <c r="T37" s="414">
        <f t="shared" si="1"/>
        <v>3.0012314065341834E-2</v>
      </c>
      <c r="U37" s="415">
        <f t="shared" si="15"/>
        <v>114.82999999999993</v>
      </c>
      <c r="V37" s="416">
        <f t="shared" si="2"/>
        <v>6.0940725684475283E-2</v>
      </c>
      <c r="W37" s="412">
        <f t="shared" si="16"/>
        <v>60.059999999999945</v>
      </c>
      <c r="X37" s="413">
        <f t="shared" si="3"/>
        <v>3.0043219016367174E-2</v>
      </c>
      <c r="Y37" s="417">
        <f t="shared" si="17"/>
        <v>174.88999999999987</v>
      </c>
      <c r="Z37" s="416">
        <f t="shared" si="4"/>
        <v>9.28148002695975E-2</v>
      </c>
      <c r="AA37" s="415">
        <f t="shared" si="18"/>
        <v>61.860000000000127</v>
      </c>
      <c r="AB37" s="413">
        <f t="shared" si="5"/>
        <v>3.004108431511579E-2</v>
      </c>
      <c r="AC37" s="417">
        <f t="shared" si="19"/>
        <v>236.75</v>
      </c>
      <c r="AD37" s="418">
        <f t="shared" si="6"/>
        <v>0.1256441418253029</v>
      </c>
      <c r="AE37" s="419">
        <v>1250000</v>
      </c>
      <c r="AF37" s="68"/>
      <c r="AG37" s="68"/>
      <c r="AH37" s="420">
        <v>1250000</v>
      </c>
      <c r="AI37" s="412">
        <f t="shared" si="20"/>
        <v>55.150000000000091</v>
      </c>
      <c r="AJ37" s="414">
        <f t="shared" si="7"/>
        <v>2.6001395541809722E-2</v>
      </c>
      <c r="AK37" s="417">
        <f t="shared" si="21"/>
        <v>291.90000000000009</v>
      </c>
      <c r="AL37" s="416">
        <f t="shared" si="8"/>
        <v>0.15491246039622356</v>
      </c>
      <c r="AM37" s="415">
        <f t="shared" si="22"/>
        <v>56.579999999999927</v>
      </c>
      <c r="AN37" s="414">
        <f t="shared" si="9"/>
        <v>2.5999568052421859E-2</v>
      </c>
      <c r="AO37" s="417">
        <f t="shared" si="23"/>
        <v>348.48</v>
      </c>
      <c r="AP37" s="418">
        <f t="shared" si="10"/>
        <v>0.18493968550488515</v>
      </c>
      <c r="AQ37" s="412">
        <f t="shared" si="24"/>
        <v>58.050000000000182</v>
      </c>
      <c r="AR37" s="414">
        <f t="shared" si="11"/>
        <v>2.5999095294186227E-2</v>
      </c>
      <c r="AS37" s="417">
        <f t="shared" si="25"/>
        <v>406.5300000000002</v>
      </c>
      <c r="AT37" s="418">
        <f t="shared" si="12"/>
        <v>0.21574704530618971</v>
      </c>
      <c r="AU37" s="376"/>
    </row>
    <row r="38" spans="1:47" x14ac:dyDescent="0.25">
      <c r="A38" s="335"/>
      <c r="B38" s="68"/>
      <c r="C38" s="406" t="s">
        <v>712</v>
      </c>
      <c r="D38" s="407">
        <v>140</v>
      </c>
      <c r="E38" s="408">
        <v>1750000</v>
      </c>
      <c r="F38" s="409">
        <v>2615.29</v>
      </c>
      <c r="G38" s="409">
        <v>2693.82</v>
      </c>
      <c r="H38" s="409">
        <v>2774.67</v>
      </c>
      <c r="I38" s="409">
        <v>2858.03</v>
      </c>
      <c r="J38" s="409">
        <v>2943.89</v>
      </c>
      <c r="K38" s="409">
        <v>3020.43</v>
      </c>
      <c r="L38" s="409">
        <v>3098.96</v>
      </c>
      <c r="M38" s="410">
        <v>3179.53</v>
      </c>
      <c r="N38" s="68"/>
      <c r="O38" s="68"/>
      <c r="P38" s="411">
        <v>1750000</v>
      </c>
      <c r="Q38" s="412">
        <f t="shared" si="13"/>
        <v>78.5300000000002</v>
      </c>
      <c r="R38" s="413">
        <f t="shared" si="0"/>
        <v>3.0027262750976069E-2</v>
      </c>
      <c r="S38" s="412">
        <f t="shared" si="14"/>
        <v>80.849999999999909</v>
      </c>
      <c r="T38" s="414">
        <f t="shared" si="1"/>
        <v>3.0013141189834475E-2</v>
      </c>
      <c r="U38" s="415">
        <f t="shared" si="15"/>
        <v>159.38000000000011</v>
      </c>
      <c r="V38" s="416">
        <f t="shared" si="2"/>
        <v>6.0941616417299845E-2</v>
      </c>
      <c r="W38" s="412">
        <f t="shared" si="16"/>
        <v>83.360000000000127</v>
      </c>
      <c r="X38" s="413">
        <f t="shared" si="3"/>
        <v>3.0043212345972719E-2</v>
      </c>
      <c r="Y38" s="417">
        <f t="shared" si="17"/>
        <v>242.74000000000024</v>
      </c>
      <c r="Z38" s="416">
        <f t="shared" si="4"/>
        <v>9.2815710686004319E-2</v>
      </c>
      <c r="AA38" s="415">
        <f t="shared" si="18"/>
        <v>85.859999999999673</v>
      </c>
      <c r="AB38" s="413">
        <f t="shared" si="5"/>
        <v>3.0041672060824996E-2</v>
      </c>
      <c r="AC38" s="417">
        <f t="shared" si="19"/>
        <v>328.59999999999991</v>
      </c>
      <c r="AD38" s="418">
        <f t="shared" si="6"/>
        <v>0.12564572188935066</v>
      </c>
      <c r="AE38" s="419">
        <v>1750000</v>
      </c>
      <c r="AF38" s="68"/>
      <c r="AG38" s="68"/>
      <c r="AH38" s="420">
        <v>1750000</v>
      </c>
      <c r="AI38" s="412">
        <f t="shared" si="20"/>
        <v>76.539999999999964</v>
      </c>
      <c r="AJ38" s="414">
        <f t="shared" si="7"/>
        <v>2.599961275727013E-2</v>
      </c>
      <c r="AK38" s="417">
        <f t="shared" si="21"/>
        <v>405.13999999999987</v>
      </c>
      <c r="AL38" s="416">
        <f t="shared" si="8"/>
        <v>0.15491207476035157</v>
      </c>
      <c r="AM38" s="415">
        <f t="shared" si="22"/>
        <v>78.5300000000002</v>
      </c>
      <c r="AN38" s="414">
        <f t="shared" si="9"/>
        <v>2.599960932714885E-2</v>
      </c>
      <c r="AO38" s="417">
        <f t="shared" si="23"/>
        <v>483.67000000000007</v>
      </c>
      <c r="AP38" s="418">
        <f t="shared" si="10"/>
        <v>0.18493933751132766</v>
      </c>
      <c r="AQ38" s="412">
        <f t="shared" si="24"/>
        <v>80.570000000000164</v>
      </c>
      <c r="AR38" s="414">
        <f t="shared" si="11"/>
        <v>2.5999044840849885E-2</v>
      </c>
      <c r="AS38" s="417">
        <f t="shared" si="25"/>
        <v>564.24000000000024</v>
      </c>
      <c r="AT38" s="418">
        <f t="shared" si="12"/>
        <v>0.21574662848097162</v>
      </c>
      <c r="AU38" s="376"/>
    </row>
    <row r="39" spans="1:47" x14ac:dyDescent="0.25">
      <c r="A39" s="335"/>
      <c r="B39" s="68"/>
      <c r="C39" s="406" t="s">
        <v>713</v>
      </c>
      <c r="D39" s="407">
        <v>121</v>
      </c>
      <c r="E39" s="408">
        <v>2500000</v>
      </c>
      <c r="F39" s="409">
        <v>3711.79</v>
      </c>
      <c r="G39" s="409">
        <v>3823.24</v>
      </c>
      <c r="H39" s="409">
        <v>3937.99</v>
      </c>
      <c r="I39" s="409">
        <v>4056.3</v>
      </c>
      <c r="J39" s="409">
        <v>4178.16</v>
      </c>
      <c r="K39" s="409">
        <v>4286.79</v>
      </c>
      <c r="L39" s="409">
        <v>4398.25</v>
      </c>
      <c r="M39" s="410">
        <v>4512.6000000000004</v>
      </c>
      <c r="N39" s="68"/>
      <c r="O39" s="68"/>
      <c r="P39" s="411">
        <v>2500000</v>
      </c>
      <c r="Q39" s="412">
        <f t="shared" si="13"/>
        <v>111.44999999999982</v>
      </c>
      <c r="R39" s="413">
        <f t="shared" si="0"/>
        <v>3.0025944355688176E-2</v>
      </c>
      <c r="S39" s="412">
        <f t="shared" si="14"/>
        <v>114.75</v>
      </c>
      <c r="T39" s="414">
        <f t="shared" si="1"/>
        <v>3.0013810276100901E-2</v>
      </c>
      <c r="U39" s="415">
        <f t="shared" si="15"/>
        <v>226.19999999999982</v>
      </c>
      <c r="V39" s="416">
        <f t="shared" si="2"/>
        <v>6.0940947629041467E-2</v>
      </c>
      <c r="W39" s="412">
        <f t="shared" si="16"/>
        <v>118.3100000000004</v>
      </c>
      <c r="X39" s="413">
        <f t="shared" si="3"/>
        <v>3.0043245411999625E-2</v>
      </c>
      <c r="Y39" s="417">
        <f t="shared" si="17"/>
        <v>344.51000000000022</v>
      </c>
      <c r="Z39" s="416">
        <f t="shared" si="4"/>
        <v>9.2815056886300207E-2</v>
      </c>
      <c r="AA39" s="415">
        <f t="shared" si="18"/>
        <v>121.85999999999967</v>
      </c>
      <c r="AB39" s="413">
        <f t="shared" si="5"/>
        <v>3.0042156645218466E-2</v>
      </c>
      <c r="AC39" s="417">
        <f t="shared" si="19"/>
        <v>466.36999999999989</v>
      </c>
      <c r="AD39" s="418">
        <f t="shared" si="6"/>
        <v>0.12564557800953177</v>
      </c>
      <c r="AE39" s="419">
        <v>2500000</v>
      </c>
      <c r="AF39" s="68"/>
      <c r="AG39" s="68"/>
      <c r="AH39" s="420">
        <v>2500000</v>
      </c>
      <c r="AI39" s="412">
        <f t="shared" si="20"/>
        <v>108.63000000000011</v>
      </c>
      <c r="AJ39" s="414">
        <f t="shared" si="7"/>
        <v>2.599948302602105E-2</v>
      </c>
      <c r="AK39" s="417">
        <f t="shared" si="21"/>
        <v>575</v>
      </c>
      <c r="AL39" s="416">
        <f t="shared" si="8"/>
        <v>0.15491178110830622</v>
      </c>
      <c r="AM39" s="415">
        <f t="shared" si="22"/>
        <v>111.46000000000004</v>
      </c>
      <c r="AN39" s="414">
        <f t="shared" si="9"/>
        <v>2.6000807130743524E-2</v>
      </c>
      <c r="AO39" s="417">
        <f t="shared" si="23"/>
        <v>686.46</v>
      </c>
      <c r="AP39" s="418">
        <f t="shared" si="10"/>
        <v>0.18494041958192678</v>
      </c>
      <c r="AQ39" s="412">
        <f t="shared" si="24"/>
        <v>114.35000000000036</v>
      </c>
      <c r="AR39" s="414">
        <f t="shared" si="11"/>
        <v>2.5998976865798981E-2</v>
      </c>
      <c r="AS39" s="417">
        <f t="shared" si="25"/>
        <v>800.8100000000004</v>
      </c>
      <c r="AT39" s="418">
        <f t="shared" si="12"/>
        <v>0.21574765813798744</v>
      </c>
      <c r="AU39" s="376"/>
    </row>
    <row r="40" spans="1:47" ht="15.75" thickBot="1" x14ac:dyDescent="0.3">
      <c r="A40" s="335"/>
      <c r="B40" s="68"/>
      <c r="C40" s="421" t="s">
        <v>714</v>
      </c>
      <c r="D40" s="422">
        <v>30</v>
      </c>
      <c r="E40" s="423">
        <v>3000000</v>
      </c>
      <c r="F40" s="424">
        <v>4442.79</v>
      </c>
      <c r="G40" s="424">
        <v>4576.1899999999996</v>
      </c>
      <c r="H40" s="424">
        <v>4713.54</v>
      </c>
      <c r="I40" s="424">
        <v>4855.1499999999996</v>
      </c>
      <c r="J40" s="424">
        <v>5001.01</v>
      </c>
      <c r="K40" s="424">
        <v>5131.04</v>
      </c>
      <c r="L40" s="424">
        <v>5264.45</v>
      </c>
      <c r="M40" s="425">
        <v>5401.33</v>
      </c>
      <c r="N40" s="68"/>
      <c r="O40" s="68"/>
      <c r="P40" s="426">
        <v>3000000</v>
      </c>
      <c r="Q40" s="427">
        <f t="shared" si="13"/>
        <v>133.39999999999964</v>
      </c>
      <c r="R40" s="428">
        <f t="shared" si="0"/>
        <v>3.0026177244479174E-2</v>
      </c>
      <c r="S40" s="427">
        <f t="shared" si="14"/>
        <v>137.35000000000036</v>
      </c>
      <c r="T40" s="429">
        <f t="shared" si="1"/>
        <v>3.0014050990015795E-2</v>
      </c>
      <c r="U40" s="430">
        <f t="shared" si="15"/>
        <v>270.75</v>
      </c>
      <c r="V40" s="431">
        <f t="shared" si="2"/>
        <v>6.0941435449346021E-2</v>
      </c>
      <c r="W40" s="427">
        <f t="shared" si="16"/>
        <v>141.60999999999967</v>
      </c>
      <c r="X40" s="428">
        <f t="shared" si="3"/>
        <v>3.0043237142360027E-2</v>
      </c>
      <c r="Y40" s="432">
        <f t="shared" si="17"/>
        <v>412.35999999999967</v>
      </c>
      <c r="Z40" s="431">
        <f t="shared" si="4"/>
        <v>9.2815550588706566E-2</v>
      </c>
      <c r="AA40" s="433">
        <f t="shared" si="18"/>
        <v>145.86000000000058</v>
      </c>
      <c r="AB40" s="434">
        <f t="shared" si="5"/>
        <v>3.0042326189716195E-2</v>
      </c>
      <c r="AC40" s="435">
        <f t="shared" si="19"/>
        <v>558.22000000000025</v>
      </c>
      <c r="AD40" s="436">
        <f t="shared" si="6"/>
        <v>0.12564627182468679</v>
      </c>
      <c r="AE40" s="437">
        <v>3000000</v>
      </c>
      <c r="AF40" s="68"/>
      <c r="AG40" s="68"/>
      <c r="AH40" s="438">
        <v>3000000</v>
      </c>
      <c r="AI40" s="427">
        <f t="shared" si="20"/>
        <v>130.02999999999975</v>
      </c>
      <c r="AJ40" s="429">
        <f t="shared" si="7"/>
        <v>2.6000747848934462E-2</v>
      </c>
      <c r="AK40" s="432">
        <f t="shared" si="21"/>
        <v>688.25</v>
      </c>
      <c r="AL40" s="431">
        <f t="shared" si="8"/>
        <v>0.15491391670549362</v>
      </c>
      <c r="AM40" s="430">
        <f t="shared" si="22"/>
        <v>133.40999999999985</v>
      </c>
      <c r="AN40" s="429">
        <f t="shared" si="9"/>
        <v>2.60005768811001E-2</v>
      </c>
      <c r="AO40" s="432">
        <f t="shared" si="23"/>
        <v>821.65999999999985</v>
      </c>
      <c r="AP40" s="439">
        <f t="shared" si="10"/>
        <v>0.18494234478784724</v>
      </c>
      <c r="AQ40" s="427">
        <f t="shared" si="24"/>
        <v>136.88000000000011</v>
      </c>
      <c r="AR40" s="429">
        <f t="shared" si="11"/>
        <v>2.6000816799475749E-2</v>
      </c>
      <c r="AS40" s="432">
        <f t="shared" si="25"/>
        <v>958.54</v>
      </c>
      <c r="AT40" s="439">
        <f t="shared" si="12"/>
        <v>0.21575181361261728</v>
      </c>
      <c r="AU40" s="376"/>
    </row>
    <row r="41" spans="1:47" ht="15.75" thickTop="1" x14ac:dyDescent="0.25">
      <c r="A41" s="335"/>
      <c r="B41" s="68"/>
      <c r="C41" s="374"/>
      <c r="D41" s="440"/>
      <c r="E41" s="441"/>
      <c r="F41" s="374"/>
      <c r="G41" s="374"/>
      <c r="H41" s="374"/>
      <c r="I41" s="374"/>
      <c r="J41" s="374"/>
      <c r="K41" s="374"/>
      <c r="L41" s="374"/>
      <c r="M41" s="374"/>
      <c r="N41" s="68"/>
      <c r="O41" s="68"/>
      <c r="P41" s="441"/>
      <c r="Q41" s="377"/>
      <c r="R41" s="376"/>
      <c r="S41" s="377"/>
      <c r="T41" s="376"/>
      <c r="U41" s="377"/>
      <c r="V41" s="376"/>
      <c r="W41" s="377"/>
      <c r="X41" s="376"/>
      <c r="Y41" s="377"/>
      <c r="Z41" s="376"/>
      <c r="AA41" s="375"/>
      <c r="AB41" s="442"/>
      <c r="AC41" s="375"/>
      <c r="AD41" s="442"/>
      <c r="AE41" s="441"/>
      <c r="AF41" s="68"/>
      <c r="AG41" s="68"/>
      <c r="AH41" s="441"/>
      <c r="AI41" s="377"/>
      <c r="AJ41" s="376"/>
      <c r="AK41" s="377"/>
      <c r="AL41" s="376"/>
      <c r="AM41" s="377"/>
      <c r="AN41" s="376"/>
      <c r="AO41" s="377"/>
      <c r="AP41" s="376"/>
      <c r="AQ41" s="377"/>
      <c r="AR41" s="376"/>
      <c r="AS41" s="377"/>
      <c r="AT41" s="376"/>
      <c r="AU41" s="376"/>
    </row>
    <row r="42" spans="1:47" ht="15.75" x14ac:dyDescent="0.25">
      <c r="A42" s="335"/>
      <c r="B42" s="68"/>
      <c r="C42" s="49" t="s">
        <v>715</v>
      </c>
      <c r="D42" s="44"/>
      <c r="E42" s="386"/>
      <c r="F42" s="50"/>
      <c r="G42" s="68"/>
      <c r="H42" s="68"/>
      <c r="I42" s="68"/>
      <c r="J42" s="68"/>
      <c r="K42" s="68"/>
      <c r="L42" s="68"/>
      <c r="M42" s="68"/>
      <c r="N42" s="68"/>
      <c r="O42" s="68"/>
      <c r="P42" s="49" t="s">
        <v>715</v>
      </c>
      <c r="Q42" s="68"/>
      <c r="R42" s="68"/>
      <c r="S42" s="68"/>
      <c r="T42" s="68"/>
      <c r="U42" s="68"/>
      <c r="V42" s="68"/>
      <c r="W42" s="68"/>
      <c r="X42" s="68"/>
      <c r="Y42" s="68"/>
      <c r="Z42" s="68"/>
      <c r="AA42" s="68"/>
      <c r="AB42" s="68"/>
      <c r="AC42" s="68"/>
      <c r="AD42" s="68"/>
      <c r="AE42" s="68"/>
      <c r="AF42" s="68"/>
      <c r="AG42" s="68"/>
      <c r="AH42" s="49" t="s">
        <v>715</v>
      </c>
      <c r="AI42" s="68"/>
      <c r="AJ42" s="68"/>
      <c r="AK42" s="68"/>
      <c r="AL42" s="68"/>
      <c r="AM42" s="68"/>
      <c r="AN42" s="68"/>
      <c r="AO42" s="68"/>
      <c r="AP42" s="68"/>
      <c r="AQ42" s="68"/>
      <c r="AR42" s="68"/>
      <c r="AS42" s="68"/>
      <c r="AT42" s="68"/>
      <c r="AU42" s="376"/>
    </row>
    <row r="43" spans="1:47" ht="16.5" thickBot="1" x14ac:dyDescent="0.3">
      <c r="A43" s="335"/>
      <c r="B43" s="68"/>
      <c r="C43" s="49"/>
      <c r="D43" s="68"/>
      <c r="E43" s="7"/>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376"/>
    </row>
    <row r="44" spans="1:47" ht="17.25" thickTop="1" thickBot="1" x14ac:dyDescent="0.3">
      <c r="A44" s="335"/>
      <c r="B44" s="68"/>
      <c r="C44" s="68"/>
      <c r="D44" s="68"/>
      <c r="E44" s="7"/>
      <c r="F44" s="387"/>
      <c r="G44" s="388"/>
      <c r="H44" s="816" t="s">
        <v>682</v>
      </c>
      <c r="I44" s="817"/>
      <c r="J44" s="817"/>
      <c r="K44" s="817"/>
      <c r="L44" s="817"/>
      <c r="M44" s="818"/>
      <c r="N44" s="68"/>
      <c r="O44" s="68"/>
      <c r="P44" s="68"/>
      <c r="Q44" s="819" t="s">
        <v>602</v>
      </c>
      <c r="R44" s="820"/>
      <c r="S44" s="820"/>
      <c r="T44" s="820"/>
      <c r="U44" s="820"/>
      <c r="V44" s="820"/>
      <c r="W44" s="820"/>
      <c r="X44" s="820"/>
      <c r="Y44" s="820"/>
      <c r="Z44" s="820"/>
      <c r="AA44" s="820"/>
      <c r="AB44" s="820"/>
      <c r="AC44" s="820"/>
      <c r="AD44" s="821"/>
      <c r="AE44" s="389"/>
      <c r="AF44" s="68"/>
      <c r="AG44" s="68"/>
      <c r="AH44" s="819" t="s">
        <v>602</v>
      </c>
      <c r="AI44" s="820"/>
      <c r="AJ44" s="820"/>
      <c r="AK44" s="820"/>
      <c r="AL44" s="820"/>
      <c r="AM44" s="820"/>
      <c r="AN44" s="820"/>
      <c r="AO44" s="820"/>
      <c r="AP44" s="820"/>
      <c r="AQ44" s="820"/>
      <c r="AR44" s="820"/>
      <c r="AS44" s="820"/>
      <c r="AT44" s="821"/>
      <c r="AU44" s="376"/>
    </row>
    <row r="45" spans="1:47" ht="57" customHeight="1" thickTop="1" x14ac:dyDescent="0.25">
      <c r="A45" s="335"/>
      <c r="B45" s="68"/>
      <c r="C45" s="390" t="s">
        <v>683</v>
      </c>
      <c r="D45" s="827" t="s">
        <v>684</v>
      </c>
      <c r="E45" s="391" t="s">
        <v>685</v>
      </c>
      <c r="F45" s="392" t="s">
        <v>686</v>
      </c>
      <c r="G45" s="393" t="s">
        <v>687</v>
      </c>
      <c r="H45" s="393" t="s">
        <v>688</v>
      </c>
      <c r="I45" s="393" t="s">
        <v>689</v>
      </c>
      <c r="J45" s="393" t="s">
        <v>690</v>
      </c>
      <c r="K45" s="393" t="s">
        <v>691</v>
      </c>
      <c r="L45" s="393" t="s">
        <v>692</v>
      </c>
      <c r="M45" s="394" t="s">
        <v>693</v>
      </c>
      <c r="N45" s="68"/>
      <c r="O45" s="68"/>
      <c r="P45" s="395" t="s">
        <v>685</v>
      </c>
      <c r="Q45" s="832" t="s">
        <v>694</v>
      </c>
      <c r="R45" s="833"/>
      <c r="S45" s="832" t="s">
        <v>695</v>
      </c>
      <c r="T45" s="833"/>
      <c r="U45" s="833"/>
      <c r="V45" s="834"/>
      <c r="W45" s="832" t="s">
        <v>696</v>
      </c>
      <c r="X45" s="833"/>
      <c r="Y45" s="833"/>
      <c r="Z45" s="834"/>
      <c r="AA45" s="835" t="s">
        <v>697</v>
      </c>
      <c r="AB45" s="836"/>
      <c r="AC45" s="836"/>
      <c r="AD45" s="837"/>
      <c r="AE45" s="396" t="s">
        <v>685</v>
      </c>
      <c r="AF45" s="68"/>
      <c r="AG45" s="68"/>
      <c r="AH45" s="397" t="s">
        <v>685</v>
      </c>
      <c r="AI45" s="797" t="s">
        <v>698</v>
      </c>
      <c r="AJ45" s="822"/>
      <c r="AK45" s="822"/>
      <c r="AL45" s="823"/>
      <c r="AM45" s="824" t="s">
        <v>699</v>
      </c>
      <c r="AN45" s="825"/>
      <c r="AO45" s="825"/>
      <c r="AP45" s="830"/>
      <c r="AQ45" s="831" t="s">
        <v>700</v>
      </c>
      <c r="AR45" s="825"/>
      <c r="AS45" s="825"/>
      <c r="AT45" s="830"/>
      <c r="AU45" s="376"/>
    </row>
    <row r="46" spans="1:47" x14ac:dyDescent="0.25">
      <c r="A46" s="335"/>
      <c r="B46" s="68"/>
      <c r="C46" s="399"/>
      <c r="D46" s="828"/>
      <c r="E46" s="400"/>
      <c r="F46" s="346" t="str">
        <f>F26</f>
        <v>2014/15</v>
      </c>
      <c r="G46" s="346" t="str">
        <f t="shared" ref="G46:M46" si="26">G26</f>
        <v>2015/16</v>
      </c>
      <c r="H46" s="346" t="str">
        <f t="shared" si="26"/>
        <v>2016/17</v>
      </c>
      <c r="I46" s="346" t="str">
        <f t="shared" si="26"/>
        <v>2017/18</v>
      </c>
      <c r="J46" s="346" t="str">
        <f t="shared" si="26"/>
        <v>2018/19</v>
      </c>
      <c r="K46" s="346" t="str">
        <f t="shared" si="26"/>
        <v>2019/20</v>
      </c>
      <c r="L46" s="346" t="str">
        <f t="shared" si="26"/>
        <v>2020/21</v>
      </c>
      <c r="M46" s="348" t="str">
        <f t="shared" si="26"/>
        <v>2021/22</v>
      </c>
      <c r="N46" s="68"/>
      <c r="O46" s="68"/>
      <c r="P46" s="401" t="s">
        <v>572</v>
      </c>
      <c r="Q46" s="402" t="s">
        <v>620</v>
      </c>
      <c r="R46" s="353" t="s">
        <v>621</v>
      </c>
      <c r="S46" s="402" t="s">
        <v>620</v>
      </c>
      <c r="T46" s="352" t="s">
        <v>621</v>
      </c>
      <c r="U46" s="354" t="s">
        <v>622</v>
      </c>
      <c r="V46" s="366" t="s">
        <v>621</v>
      </c>
      <c r="W46" s="402" t="s">
        <v>620</v>
      </c>
      <c r="X46" s="351" t="s">
        <v>621</v>
      </c>
      <c r="Y46" s="352" t="s">
        <v>622</v>
      </c>
      <c r="Z46" s="366" t="s">
        <v>621</v>
      </c>
      <c r="AA46" s="354" t="s">
        <v>620</v>
      </c>
      <c r="AB46" s="351" t="s">
        <v>621</v>
      </c>
      <c r="AC46" s="352" t="s">
        <v>622</v>
      </c>
      <c r="AD46" s="350" t="s">
        <v>621</v>
      </c>
      <c r="AE46" s="403"/>
      <c r="AF46" s="68"/>
      <c r="AG46" s="68"/>
      <c r="AH46" s="404" t="s">
        <v>572</v>
      </c>
      <c r="AI46" s="402" t="s">
        <v>620</v>
      </c>
      <c r="AJ46" s="351" t="s">
        <v>621</v>
      </c>
      <c r="AK46" s="352" t="s">
        <v>622</v>
      </c>
      <c r="AL46" s="366" t="s">
        <v>621</v>
      </c>
      <c r="AM46" s="354" t="s">
        <v>620</v>
      </c>
      <c r="AN46" s="351" t="s">
        <v>621</v>
      </c>
      <c r="AO46" s="352" t="s">
        <v>622</v>
      </c>
      <c r="AP46" s="350" t="s">
        <v>621</v>
      </c>
      <c r="AQ46" s="349" t="s">
        <v>620</v>
      </c>
      <c r="AR46" s="351" t="s">
        <v>621</v>
      </c>
      <c r="AS46" s="352" t="s">
        <v>622</v>
      </c>
      <c r="AT46" s="350" t="s">
        <v>621</v>
      </c>
      <c r="AU46" s="376"/>
    </row>
    <row r="47" spans="1:47" x14ac:dyDescent="0.25">
      <c r="A47" s="335"/>
      <c r="B47" s="68"/>
      <c r="C47" s="406" t="s">
        <v>701</v>
      </c>
      <c r="D47" s="443">
        <f>IF(D27="","",D27)</f>
        <v>4994</v>
      </c>
      <c r="E47" s="408">
        <v>50000</v>
      </c>
      <c r="F47" s="409">
        <v>551.29</v>
      </c>
      <c r="G47" s="409">
        <v>594.15</v>
      </c>
      <c r="H47" s="409">
        <v>640.16</v>
      </c>
      <c r="I47" s="409">
        <v>689.52</v>
      </c>
      <c r="J47" s="409">
        <v>742.48</v>
      </c>
      <c r="K47" s="409">
        <v>761.78</v>
      </c>
      <c r="L47" s="409">
        <v>781.59</v>
      </c>
      <c r="M47" s="410">
        <v>801.91</v>
      </c>
      <c r="N47" s="68"/>
      <c r="O47" s="68"/>
      <c r="P47" s="411">
        <v>50000</v>
      </c>
      <c r="Q47" s="412">
        <f>IF(G47="","",IF(F47=0,"",G47-F47))</f>
        <v>42.860000000000014</v>
      </c>
      <c r="R47" s="413">
        <f t="shared" ref="R47:R60" si="27">IF(Q47="","",Q47/F47)</f>
        <v>7.7744925538282966E-2</v>
      </c>
      <c r="S47" s="412">
        <f>IF(H47="","",IF(G47=0,"",H47-G47))</f>
        <v>46.009999999999991</v>
      </c>
      <c r="T47" s="414">
        <f t="shared" ref="T47:T60" si="28">IF(S47="","",S47/G47)</f>
        <v>7.7438357317175785E-2</v>
      </c>
      <c r="U47" s="415">
        <f>IF(S47="","",S47+Q47)</f>
        <v>88.87</v>
      </c>
      <c r="V47" s="416">
        <f t="shared" ref="V47:V60" si="29">IF(T47="","",U47/F47)</f>
        <v>0.16120372217888954</v>
      </c>
      <c r="W47" s="412">
        <f>IF(I47="","",IF(H47=0,"",I47-H47))</f>
        <v>49.360000000000014</v>
      </c>
      <c r="X47" s="413">
        <f t="shared" ref="X47:X60" si="30">IF(W47="","",W47/H47)</f>
        <v>7.7105723569107748E-2</v>
      </c>
      <c r="Y47" s="417">
        <f>IF(W47="","",W47+U47)</f>
        <v>138.23000000000002</v>
      </c>
      <c r="Z47" s="416">
        <f t="shared" ref="Z47:Z60" si="31">IF(X47="","",Y47/F47)</f>
        <v>0.25073917538863399</v>
      </c>
      <c r="AA47" s="415">
        <f>IF(J47="","",IF(I47=0,"",J47-I47))</f>
        <v>52.960000000000036</v>
      </c>
      <c r="AB47" s="413">
        <f t="shared" ref="AB47:AB60" si="32">IF(AA47="","",AA47/I47)</f>
        <v>7.6807054182619849E-2</v>
      </c>
      <c r="AC47" s="417">
        <f>IF(AA47="","",AA47+Y47)</f>
        <v>191.19000000000005</v>
      </c>
      <c r="AD47" s="418">
        <f t="shared" ref="AD47:AD60" si="33">IF(AB47="","",AC47/F47)</f>
        <v>0.34680476700103408</v>
      </c>
      <c r="AE47" s="419">
        <v>50000</v>
      </c>
      <c r="AF47" s="68"/>
      <c r="AG47" s="68"/>
      <c r="AH47" s="420">
        <v>50000</v>
      </c>
      <c r="AI47" s="412">
        <f>IF(K47="","",IF(J47=0,"",K47-J47))</f>
        <v>19.299999999999955</v>
      </c>
      <c r="AJ47" s="414">
        <f t="shared" ref="AJ47:AJ60" si="34">IF(AI47="","",AI47/J47)</f>
        <v>2.5993966167438792E-2</v>
      </c>
      <c r="AK47" s="417">
        <f>IF(AI47="","",AI47+AC47)</f>
        <v>210.49</v>
      </c>
      <c r="AL47" s="416">
        <f t="shared" ref="AL47:AL60" si="35">IF(AK47="","",AK47/F47)</f>
        <v>0.38181356454860421</v>
      </c>
      <c r="AM47" s="415">
        <f>IF(L47="","",IF(K47=0,"",L47-K47))</f>
        <v>19.810000000000059</v>
      </c>
      <c r="AN47" s="414">
        <f t="shared" ref="AN47:AN60" si="36">IF(AM47="","",AM47/K47)</f>
        <v>2.6004883299640395E-2</v>
      </c>
      <c r="AO47" s="417">
        <f>IF(AM47="","",AM47+AK47)</f>
        <v>230.30000000000007</v>
      </c>
      <c r="AP47" s="418">
        <f t="shared" ref="AP47:AP60" si="37">IF(AO47="","",AO47/F47)</f>
        <v>0.4177474650365508</v>
      </c>
      <c r="AQ47" s="412">
        <f>IF(M47="","",IF(L47=0,"",M47-L47))</f>
        <v>20.319999999999936</v>
      </c>
      <c r="AR47" s="414">
        <f t="shared" ref="AR47:AR60" si="38">IF(AQ47="","",AQ47/L47)</f>
        <v>2.5998285546130241E-2</v>
      </c>
      <c r="AS47" s="417">
        <f>IF(AQ47="","",AQ47+AO47)</f>
        <v>250.62</v>
      </c>
      <c r="AT47" s="418">
        <f t="shared" ref="AT47:AT60" si="39">IF(AS47="","",AS47/F47)</f>
        <v>0.45460646846487335</v>
      </c>
      <c r="AU47" s="376"/>
    </row>
    <row r="48" spans="1:47" x14ac:dyDescent="0.25">
      <c r="A48" s="335"/>
      <c r="B48" s="68"/>
      <c r="C48" s="406" t="s">
        <v>702</v>
      </c>
      <c r="D48" s="443">
        <f t="shared" ref="D48:D60" si="40">IF(D28="","",D28)</f>
        <v>8461</v>
      </c>
      <c r="E48" s="408">
        <v>150000</v>
      </c>
      <c r="F48" s="409">
        <v>571.9</v>
      </c>
      <c r="G48" s="409">
        <v>620.28</v>
      </c>
      <c r="H48" s="409">
        <v>672.35</v>
      </c>
      <c r="I48" s="409">
        <v>728.32</v>
      </c>
      <c r="J48" s="409">
        <v>788.48</v>
      </c>
      <c r="K48" s="409">
        <v>808.98</v>
      </c>
      <c r="L48" s="409">
        <v>830.01</v>
      </c>
      <c r="M48" s="410">
        <v>851.59</v>
      </c>
      <c r="N48" s="68"/>
      <c r="O48" s="68"/>
      <c r="P48" s="411">
        <v>150000</v>
      </c>
      <c r="Q48" s="412">
        <f t="shared" ref="Q48:Q60" si="41">IF(G48="","",IF(F48=0,"",G48-F48))</f>
        <v>48.379999999999995</v>
      </c>
      <c r="R48" s="413">
        <f t="shared" si="27"/>
        <v>8.459520895261409E-2</v>
      </c>
      <c r="S48" s="412">
        <f t="shared" ref="S48:S60" si="42">IF(H48="","",IF(G48=0,"",H48-G48))</f>
        <v>52.07000000000005</v>
      </c>
      <c r="T48" s="414">
        <f t="shared" si="28"/>
        <v>8.3945959889082433E-2</v>
      </c>
      <c r="U48" s="415">
        <f t="shared" ref="U48:U60" si="43">IF(S48="","",S48+Q48)</f>
        <v>100.45000000000005</v>
      </c>
      <c r="V48" s="416">
        <f t="shared" si="29"/>
        <v>0.17564259485924122</v>
      </c>
      <c r="W48" s="412">
        <f t="shared" ref="W48:W60" si="44">IF(I48="","",IF(H48=0,"",I48-H48))</f>
        <v>55.970000000000027</v>
      </c>
      <c r="X48" s="413">
        <f t="shared" si="30"/>
        <v>8.324533353164279E-2</v>
      </c>
      <c r="Y48" s="417">
        <f t="shared" ref="Y48:Y60" si="45">IF(W48="","",W48+U48)</f>
        <v>156.42000000000007</v>
      </c>
      <c r="Z48" s="416">
        <f t="shared" si="31"/>
        <v>0.27350935478230476</v>
      </c>
      <c r="AA48" s="415">
        <f t="shared" ref="AA48:AA60" si="46">IF(J48="","",IF(I48=0,"",J48-I48))</f>
        <v>60.159999999999968</v>
      </c>
      <c r="AB48" s="413">
        <f t="shared" si="32"/>
        <v>8.2601054481546518E-2</v>
      </c>
      <c r="AC48" s="417">
        <f t="shared" ref="AC48:AC60" si="47">IF(AA48="","",AA48+Y48)</f>
        <v>216.58000000000004</v>
      </c>
      <c r="AD48" s="418">
        <f t="shared" si="33"/>
        <v>0.37870257037943705</v>
      </c>
      <c r="AE48" s="419">
        <v>150000</v>
      </c>
      <c r="AF48" s="68"/>
      <c r="AG48" s="68"/>
      <c r="AH48" s="420">
        <v>150000</v>
      </c>
      <c r="AI48" s="412">
        <f t="shared" ref="AI48:AI60" si="48">IF(K48="","",IF(J48=0,"",K48-J48))</f>
        <v>20.5</v>
      </c>
      <c r="AJ48" s="414">
        <f t="shared" si="34"/>
        <v>2.5999391233766232E-2</v>
      </c>
      <c r="AK48" s="417">
        <f t="shared" ref="AK48:AK60" si="49">IF(AI48="","",AI48+AC48)</f>
        <v>237.08000000000004</v>
      </c>
      <c r="AL48" s="416">
        <f t="shared" si="35"/>
        <v>0.41454799790173114</v>
      </c>
      <c r="AM48" s="415">
        <f t="shared" ref="AM48:AM60" si="50">IF(L48="","",IF(K48=0,"",L48-K48))</f>
        <v>21.029999999999973</v>
      </c>
      <c r="AN48" s="414">
        <f t="shared" si="36"/>
        <v>2.5995698286731404E-2</v>
      </c>
      <c r="AO48" s="417">
        <f t="shared" ref="AO48:AO60" si="51">IF(AM48="","",AM48+AK48)</f>
        <v>258.11</v>
      </c>
      <c r="AP48" s="418">
        <f t="shared" si="37"/>
        <v>0.45132016086728455</v>
      </c>
      <c r="AQ48" s="412">
        <f t="shared" ref="AQ48:AQ60" si="52">IF(M48="","",IF(L48=0,"",M48-L48))</f>
        <v>21.580000000000041</v>
      </c>
      <c r="AR48" s="414">
        <f t="shared" si="38"/>
        <v>2.5999686750762089E-2</v>
      </c>
      <c r="AS48" s="417">
        <f t="shared" ref="AS48:AS60" si="53">IF(AQ48="","",AQ48+AO48)</f>
        <v>279.69000000000005</v>
      </c>
      <c r="AT48" s="418">
        <f t="shared" si="39"/>
        <v>0.48905403042489959</v>
      </c>
      <c r="AU48" s="376"/>
    </row>
    <row r="49" spans="1:47" x14ac:dyDescent="0.25">
      <c r="A49" s="335"/>
      <c r="B49" s="68"/>
      <c r="C49" s="406" t="s">
        <v>703</v>
      </c>
      <c r="D49" s="443">
        <f t="shared" si="40"/>
        <v>2114</v>
      </c>
      <c r="E49" s="408">
        <v>250000</v>
      </c>
      <c r="F49" s="409">
        <v>592.51</v>
      </c>
      <c r="G49" s="409">
        <v>646.41</v>
      </c>
      <c r="H49" s="409">
        <v>704.54</v>
      </c>
      <c r="I49" s="409">
        <v>767.13</v>
      </c>
      <c r="J49" s="409">
        <v>834.49</v>
      </c>
      <c r="K49" s="409">
        <v>856.19</v>
      </c>
      <c r="L49" s="409">
        <v>878.45</v>
      </c>
      <c r="M49" s="410">
        <v>901.29</v>
      </c>
      <c r="N49" s="68"/>
      <c r="O49" s="68"/>
      <c r="P49" s="411">
        <v>250000</v>
      </c>
      <c r="Q49" s="412">
        <f t="shared" si="41"/>
        <v>53.899999999999977</v>
      </c>
      <c r="R49" s="413">
        <f t="shared" si="27"/>
        <v>9.096892879445069E-2</v>
      </c>
      <c r="S49" s="412">
        <f t="shared" si="42"/>
        <v>58.129999999999995</v>
      </c>
      <c r="T49" s="414">
        <f t="shared" si="28"/>
        <v>8.992744542937145E-2</v>
      </c>
      <c r="U49" s="415">
        <f t="shared" si="43"/>
        <v>112.02999999999997</v>
      </c>
      <c r="V49" s="416">
        <f t="shared" si="29"/>
        <v>0.18907697760375347</v>
      </c>
      <c r="W49" s="412">
        <f t="shared" si="44"/>
        <v>62.590000000000032</v>
      </c>
      <c r="X49" s="413">
        <f t="shared" si="30"/>
        <v>8.8838107133732705E-2</v>
      </c>
      <c r="Y49" s="417">
        <f t="shared" si="45"/>
        <v>174.62</v>
      </c>
      <c r="Z49" s="416">
        <f t="shared" si="31"/>
        <v>0.2947123255303708</v>
      </c>
      <c r="AA49" s="415">
        <f t="shared" si="46"/>
        <v>67.360000000000014</v>
      </c>
      <c r="AB49" s="413">
        <f t="shared" si="32"/>
        <v>8.7807803110294236E-2</v>
      </c>
      <c r="AC49" s="417">
        <f t="shared" si="47"/>
        <v>241.98000000000002</v>
      </c>
      <c r="AD49" s="418">
        <f t="shared" si="33"/>
        <v>0.40839817049501276</v>
      </c>
      <c r="AE49" s="419">
        <v>250000</v>
      </c>
      <c r="AF49" s="68"/>
      <c r="AG49" s="68"/>
      <c r="AH49" s="420">
        <v>250000</v>
      </c>
      <c r="AI49" s="412">
        <f t="shared" si="48"/>
        <v>21.700000000000045</v>
      </c>
      <c r="AJ49" s="414">
        <f t="shared" si="34"/>
        <v>2.6003906577670249E-2</v>
      </c>
      <c r="AK49" s="417">
        <f t="shared" si="49"/>
        <v>263.68000000000006</v>
      </c>
      <c r="AL49" s="416">
        <f t="shared" si="35"/>
        <v>0.44502202494472681</v>
      </c>
      <c r="AM49" s="415">
        <f t="shared" si="50"/>
        <v>22.259999999999991</v>
      </c>
      <c r="AN49" s="414">
        <f t="shared" si="36"/>
        <v>2.5998902112848773E-2</v>
      </c>
      <c r="AO49" s="417">
        <f t="shared" si="51"/>
        <v>285.94000000000005</v>
      </c>
      <c r="AP49" s="418">
        <f t="shared" si="37"/>
        <v>0.48259101112217523</v>
      </c>
      <c r="AQ49" s="412">
        <f t="shared" si="52"/>
        <v>22.839999999999918</v>
      </c>
      <c r="AR49" s="414">
        <f t="shared" si="38"/>
        <v>2.6000341510615192E-2</v>
      </c>
      <c r="AS49" s="417">
        <f t="shared" si="53"/>
        <v>308.77999999999997</v>
      </c>
      <c r="AT49" s="418">
        <f t="shared" si="39"/>
        <v>0.52113888373192008</v>
      </c>
      <c r="AU49" s="376"/>
    </row>
    <row r="50" spans="1:47" x14ac:dyDescent="0.25">
      <c r="A50" s="335"/>
      <c r="B50" s="68"/>
      <c r="C50" s="406" t="s">
        <v>704</v>
      </c>
      <c r="D50" s="443">
        <f t="shared" si="40"/>
        <v>1508</v>
      </c>
      <c r="E50" s="408">
        <v>350000</v>
      </c>
      <c r="F50" s="409">
        <v>613.12</v>
      </c>
      <c r="G50" s="409">
        <v>672.54</v>
      </c>
      <c r="H50" s="409">
        <v>736.73</v>
      </c>
      <c r="I50" s="409">
        <v>805.93</v>
      </c>
      <c r="J50" s="409">
        <v>880.5</v>
      </c>
      <c r="K50" s="409">
        <v>903.39</v>
      </c>
      <c r="L50" s="409">
        <v>926.88</v>
      </c>
      <c r="M50" s="410">
        <v>950.98</v>
      </c>
      <c r="N50" s="68"/>
      <c r="O50" s="68"/>
      <c r="P50" s="411">
        <v>350000</v>
      </c>
      <c r="Q50" s="412">
        <f t="shared" si="41"/>
        <v>59.419999999999959</v>
      </c>
      <c r="R50" s="413">
        <f t="shared" si="27"/>
        <v>9.6914144050104317E-2</v>
      </c>
      <c r="S50" s="412">
        <f t="shared" si="42"/>
        <v>64.190000000000055</v>
      </c>
      <c r="T50" s="414">
        <f t="shared" si="28"/>
        <v>9.544413715169367E-2</v>
      </c>
      <c r="U50" s="415">
        <f t="shared" si="43"/>
        <v>123.61000000000001</v>
      </c>
      <c r="V50" s="416">
        <f t="shared" si="29"/>
        <v>0.20160816805845513</v>
      </c>
      <c r="W50" s="412">
        <f t="shared" si="44"/>
        <v>69.199999999999932</v>
      </c>
      <c r="X50" s="413">
        <f t="shared" si="30"/>
        <v>9.3928576276247649E-2</v>
      </c>
      <c r="Y50" s="417">
        <f t="shared" si="45"/>
        <v>192.80999999999995</v>
      </c>
      <c r="Z50" s="416">
        <f t="shared" si="31"/>
        <v>0.31447351252609596</v>
      </c>
      <c r="AA50" s="415">
        <f t="shared" si="46"/>
        <v>74.57000000000005</v>
      </c>
      <c r="AB50" s="413">
        <f t="shared" si="32"/>
        <v>9.2526646234784723E-2</v>
      </c>
      <c r="AC50" s="417">
        <f t="shared" si="47"/>
        <v>267.38</v>
      </c>
      <c r="AD50" s="418">
        <f t="shared" si="33"/>
        <v>0.4360973382045929</v>
      </c>
      <c r="AE50" s="419">
        <v>350000</v>
      </c>
      <c r="AF50" s="68"/>
      <c r="AG50" s="68"/>
      <c r="AH50" s="420">
        <v>350000</v>
      </c>
      <c r="AI50" s="412">
        <f t="shared" si="48"/>
        <v>22.889999999999986</v>
      </c>
      <c r="AJ50" s="414">
        <f t="shared" si="34"/>
        <v>2.599659284497443E-2</v>
      </c>
      <c r="AK50" s="417">
        <f t="shared" si="49"/>
        <v>290.27</v>
      </c>
      <c r="AL50" s="416">
        <f t="shared" si="35"/>
        <v>0.47343097599164924</v>
      </c>
      <c r="AM50" s="415">
        <f t="shared" si="50"/>
        <v>23.490000000000009</v>
      </c>
      <c r="AN50" s="414">
        <f t="shared" si="36"/>
        <v>2.6002058911433611E-2</v>
      </c>
      <c r="AO50" s="417">
        <f t="shared" si="51"/>
        <v>313.76</v>
      </c>
      <c r="AP50" s="418">
        <f t="shared" si="37"/>
        <v>0.51174321503131526</v>
      </c>
      <c r="AQ50" s="412">
        <f t="shared" si="52"/>
        <v>24.100000000000023</v>
      </c>
      <c r="AR50" s="414">
        <f t="shared" si="38"/>
        <v>2.6001208354911123E-2</v>
      </c>
      <c r="AS50" s="417">
        <f t="shared" si="53"/>
        <v>337.86</v>
      </c>
      <c r="AT50" s="418">
        <f t="shared" si="39"/>
        <v>0.55105036534446761</v>
      </c>
      <c r="AU50" s="376"/>
    </row>
    <row r="51" spans="1:47" x14ac:dyDescent="0.25">
      <c r="A51" s="335"/>
      <c r="B51" s="68"/>
      <c r="C51" s="406" t="s">
        <v>705</v>
      </c>
      <c r="D51" s="443">
        <f t="shared" si="40"/>
        <v>1696</v>
      </c>
      <c r="E51" s="408">
        <v>450000</v>
      </c>
      <c r="F51" s="409">
        <v>714.69</v>
      </c>
      <c r="G51" s="409">
        <v>767.28</v>
      </c>
      <c r="H51" s="409">
        <v>825.66</v>
      </c>
      <c r="I51" s="409">
        <v>888.14</v>
      </c>
      <c r="J51" s="409">
        <v>955.06</v>
      </c>
      <c r="K51" s="409">
        <v>979.89</v>
      </c>
      <c r="L51" s="409">
        <v>1005.37</v>
      </c>
      <c r="M51" s="410">
        <v>1031.51</v>
      </c>
      <c r="N51" s="68"/>
      <c r="O51" s="68"/>
      <c r="P51" s="411">
        <v>450000</v>
      </c>
      <c r="Q51" s="412">
        <f t="shared" si="41"/>
        <v>52.589999999999918</v>
      </c>
      <c r="R51" s="413">
        <f t="shared" si="27"/>
        <v>7.3584351257188305E-2</v>
      </c>
      <c r="S51" s="412">
        <f t="shared" si="42"/>
        <v>58.379999999999995</v>
      </c>
      <c r="T51" s="414">
        <f t="shared" si="28"/>
        <v>7.6086956521739121E-2</v>
      </c>
      <c r="U51" s="415">
        <f t="shared" si="43"/>
        <v>110.96999999999991</v>
      </c>
      <c r="V51" s="416">
        <f t="shared" si="29"/>
        <v>0.1552701171137135</v>
      </c>
      <c r="W51" s="412">
        <f t="shared" si="44"/>
        <v>62.480000000000018</v>
      </c>
      <c r="X51" s="413">
        <f t="shared" si="30"/>
        <v>7.5672795097255552E-2</v>
      </c>
      <c r="Y51" s="417">
        <f t="shared" si="45"/>
        <v>173.44999999999993</v>
      </c>
      <c r="Z51" s="416">
        <f t="shared" si="31"/>
        <v>0.24269263596804197</v>
      </c>
      <c r="AA51" s="415">
        <f t="shared" si="46"/>
        <v>66.919999999999959</v>
      </c>
      <c r="AB51" s="413">
        <f t="shared" si="32"/>
        <v>7.5348481095322759E-2</v>
      </c>
      <c r="AC51" s="417">
        <f t="shared" si="47"/>
        <v>240.36999999999989</v>
      </c>
      <c r="AD51" s="418">
        <f t="shared" si="33"/>
        <v>0.33632763855657682</v>
      </c>
      <c r="AE51" s="419">
        <v>450000</v>
      </c>
      <c r="AF51" s="68"/>
      <c r="AG51" s="68"/>
      <c r="AH51" s="420">
        <v>450000</v>
      </c>
      <c r="AI51" s="412">
        <f t="shared" si="48"/>
        <v>24.830000000000041</v>
      </c>
      <c r="AJ51" s="414">
        <f t="shared" si="34"/>
        <v>2.5998366594768958E-2</v>
      </c>
      <c r="AK51" s="417">
        <f t="shared" si="49"/>
        <v>265.19999999999993</v>
      </c>
      <c r="AL51" s="416">
        <f t="shared" si="35"/>
        <v>0.37106997439449257</v>
      </c>
      <c r="AM51" s="415">
        <f t="shared" si="50"/>
        <v>25.480000000000018</v>
      </c>
      <c r="AN51" s="414">
        <f t="shared" si="36"/>
        <v>2.6002918694955576E-2</v>
      </c>
      <c r="AO51" s="417">
        <f t="shared" si="51"/>
        <v>290.67999999999995</v>
      </c>
      <c r="AP51" s="418">
        <f t="shared" si="37"/>
        <v>0.40672179546376741</v>
      </c>
      <c r="AQ51" s="412">
        <f t="shared" si="52"/>
        <v>26.139999999999986</v>
      </c>
      <c r="AR51" s="414">
        <f t="shared" si="38"/>
        <v>2.6000377970299478E-2</v>
      </c>
      <c r="AS51" s="417">
        <f t="shared" si="53"/>
        <v>316.81999999999994</v>
      </c>
      <c r="AT51" s="418">
        <f t="shared" si="39"/>
        <v>0.44329709384488369</v>
      </c>
      <c r="AU51" s="376"/>
    </row>
    <row r="52" spans="1:47" x14ac:dyDescent="0.25">
      <c r="A52" s="335"/>
      <c r="B52" s="68"/>
      <c r="C52" s="406" t="s">
        <v>706</v>
      </c>
      <c r="D52" s="443">
        <f t="shared" si="40"/>
        <v>3347</v>
      </c>
      <c r="E52" s="408">
        <v>550000</v>
      </c>
      <c r="F52" s="409">
        <v>860.89</v>
      </c>
      <c r="G52" s="409">
        <v>919.48</v>
      </c>
      <c r="H52" s="409">
        <v>984.61</v>
      </c>
      <c r="I52" s="409">
        <v>1054.1600000000001</v>
      </c>
      <c r="J52" s="409">
        <v>1128.51</v>
      </c>
      <c r="K52" s="409">
        <v>1157.8499999999999</v>
      </c>
      <c r="L52" s="409">
        <v>1187.95</v>
      </c>
      <c r="M52" s="410">
        <v>1218.8399999999999</v>
      </c>
      <c r="N52" s="68"/>
      <c r="O52" s="68"/>
      <c r="P52" s="411">
        <v>550000</v>
      </c>
      <c r="Q52" s="412">
        <f t="shared" si="41"/>
        <v>58.590000000000032</v>
      </c>
      <c r="R52" s="413">
        <f t="shared" si="27"/>
        <v>6.805747540336167E-2</v>
      </c>
      <c r="S52" s="412">
        <f t="shared" si="42"/>
        <v>65.13</v>
      </c>
      <c r="T52" s="414">
        <f t="shared" si="28"/>
        <v>7.0833514595205982E-2</v>
      </c>
      <c r="U52" s="415">
        <f t="shared" si="43"/>
        <v>123.72000000000003</v>
      </c>
      <c r="V52" s="416">
        <f t="shared" si="29"/>
        <v>0.14371174017586455</v>
      </c>
      <c r="W52" s="412">
        <f t="shared" si="44"/>
        <v>69.550000000000068</v>
      </c>
      <c r="X52" s="413">
        <f t="shared" si="30"/>
        <v>7.0637105046668286E-2</v>
      </c>
      <c r="Y52" s="417">
        <f t="shared" si="45"/>
        <v>193.2700000000001</v>
      </c>
      <c r="Z52" s="416">
        <f t="shared" si="31"/>
        <v>0.22450022650977489</v>
      </c>
      <c r="AA52" s="415">
        <f t="shared" si="46"/>
        <v>74.349999999999909</v>
      </c>
      <c r="AB52" s="413">
        <f t="shared" si="32"/>
        <v>7.0530090308871432E-2</v>
      </c>
      <c r="AC52" s="417">
        <f t="shared" si="47"/>
        <v>267.62</v>
      </c>
      <c r="AD52" s="418">
        <f t="shared" si="33"/>
        <v>0.31086433806874281</v>
      </c>
      <c r="AE52" s="419">
        <v>550000</v>
      </c>
      <c r="AF52" s="68"/>
      <c r="AG52" s="68"/>
      <c r="AH52" s="420">
        <v>550000</v>
      </c>
      <c r="AI52" s="412">
        <f t="shared" si="48"/>
        <v>29.339999999999918</v>
      </c>
      <c r="AJ52" s="414">
        <f t="shared" si="34"/>
        <v>2.5998883483531309E-2</v>
      </c>
      <c r="AK52" s="417">
        <f t="shared" si="49"/>
        <v>296.95999999999992</v>
      </c>
      <c r="AL52" s="416">
        <f t="shared" si="35"/>
        <v>0.34494534725690845</v>
      </c>
      <c r="AM52" s="415">
        <f t="shared" si="50"/>
        <v>30.100000000000136</v>
      </c>
      <c r="AN52" s="414">
        <f t="shared" si="36"/>
        <v>2.5996458954096073E-2</v>
      </c>
      <c r="AO52" s="417">
        <f t="shared" si="51"/>
        <v>327.06000000000006</v>
      </c>
      <c r="AP52" s="418">
        <f t="shared" si="37"/>
        <v>0.37990916377237516</v>
      </c>
      <c r="AQ52" s="412">
        <f t="shared" si="52"/>
        <v>30.889999999999873</v>
      </c>
      <c r="AR52" s="414">
        <f t="shared" si="38"/>
        <v>2.6002777894692429E-2</v>
      </c>
      <c r="AS52" s="417">
        <f t="shared" si="53"/>
        <v>357.94999999999993</v>
      </c>
      <c r="AT52" s="418">
        <f t="shared" si="39"/>
        <v>0.41579063527279903</v>
      </c>
      <c r="AU52" s="376"/>
    </row>
    <row r="53" spans="1:47" x14ac:dyDescent="0.25">
      <c r="A53" s="335"/>
      <c r="B53" s="68"/>
      <c r="C53" s="406" t="s">
        <v>707</v>
      </c>
      <c r="D53" s="443">
        <f t="shared" si="40"/>
        <v>11919</v>
      </c>
      <c r="E53" s="408">
        <v>650000</v>
      </c>
      <c r="F53" s="409">
        <v>1007.09</v>
      </c>
      <c r="G53" s="409">
        <v>1071.68</v>
      </c>
      <c r="H53" s="409">
        <v>1143.56</v>
      </c>
      <c r="I53" s="409">
        <v>1220.19</v>
      </c>
      <c r="J53" s="409">
        <v>1301.97</v>
      </c>
      <c r="K53" s="409">
        <v>1335.82</v>
      </c>
      <c r="L53" s="409">
        <v>1370.55</v>
      </c>
      <c r="M53" s="410">
        <v>1406.18</v>
      </c>
      <c r="N53" s="68"/>
      <c r="O53" s="68"/>
      <c r="P53" s="411">
        <v>650000</v>
      </c>
      <c r="Q53" s="412">
        <f t="shared" si="41"/>
        <v>64.590000000000032</v>
      </c>
      <c r="R53" s="413">
        <f t="shared" si="27"/>
        <v>6.4135280858711757E-2</v>
      </c>
      <c r="S53" s="412">
        <f t="shared" si="42"/>
        <v>71.879999999999882</v>
      </c>
      <c r="T53" s="414">
        <f t="shared" si="28"/>
        <v>6.7072260376231596E-2</v>
      </c>
      <c r="U53" s="415">
        <f t="shared" si="43"/>
        <v>136.46999999999991</v>
      </c>
      <c r="V53" s="416">
        <f t="shared" si="29"/>
        <v>0.13550923949200161</v>
      </c>
      <c r="W53" s="412">
        <f t="shared" si="44"/>
        <v>76.630000000000109</v>
      </c>
      <c r="X53" s="413">
        <f t="shared" si="30"/>
        <v>6.701003882612204E-2</v>
      </c>
      <c r="Y53" s="417">
        <f t="shared" si="45"/>
        <v>213.10000000000002</v>
      </c>
      <c r="Z53" s="416">
        <f t="shared" si="31"/>
        <v>0.21159975771778095</v>
      </c>
      <c r="AA53" s="415">
        <f t="shared" si="46"/>
        <v>81.779999999999973</v>
      </c>
      <c r="AB53" s="413">
        <f t="shared" si="32"/>
        <v>6.7022348978437757E-2</v>
      </c>
      <c r="AC53" s="417">
        <f t="shared" si="47"/>
        <v>294.88</v>
      </c>
      <c r="AD53" s="418">
        <f t="shared" si="33"/>
        <v>0.29280401950173268</v>
      </c>
      <c r="AE53" s="419">
        <v>650000</v>
      </c>
      <c r="AF53" s="68"/>
      <c r="AG53" s="68"/>
      <c r="AH53" s="420">
        <v>650000</v>
      </c>
      <c r="AI53" s="412">
        <f t="shared" si="48"/>
        <v>33.849999999999909</v>
      </c>
      <c r="AJ53" s="414">
        <f t="shared" si="34"/>
        <v>2.5999062958439831E-2</v>
      </c>
      <c r="AK53" s="417">
        <f t="shared" si="49"/>
        <v>328.7299999999999</v>
      </c>
      <c r="AL53" s="416">
        <f t="shared" si="35"/>
        <v>0.32641571259768232</v>
      </c>
      <c r="AM53" s="415">
        <f t="shared" si="50"/>
        <v>34.730000000000018</v>
      </c>
      <c r="AN53" s="414">
        <f t="shared" si="36"/>
        <v>2.5999011842912981E-2</v>
      </c>
      <c r="AO53" s="417">
        <f t="shared" si="51"/>
        <v>363.45999999999992</v>
      </c>
      <c r="AP53" s="418">
        <f t="shared" si="37"/>
        <v>0.36090121041813533</v>
      </c>
      <c r="AQ53" s="412">
        <f t="shared" si="52"/>
        <v>35.630000000000109</v>
      </c>
      <c r="AR53" s="414">
        <f t="shared" si="38"/>
        <v>2.5996862573419512E-2</v>
      </c>
      <c r="AS53" s="417">
        <f t="shared" si="53"/>
        <v>399.09000000000003</v>
      </c>
      <c r="AT53" s="418">
        <f t="shared" si="39"/>
        <v>0.39628037216137585</v>
      </c>
      <c r="AU53" s="376"/>
    </row>
    <row r="54" spans="1:47" x14ac:dyDescent="0.25">
      <c r="A54" s="335"/>
      <c r="B54" s="68"/>
      <c r="C54" s="406" t="s">
        <v>708</v>
      </c>
      <c r="D54" s="443">
        <f t="shared" si="40"/>
        <v>3084</v>
      </c>
      <c r="E54" s="408">
        <v>750000</v>
      </c>
      <c r="F54" s="409">
        <v>1153.29</v>
      </c>
      <c r="G54" s="409">
        <v>1223.8800000000001</v>
      </c>
      <c r="H54" s="409">
        <v>1302.51</v>
      </c>
      <c r="I54" s="409">
        <v>1386.21</v>
      </c>
      <c r="J54" s="409">
        <v>1475.42</v>
      </c>
      <c r="K54" s="409">
        <v>1513.78</v>
      </c>
      <c r="L54" s="409">
        <v>1553.14</v>
      </c>
      <c r="M54" s="410">
        <v>1593.52</v>
      </c>
      <c r="N54" s="68"/>
      <c r="O54" s="68"/>
      <c r="P54" s="411">
        <v>750000</v>
      </c>
      <c r="Q54" s="412">
        <f t="shared" si="41"/>
        <v>70.590000000000146</v>
      </c>
      <c r="R54" s="413">
        <f t="shared" si="27"/>
        <v>6.1207502015971825E-2</v>
      </c>
      <c r="S54" s="412">
        <f t="shared" si="42"/>
        <v>78.629999999999882</v>
      </c>
      <c r="T54" s="414">
        <f t="shared" si="28"/>
        <v>6.4246494754387581E-2</v>
      </c>
      <c r="U54" s="415">
        <f t="shared" si="43"/>
        <v>149.22000000000003</v>
      </c>
      <c r="V54" s="416">
        <f t="shared" si="29"/>
        <v>0.1293863642275577</v>
      </c>
      <c r="W54" s="412">
        <f t="shared" si="44"/>
        <v>83.700000000000045</v>
      </c>
      <c r="X54" s="413">
        <f t="shared" si="30"/>
        <v>6.426054310523531E-2</v>
      </c>
      <c r="Y54" s="417">
        <f t="shared" si="45"/>
        <v>232.92000000000007</v>
      </c>
      <c r="Z54" s="416">
        <f t="shared" si="31"/>
        <v>0.20196134536846766</v>
      </c>
      <c r="AA54" s="415">
        <f t="shared" si="46"/>
        <v>89.210000000000036</v>
      </c>
      <c r="AB54" s="413">
        <f t="shared" si="32"/>
        <v>6.4355328557722163E-2</v>
      </c>
      <c r="AC54" s="417">
        <f t="shared" si="47"/>
        <v>322.13000000000011</v>
      </c>
      <c r="AD54" s="418">
        <f t="shared" si="33"/>
        <v>0.27931396266333719</v>
      </c>
      <c r="AE54" s="419">
        <v>750000</v>
      </c>
      <c r="AF54" s="68"/>
      <c r="AG54" s="68"/>
      <c r="AH54" s="420">
        <v>750000</v>
      </c>
      <c r="AI54" s="412">
        <f t="shared" si="48"/>
        <v>38.3599999999999</v>
      </c>
      <c r="AJ54" s="414">
        <f t="shared" si="34"/>
        <v>2.5999376448739949E-2</v>
      </c>
      <c r="AK54" s="417">
        <f t="shared" si="49"/>
        <v>360.49</v>
      </c>
      <c r="AL54" s="416">
        <f t="shared" si="35"/>
        <v>0.31257532797475052</v>
      </c>
      <c r="AM54" s="415">
        <f t="shared" si="50"/>
        <v>39.360000000000127</v>
      </c>
      <c r="AN54" s="414">
        <f t="shared" si="36"/>
        <v>2.6001136228514136E-2</v>
      </c>
      <c r="AO54" s="417">
        <f t="shared" si="51"/>
        <v>399.85000000000014</v>
      </c>
      <c r="AP54" s="418">
        <f t="shared" si="37"/>
        <v>0.34670377788760864</v>
      </c>
      <c r="AQ54" s="412">
        <f t="shared" si="52"/>
        <v>40.379999999999882</v>
      </c>
      <c r="AR54" s="414">
        <f t="shared" si="38"/>
        <v>2.5998944074584314E-2</v>
      </c>
      <c r="AS54" s="417">
        <f t="shared" si="53"/>
        <v>440.23</v>
      </c>
      <c r="AT54" s="418">
        <f t="shared" si="39"/>
        <v>0.38171665409393996</v>
      </c>
      <c r="AU54" s="376"/>
    </row>
    <row r="55" spans="1:47" x14ac:dyDescent="0.25">
      <c r="A55" s="335"/>
      <c r="B55" s="68"/>
      <c r="C55" s="406" t="s">
        <v>709</v>
      </c>
      <c r="D55" s="443">
        <f t="shared" si="40"/>
        <v>1151</v>
      </c>
      <c r="E55" s="408">
        <v>850000</v>
      </c>
      <c r="F55" s="409">
        <v>1299.49</v>
      </c>
      <c r="G55" s="409">
        <v>1376.08</v>
      </c>
      <c r="H55" s="409">
        <v>1461.46</v>
      </c>
      <c r="I55" s="409">
        <v>1552.24</v>
      </c>
      <c r="J55" s="409">
        <v>1648.88</v>
      </c>
      <c r="K55" s="409">
        <v>1691.75</v>
      </c>
      <c r="L55" s="409">
        <v>1735.74</v>
      </c>
      <c r="M55" s="410">
        <v>1780.87</v>
      </c>
      <c r="N55" s="68"/>
      <c r="O55" s="68"/>
      <c r="P55" s="411">
        <v>850000</v>
      </c>
      <c r="Q55" s="412">
        <f t="shared" si="41"/>
        <v>76.589999999999918</v>
      </c>
      <c r="R55" s="413">
        <f t="shared" si="27"/>
        <v>5.8938506644914478E-2</v>
      </c>
      <c r="S55" s="412">
        <f t="shared" si="42"/>
        <v>85.380000000000109</v>
      </c>
      <c r="T55" s="414">
        <f t="shared" si="28"/>
        <v>6.2045811290041358E-2</v>
      </c>
      <c r="U55" s="415">
        <f t="shared" si="43"/>
        <v>161.97000000000003</v>
      </c>
      <c r="V55" s="416">
        <f t="shared" si="29"/>
        <v>0.12464120539596305</v>
      </c>
      <c r="W55" s="412">
        <f t="shared" si="44"/>
        <v>90.779999999999973</v>
      </c>
      <c r="X55" s="413">
        <f t="shared" si="30"/>
        <v>6.211596622555525E-2</v>
      </c>
      <c r="Y55" s="417">
        <f t="shared" si="45"/>
        <v>252.75</v>
      </c>
      <c r="Z55" s="416">
        <f t="shared" si="31"/>
        <v>0.19449938052620644</v>
      </c>
      <c r="AA55" s="415">
        <f t="shared" si="46"/>
        <v>96.6400000000001</v>
      </c>
      <c r="AB55" s="413">
        <f t="shared" si="32"/>
        <v>6.2258413647374181E-2</v>
      </c>
      <c r="AC55" s="417">
        <f t="shared" si="47"/>
        <v>349.3900000000001</v>
      </c>
      <c r="AD55" s="418">
        <f t="shared" si="33"/>
        <v>0.26886701706053923</v>
      </c>
      <c r="AE55" s="419">
        <v>850000</v>
      </c>
      <c r="AF55" s="68"/>
      <c r="AG55" s="68"/>
      <c r="AH55" s="420">
        <v>850000</v>
      </c>
      <c r="AI55" s="412">
        <f t="shared" si="48"/>
        <v>42.869999999999891</v>
      </c>
      <c r="AJ55" s="414">
        <f t="shared" si="34"/>
        <v>2.5999466304400493E-2</v>
      </c>
      <c r="AK55" s="417">
        <f t="shared" si="49"/>
        <v>392.26</v>
      </c>
      <c r="AL55" s="416">
        <f t="shared" si="35"/>
        <v>0.30185688231536989</v>
      </c>
      <c r="AM55" s="415">
        <f t="shared" si="50"/>
        <v>43.990000000000009</v>
      </c>
      <c r="AN55" s="414">
        <f t="shared" si="36"/>
        <v>2.6002659967489291E-2</v>
      </c>
      <c r="AO55" s="417">
        <f t="shared" si="51"/>
        <v>436.25</v>
      </c>
      <c r="AP55" s="418">
        <f t="shared" si="37"/>
        <v>0.33570862415255215</v>
      </c>
      <c r="AQ55" s="412">
        <f t="shared" si="52"/>
        <v>45.129999999999882</v>
      </c>
      <c r="AR55" s="414">
        <f t="shared" si="38"/>
        <v>2.6000437853595515E-2</v>
      </c>
      <c r="AS55" s="417">
        <f t="shared" si="53"/>
        <v>481.37999999999988</v>
      </c>
      <c r="AT55" s="418">
        <f t="shared" si="39"/>
        <v>0.37043763322534218</v>
      </c>
      <c r="AU55" s="376"/>
    </row>
    <row r="56" spans="1:47" x14ac:dyDescent="0.25">
      <c r="A56" s="335"/>
      <c r="B56" s="68"/>
      <c r="C56" s="406" t="s">
        <v>710</v>
      </c>
      <c r="D56" s="443">
        <f t="shared" si="40"/>
        <v>783</v>
      </c>
      <c r="E56" s="408">
        <v>950000</v>
      </c>
      <c r="F56" s="409">
        <v>1445.69</v>
      </c>
      <c r="G56" s="409">
        <v>1528.29</v>
      </c>
      <c r="H56" s="409">
        <v>1620.41</v>
      </c>
      <c r="I56" s="409">
        <v>1718.26</v>
      </c>
      <c r="J56" s="409">
        <v>1822.33</v>
      </c>
      <c r="K56" s="409">
        <v>1869.71</v>
      </c>
      <c r="L56" s="409">
        <v>1918.32</v>
      </c>
      <c r="M56" s="410">
        <v>1968.2</v>
      </c>
      <c r="N56" s="68"/>
      <c r="O56" s="68"/>
      <c r="P56" s="411">
        <v>950000</v>
      </c>
      <c r="Q56" s="412">
        <f t="shared" si="41"/>
        <v>82.599999999999909</v>
      </c>
      <c r="R56" s="413">
        <f t="shared" si="27"/>
        <v>5.7135347135277896E-2</v>
      </c>
      <c r="S56" s="412">
        <f t="shared" si="42"/>
        <v>92.120000000000118</v>
      </c>
      <c r="T56" s="414">
        <f t="shared" si="28"/>
        <v>6.0276518200079905E-2</v>
      </c>
      <c r="U56" s="415">
        <f t="shared" si="43"/>
        <v>174.72000000000003</v>
      </c>
      <c r="V56" s="416">
        <f t="shared" si="29"/>
        <v>0.12085578512682527</v>
      </c>
      <c r="W56" s="412">
        <f t="shared" si="44"/>
        <v>97.849999999999909</v>
      </c>
      <c r="X56" s="413">
        <f t="shared" si="30"/>
        <v>6.0385951703581131E-2</v>
      </c>
      <c r="Y56" s="417">
        <f t="shared" si="45"/>
        <v>272.56999999999994</v>
      </c>
      <c r="Z56" s="416">
        <f t="shared" si="31"/>
        <v>0.18853972843417324</v>
      </c>
      <c r="AA56" s="415">
        <f t="shared" si="46"/>
        <v>104.06999999999994</v>
      </c>
      <c r="AB56" s="413">
        <f t="shared" si="32"/>
        <v>6.0567085307229367E-2</v>
      </c>
      <c r="AC56" s="417">
        <f t="shared" si="47"/>
        <v>376.63999999999987</v>
      </c>
      <c r="AD56" s="418">
        <f t="shared" si="33"/>
        <v>0.26052611555727706</v>
      </c>
      <c r="AE56" s="419">
        <v>950000</v>
      </c>
      <c r="AF56" s="68"/>
      <c r="AG56" s="68"/>
      <c r="AH56" s="420">
        <v>950000</v>
      </c>
      <c r="AI56" s="412">
        <f t="shared" si="48"/>
        <v>47.380000000000109</v>
      </c>
      <c r="AJ56" s="414">
        <f t="shared" si="34"/>
        <v>2.5999681726141869E-2</v>
      </c>
      <c r="AK56" s="417">
        <f t="shared" si="49"/>
        <v>424.02</v>
      </c>
      <c r="AL56" s="416">
        <f t="shared" si="35"/>
        <v>0.2932993933692562</v>
      </c>
      <c r="AM56" s="415">
        <f t="shared" si="50"/>
        <v>48.6099999999999</v>
      </c>
      <c r="AN56" s="414">
        <f t="shared" si="36"/>
        <v>2.5998684287937647E-2</v>
      </c>
      <c r="AO56" s="417">
        <f t="shared" si="51"/>
        <v>472.62999999999988</v>
      </c>
      <c r="AP56" s="418">
        <f t="shared" si="37"/>
        <v>0.32692347598724475</v>
      </c>
      <c r="AQ56" s="412">
        <f t="shared" si="52"/>
        <v>49.880000000000109</v>
      </c>
      <c r="AR56" s="414">
        <f t="shared" si="38"/>
        <v>2.600191834521879E-2</v>
      </c>
      <c r="AS56" s="417">
        <f t="shared" si="53"/>
        <v>522.51</v>
      </c>
      <c r="AT56" s="418">
        <f t="shared" si="39"/>
        <v>0.36142603186021899</v>
      </c>
      <c r="AU56" s="376"/>
    </row>
    <row r="57" spans="1:47" x14ac:dyDescent="0.25">
      <c r="A57" s="335"/>
      <c r="B57" s="68"/>
      <c r="C57" s="406" t="s">
        <v>711</v>
      </c>
      <c r="D57" s="443">
        <f t="shared" si="40"/>
        <v>581</v>
      </c>
      <c r="E57" s="408">
        <v>1250000</v>
      </c>
      <c r="F57" s="409">
        <v>1884.29</v>
      </c>
      <c r="G57" s="409">
        <v>1984.89</v>
      </c>
      <c r="H57" s="409">
        <v>2097.2600000000002</v>
      </c>
      <c r="I57" s="409">
        <v>2216.33</v>
      </c>
      <c r="J57" s="409">
        <v>2342.6999999999998</v>
      </c>
      <c r="K57" s="409">
        <v>2403.61</v>
      </c>
      <c r="L57" s="409">
        <v>2466.1</v>
      </c>
      <c r="M57" s="410">
        <v>2530.2199999999998</v>
      </c>
      <c r="N57" s="68"/>
      <c r="O57" s="68"/>
      <c r="P57" s="411">
        <v>1250000</v>
      </c>
      <c r="Q57" s="412">
        <f t="shared" si="41"/>
        <v>100.60000000000014</v>
      </c>
      <c r="R57" s="413">
        <f t="shared" si="27"/>
        <v>5.3388809578143563E-2</v>
      </c>
      <c r="S57" s="412">
        <f t="shared" si="42"/>
        <v>112.37000000000012</v>
      </c>
      <c r="T57" s="414">
        <f t="shared" si="28"/>
        <v>5.6612709016620626E-2</v>
      </c>
      <c r="U57" s="415">
        <f t="shared" si="43"/>
        <v>212.97000000000025</v>
      </c>
      <c r="V57" s="416">
        <f t="shared" si="29"/>
        <v>0.1130240037361554</v>
      </c>
      <c r="W57" s="412">
        <f t="shared" si="44"/>
        <v>119.06999999999971</v>
      </c>
      <c r="X57" s="413">
        <f t="shared" si="30"/>
        <v>5.677407665239393E-2</v>
      </c>
      <c r="Y57" s="417">
        <f t="shared" si="45"/>
        <v>332.03999999999996</v>
      </c>
      <c r="Z57" s="416">
        <f t="shared" si="31"/>
        <v>0.17621491384022628</v>
      </c>
      <c r="AA57" s="415">
        <f t="shared" si="46"/>
        <v>126.36999999999989</v>
      </c>
      <c r="AB57" s="413">
        <f t="shared" si="32"/>
        <v>5.7017682384843366E-2</v>
      </c>
      <c r="AC57" s="417">
        <f t="shared" si="47"/>
        <v>458.40999999999985</v>
      </c>
      <c r="AD57" s="418">
        <f t="shared" si="33"/>
        <v>0.2432799622138842</v>
      </c>
      <c r="AE57" s="419">
        <v>1250000</v>
      </c>
      <c r="AF57" s="68"/>
      <c r="AG57" s="68"/>
      <c r="AH57" s="420">
        <v>1250000</v>
      </c>
      <c r="AI57" s="412">
        <f t="shared" si="48"/>
        <v>60.910000000000309</v>
      </c>
      <c r="AJ57" s="414">
        <f t="shared" si="34"/>
        <v>2.5999914628420332E-2</v>
      </c>
      <c r="AK57" s="417">
        <f t="shared" si="49"/>
        <v>519.32000000000016</v>
      </c>
      <c r="AL57" s="416">
        <f t="shared" si="35"/>
        <v>0.27560513509067086</v>
      </c>
      <c r="AM57" s="415">
        <f t="shared" si="50"/>
        <v>62.489999999999782</v>
      </c>
      <c r="AN57" s="414">
        <f t="shared" si="36"/>
        <v>2.5998394082234547E-2</v>
      </c>
      <c r="AO57" s="417">
        <f t="shared" si="51"/>
        <v>581.80999999999995</v>
      </c>
      <c r="AP57" s="418">
        <f t="shared" si="37"/>
        <v>0.30876882008608014</v>
      </c>
      <c r="AQ57" s="412">
        <f t="shared" si="52"/>
        <v>64.119999999999891</v>
      </c>
      <c r="AR57" s="414">
        <f t="shared" si="38"/>
        <v>2.6000567697984627E-2</v>
      </c>
      <c r="AS57" s="417">
        <f t="shared" si="53"/>
        <v>645.92999999999984</v>
      </c>
      <c r="AT57" s="418">
        <f t="shared" si="39"/>
        <v>0.34279755239373971</v>
      </c>
      <c r="AU57" s="376"/>
    </row>
    <row r="58" spans="1:47" x14ac:dyDescent="0.25">
      <c r="A58" s="335"/>
      <c r="B58" s="68"/>
      <c r="C58" s="406" t="s">
        <v>712</v>
      </c>
      <c r="D58" s="443">
        <f t="shared" si="40"/>
        <v>140</v>
      </c>
      <c r="E58" s="408">
        <v>1750000</v>
      </c>
      <c r="F58" s="409">
        <v>2615.29</v>
      </c>
      <c r="G58" s="409">
        <v>2745.9</v>
      </c>
      <c r="H58" s="409">
        <v>2892.01</v>
      </c>
      <c r="I58" s="409">
        <v>3046.45</v>
      </c>
      <c r="J58" s="409">
        <v>3209.97</v>
      </c>
      <c r="K58" s="409">
        <v>3293.43</v>
      </c>
      <c r="L58" s="409">
        <v>3379.06</v>
      </c>
      <c r="M58" s="410">
        <v>3466.92</v>
      </c>
      <c r="N58" s="68"/>
      <c r="O58" s="68"/>
      <c r="P58" s="411">
        <v>1750000</v>
      </c>
      <c r="Q58" s="412">
        <f t="shared" si="41"/>
        <v>130.61000000000013</v>
      </c>
      <c r="R58" s="413">
        <f t="shared" si="27"/>
        <v>4.994092433343917E-2</v>
      </c>
      <c r="S58" s="412">
        <f t="shared" si="42"/>
        <v>146.11000000000013</v>
      </c>
      <c r="T58" s="414">
        <f t="shared" si="28"/>
        <v>5.3210240722531818E-2</v>
      </c>
      <c r="U58" s="415">
        <f t="shared" si="43"/>
        <v>276.72000000000025</v>
      </c>
      <c r="V58" s="416">
        <f t="shared" si="29"/>
        <v>0.10580853366165903</v>
      </c>
      <c r="W58" s="412">
        <f t="shared" si="44"/>
        <v>154.4399999999996</v>
      </c>
      <c r="X58" s="413">
        <f t="shared" si="30"/>
        <v>5.3402304971282809E-2</v>
      </c>
      <c r="Y58" s="417">
        <f t="shared" si="45"/>
        <v>431.15999999999985</v>
      </c>
      <c r="Z58" s="416">
        <f t="shared" si="31"/>
        <v>0.164861258216106</v>
      </c>
      <c r="AA58" s="415">
        <f t="shared" si="46"/>
        <v>163.51999999999998</v>
      </c>
      <c r="AB58" s="413">
        <f t="shared" si="32"/>
        <v>5.3675589620706066E-2</v>
      </c>
      <c r="AC58" s="417">
        <f t="shared" si="47"/>
        <v>594.67999999999984</v>
      </c>
      <c r="AD58" s="418">
        <f t="shared" si="33"/>
        <v>0.22738587307717303</v>
      </c>
      <c r="AE58" s="419">
        <v>1750000</v>
      </c>
      <c r="AF58" s="68"/>
      <c r="AG58" s="68"/>
      <c r="AH58" s="420">
        <v>1750000</v>
      </c>
      <c r="AI58" s="412">
        <f t="shared" si="48"/>
        <v>83.460000000000036</v>
      </c>
      <c r="AJ58" s="414">
        <f t="shared" si="34"/>
        <v>2.6000242992925179E-2</v>
      </c>
      <c r="AK58" s="417">
        <f t="shared" si="49"/>
        <v>678.13999999999987</v>
      </c>
      <c r="AL58" s="416">
        <f t="shared" si="35"/>
        <v>0.25929820402326315</v>
      </c>
      <c r="AM58" s="415">
        <f t="shared" si="50"/>
        <v>85.630000000000109</v>
      </c>
      <c r="AN58" s="414">
        <f t="shared" si="36"/>
        <v>2.6000248980546151E-2</v>
      </c>
      <c r="AO58" s="417">
        <f t="shared" si="51"/>
        <v>763.77</v>
      </c>
      <c r="AP58" s="418">
        <f t="shared" si="37"/>
        <v>0.29204027086862261</v>
      </c>
      <c r="AQ58" s="412">
        <f t="shared" si="52"/>
        <v>87.860000000000127</v>
      </c>
      <c r="AR58" s="414">
        <f t="shared" si="38"/>
        <v>2.6001313974892463E-2</v>
      </c>
      <c r="AS58" s="417">
        <f t="shared" si="53"/>
        <v>851.63000000000011</v>
      </c>
      <c r="AT58" s="418">
        <f t="shared" si="39"/>
        <v>0.32563501561968278</v>
      </c>
      <c r="AU58" s="376"/>
    </row>
    <row r="59" spans="1:47" x14ac:dyDescent="0.25">
      <c r="A59" s="335"/>
      <c r="B59" s="68"/>
      <c r="C59" s="406" t="s">
        <v>713</v>
      </c>
      <c r="D59" s="443">
        <f t="shared" si="40"/>
        <v>121</v>
      </c>
      <c r="E59" s="408">
        <v>2500000</v>
      </c>
      <c r="F59" s="409">
        <v>3711.79</v>
      </c>
      <c r="G59" s="409">
        <v>3887.41</v>
      </c>
      <c r="H59" s="409">
        <v>4084.14</v>
      </c>
      <c r="I59" s="409">
        <v>4291.63</v>
      </c>
      <c r="J59" s="409">
        <v>4510.8900000000003</v>
      </c>
      <c r="K59" s="409">
        <v>4628.17</v>
      </c>
      <c r="L59" s="409">
        <v>4748.5</v>
      </c>
      <c r="M59" s="410">
        <v>4871.96</v>
      </c>
      <c r="N59" s="68"/>
      <c r="O59" s="68"/>
      <c r="P59" s="411">
        <v>2500000</v>
      </c>
      <c r="Q59" s="412">
        <f t="shared" si="41"/>
        <v>175.61999999999989</v>
      </c>
      <c r="R59" s="413">
        <f t="shared" si="27"/>
        <v>4.7314099127375171E-2</v>
      </c>
      <c r="S59" s="412">
        <f t="shared" si="42"/>
        <v>196.73000000000002</v>
      </c>
      <c r="T59" s="414">
        <f t="shared" si="28"/>
        <v>5.0606959389413522E-2</v>
      </c>
      <c r="U59" s="415">
        <f t="shared" si="43"/>
        <v>372.34999999999991</v>
      </c>
      <c r="V59" s="416">
        <f t="shared" si="29"/>
        <v>0.10031548120987446</v>
      </c>
      <c r="W59" s="412">
        <f t="shared" si="44"/>
        <v>207.49000000000024</v>
      </c>
      <c r="X59" s="413">
        <f t="shared" si="30"/>
        <v>5.0803841200350683E-2</v>
      </c>
      <c r="Y59" s="417">
        <f t="shared" si="45"/>
        <v>579.84000000000015</v>
      </c>
      <c r="Z59" s="416">
        <f t="shared" si="31"/>
        <v>0.15621573418754836</v>
      </c>
      <c r="AA59" s="415">
        <f t="shared" si="46"/>
        <v>219.26000000000022</v>
      </c>
      <c r="AB59" s="413">
        <f t="shared" si="32"/>
        <v>5.1090145236192361E-2</v>
      </c>
      <c r="AC59" s="417">
        <f t="shared" si="47"/>
        <v>799.10000000000036</v>
      </c>
      <c r="AD59" s="418">
        <f t="shared" si="33"/>
        <v>0.215286963971561</v>
      </c>
      <c r="AE59" s="419">
        <v>2500000</v>
      </c>
      <c r="AF59" s="68"/>
      <c r="AG59" s="68"/>
      <c r="AH59" s="420">
        <v>2500000</v>
      </c>
      <c r="AI59" s="412">
        <f t="shared" si="48"/>
        <v>117.27999999999975</v>
      </c>
      <c r="AJ59" s="414">
        <f t="shared" si="34"/>
        <v>2.5999303906767787E-2</v>
      </c>
      <c r="AK59" s="417">
        <f t="shared" si="49"/>
        <v>916.38000000000011</v>
      </c>
      <c r="AL59" s="416">
        <f t="shared" si="35"/>
        <v>0.24688357908179076</v>
      </c>
      <c r="AM59" s="415">
        <f t="shared" si="50"/>
        <v>120.32999999999993</v>
      </c>
      <c r="AN59" s="414">
        <f t="shared" si="36"/>
        <v>2.5999477115144845E-2</v>
      </c>
      <c r="AO59" s="417">
        <f t="shared" si="51"/>
        <v>1036.71</v>
      </c>
      <c r="AP59" s="418">
        <f t="shared" si="37"/>
        <v>0.27930190016137768</v>
      </c>
      <c r="AQ59" s="412">
        <f t="shared" si="52"/>
        <v>123.46000000000004</v>
      </c>
      <c r="AR59" s="414">
        <f t="shared" si="38"/>
        <v>2.5999789407181222E-2</v>
      </c>
      <c r="AS59" s="417">
        <f t="shared" si="53"/>
        <v>1160.17</v>
      </c>
      <c r="AT59" s="418">
        <f t="shared" si="39"/>
        <v>0.31256348015378027</v>
      </c>
      <c r="AU59" s="376"/>
    </row>
    <row r="60" spans="1:47" ht="15.75" thickBot="1" x14ac:dyDescent="0.3">
      <c r="A60" s="335"/>
      <c r="B60" s="68"/>
      <c r="C60" s="421" t="s">
        <v>714</v>
      </c>
      <c r="D60" s="444">
        <f t="shared" si="40"/>
        <v>30</v>
      </c>
      <c r="E60" s="423">
        <v>3000000</v>
      </c>
      <c r="F60" s="424">
        <v>4442.79</v>
      </c>
      <c r="G60" s="424">
        <v>4648.42</v>
      </c>
      <c r="H60" s="424">
        <v>4878.8900000000003</v>
      </c>
      <c r="I60" s="424">
        <v>5121.75</v>
      </c>
      <c r="J60" s="424">
        <v>5378.16</v>
      </c>
      <c r="K60" s="424">
        <v>5517.99</v>
      </c>
      <c r="L60" s="424">
        <v>5661.46</v>
      </c>
      <c r="M60" s="425">
        <v>5808.66</v>
      </c>
      <c r="N60" s="68"/>
      <c r="O60" s="68"/>
      <c r="P60" s="426">
        <v>3000000</v>
      </c>
      <c r="Q60" s="427">
        <f t="shared" si="41"/>
        <v>205.63000000000011</v>
      </c>
      <c r="R60" s="428">
        <f t="shared" si="27"/>
        <v>4.6283979211261414E-2</v>
      </c>
      <c r="S60" s="427">
        <f t="shared" si="42"/>
        <v>230.47000000000025</v>
      </c>
      <c r="T60" s="429">
        <f t="shared" si="28"/>
        <v>4.9580287495536168E-2</v>
      </c>
      <c r="U60" s="430">
        <f t="shared" si="43"/>
        <v>436.10000000000036</v>
      </c>
      <c r="V60" s="431">
        <f t="shared" si="29"/>
        <v>9.8159039702529344E-2</v>
      </c>
      <c r="W60" s="427">
        <f t="shared" si="44"/>
        <v>242.85999999999967</v>
      </c>
      <c r="X60" s="428">
        <f t="shared" si="30"/>
        <v>4.9777715832904544E-2</v>
      </c>
      <c r="Y60" s="432">
        <f t="shared" si="45"/>
        <v>678.96</v>
      </c>
      <c r="Z60" s="431">
        <f t="shared" si="31"/>
        <v>0.15282288832017721</v>
      </c>
      <c r="AA60" s="433">
        <f t="shared" si="46"/>
        <v>256.40999999999985</v>
      </c>
      <c r="AB60" s="434">
        <f t="shared" si="32"/>
        <v>5.0062966759408377E-2</v>
      </c>
      <c r="AC60" s="435">
        <f t="shared" si="47"/>
        <v>935.36999999999989</v>
      </c>
      <c r="AD60" s="436">
        <f t="shared" si="33"/>
        <v>0.21053662225763539</v>
      </c>
      <c r="AE60" s="437">
        <v>3000000</v>
      </c>
      <c r="AF60" s="68"/>
      <c r="AG60" s="68"/>
      <c r="AH60" s="438">
        <v>3000000</v>
      </c>
      <c r="AI60" s="427">
        <f t="shared" si="48"/>
        <v>139.82999999999993</v>
      </c>
      <c r="AJ60" s="429">
        <f t="shared" si="34"/>
        <v>2.5999598375652626E-2</v>
      </c>
      <c r="AK60" s="432">
        <f t="shared" si="49"/>
        <v>1075.1999999999998</v>
      </c>
      <c r="AL60" s="431">
        <f t="shared" si="35"/>
        <v>0.24201008825535303</v>
      </c>
      <c r="AM60" s="430">
        <f t="shared" si="50"/>
        <v>143.47000000000025</v>
      </c>
      <c r="AN60" s="429">
        <f t="shared" si="36"/>
        <v>2.6000409569426595E-2</v>
      </c>
      <c r="AO60" s="432">
        <f t="shared" si="51"/>
        <v>1218.67</v>
      </c>
      <c r="AP60" s="439">
        <f t="shared" si="37"/>
        <v>0.27430285923935188</v>
      </c>
      <c r="AQ60" s="427">
        <f t="shared" si="52"/>
        <v>147.19999999999982</v>
      </c>
      <c r="AR60" s="429">
        <f t="shared" si="38"/>
        <v>2.6000360331080642E-2</v>
      </c>
      <c r="AS60" s="432">
        <f t="shared" si="53"/>
        <v>1365.87</v>
      </c>
      <c r="AT60" s="439">
        <f t="shared" si="39"/>
        <v>0.30743519275050135</v>
      </c>
      <c r="AU60" s="376"/>
    </row>
    <row r="61" spans="1:47" ht="15.75" thickTop="1" x14ac:dyDescent="0.25">
      <c r="A61" s="335"/>
      <c r="B61" s="68"/>
      <c r="C61" s="374"/>
      <c r="D61" s="440"/>
      <c r="E61" s="441"/>
      <c r="F61" s="374"/>
      <c r="G61" s="374"/>
      <c r="H61" s="374"/>
      <c r="I61" s="374"/>
      <c r="J61" s="374"/>
      <c r="K61" s="374"/>
      <c r="L61" s="374"/>
      <c r="M61" s="374"/>
      <c r="N61" s="68"/>
      <c r="O61" s="68"/>
      <c r="P61" s="441"/>
      <c r="Q61" s="377"/>
      <c r="R61" s="376"/>
      <c r="S61" s="377"/>
      <c r="T61" s="376"/>
      <c r="U61" s="377"/>
      <c r="V61" s="376"/>
      <c r="W61" s="377"/>
      <c r="X61" s="376"/>
      <c r="Y61" s="377"/>
      <c r="Z61" s="376"/>
      <c r="AA61" s="375"/>
      <c r="AB61" s="442"/>
      <c r="AC61" s="375"/>
      <c r="AD61" s="442"/>
      <c r="AE61" s="441"/>
      <c r="AF61" s="68"/>
      <c r="AG61" s="68"/>
      <c r="AH61" s="441"/>
      <c r="AI61" s="377"/>
      <c r="AJ61" s="376"/>
      <c r="AK61" s="377"/>
      <c r="AL61" s="376"/>
      <c r="AM61" s="377"/>
      <c r="AN61" s="376"/>
      <c r="AO61" s="377"/>
      <c r="AP61" s="376"/>
      <c r="AQ61" s="377"/>
      <c r="AR61" s="376"/>
      <c r="AS61" s="377"/>
      <c r="AT61" s="376"/>
      <c r="AU61" s="376"/>
    </row>
    <row r="62" spans="1:47" x14ac:dyDescent="0.25">
      <c r="A62" s="335"/>
      <c r="B62" s="68"/>
      <c r="C62" s="68"/>
      <c r="D62" s="68"/>
      <c r="E62" s="7"/>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377"/>
      <c r="AT62" s="376"/>
      <c r="AU62" s="68"/>
    </row>
    <row r="63" spans="1:47" ht="15.75" x14ac:dyDescent="0.25">
      <c r="A63" s="335"/>
      <c r="B63" s="68"/>
      <c r="C63" s="49" t="s">
        <v>716</v>
      </c>
      <c r="D63" s="68"/>
      <c r="E63" s="7"/>
      <c r="F63" s="68"/>
      <c r="G63" s="68"/>
      <c r="H63" s="68"/>
      <c r="I63" s="68"/>
      <c r="J63" s="68"/>
      <c r="K63" s="68"/>
      <c r="L63" s="68"/>
      <c r="M63" s="68"/>
      <c r="N63" s="68"/>
      <c r="O63" s="68"/>
      <c r="P63" s="49" t="s">
        <v>716</v>
      </c>
      <c r="Q63" s="68"/>
      <c r="R63" s="68"/>
      <c r="S63" s="68"/>
      <c r="T63" s="68"/>
      <c r="U63" s="68"/>
      <c r="V63" s="68"/>
      <c r="W63" s="68"/>
      <c r="X63" s="68"/>
      <c r="Y63" s="68"/>
      <c r="Z63" s="68"/>
      <c r="AA63" s="68"/>
      <c r="AB63" s="68"/>
      <c r="AC63" s="68"/>
      <c r="AD63" s="68"/>
      <c r="AE63" s="68"/>
      <c r="AF63" s="68"/>
      <c r="AG63" s="68"/>
      <c r="AH63" s="49" t="s">
        <v>716</v>
      </c>
      <c r="AI63" s="68"/>
      <c r="AJ63" s="68"/>
      <c r="AK63" s="68"/>
      <c r="AL63" s="68"/>
      <c r="AM63" s="68"/>
      <c r="AN63" s="68"/>
      <c r="AO63" s="68"/>
      <c r="AP63" s="68"/>
      <c r="AQ63" s="68"/>
      <c r="AR63" s="68"/>
      <c r="AS63" s="68"/>
      <c r="AT63" s="68"/>
      <c r="AU63" s="68"/>
    </row>
    <row r="64" spans="1:47" ht="4.5" customHeight="1" thickBot="1" x14ac:dyDescent="0.3">
      <c r="A64" s="335"/>
      <c r="B64" s="68"/>
      <c r="C64" s="49"/>
      <c r="D64" s="68"/>
      <c r="E64" s="7"/>
      <c r="F64" s="68"/>
      <c r="G64" s="68"/>
      <c r="H64" s="68"/>
      <c r="I64" s="68"/>
      <c r="J64" s="68"/>
      <c r="K64" s="68"/>
      <c r="L64" s="68"/>
      <c r="M64" s="68"/>
      <c r="N64" s="68"/>
      <c r="O64" s="68"/>
      <c r="P64" s="68"/>
      <c r="Q64" s="362"/>
      <c r="R64" s="362"/>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row>
    <row r="65" spans="1:47" ht="17.25" thickTop="1" thickBot="1" x14ac:dyDescent="0.3">
      <c r="A65" s="335"/>
      <c r="B65" s="68"/>
      <c r="C65" s="68"/>
      <c r="D65" s="68"/>
      <c r="E65" s="7"/>
      <c r="F65" s="387"/>
      <c r="G65" s="388"/>
      <c r="H65" s="816" t="s">
        <v>717</v>
      </c>
      <c r="I65" s="817"/>
      <c r="J65" s="817"/>
      <c r="K65" s="817"/>
      <c r="L65" s="817"/>
      <c r="M65" s="818"/>
      <c r="N65" s="68"/>
      <c r="O65" s="68"/>
      <c r="P65" s="68"/>
      <c r="Q65" s="819" t="s">
        <v>602</v>
      </c>
      <c r="R65" s="820"/>
      <c r="S65" s="820"/>
      <c r="T65" s="820"/>
      <c r="U65" s="820"/>
      <c r="V65" s="820"/>
      <c r="W65" s="820"/>
      <c r="X65" s="820"/>
      <c r="Y65" s="820"/>
      <c r="Z65" s="820"/>
      <c r="AA65" s="820"/>
      <c r="AB65" s="820"/>
      <c r="AC65" s="820"/>
      <c r="AD65" s="821"/>
      <c r="AE65" s="445"/>
      <c r="AF65" s="68"/>
      <c r="AG65" s="68"/>
      <c r="AH65" s="819" t="s">
        <v>602</v>
      </c>
      <c r="AI65" s="820"/>
      <c r="AJ65" s="820"/>
      <c r="AK65" s="820"/>
      <c r="AL65" s="820"/>
      <c r="AM65" s="820"/>
      <c r="AN65" s="820"/>
      <c r="AO65" s="820"/>
      <c r="AP65" s="820"/>
      <c r="AQ65" s="820"/>
      <c r="AR65" s="820"/>
      <c r="AS65" s="820"/>
      <c r="AT65" s="821"/>
      <c r="AU65" s="18"/>
    </row>
    <row r="66" spans="1:47" ht="54" customHeight="1" thickTop="1" x14ac:dyDescent="0.25">
      <c r="A66" s="335"/>
      <c r="B66" s="68"/>
      <c r="C66" s="390" t="s">
        <v>683</v>
      </c>
      <c r="D66" s="827" t="s">
        <v>684</v>
      </c>
      <c r="E66" s="391" t="s">
        <v>685</v>
      </c>
      <c r="F66" s="392" t="s">
        <v>686</v>
      </c>
      <c r="G66" s="393" t="s">
        <v>687</v>
      </c>
      <c r="H66" s="393" t="s">
        <v>688</v>
      </c>
      <c r="I66" s="393" t="s">
        <v>689</v>
      </c>
      <c r="J66" s="393" t="s">
        <v>690</v>
      </c>
      <c r="K66" s="393" t="s">
        <v>691</v>
      </c>
      <c r="L66" s="393" t="s">
        <v>692</v>
      </c>
      <c r="M66" s="394" t="s">
        <v>693</v>
      </c>
      <c r="N66" s="68"/>
      <c r="O66" s="68"/>
      <c r="P66" s="395" t="s">
        <v>685</v>
      </c>
      <c r="Q66" s="829" t="s">
        <v>694</v>
      </c>
      <c r="R66" s="825"/>
      <c r="S66" s="797" t="s">
        <v>695</v>
      </c>
      <c r="T66" s="822"/>
      <c r="U66" s="822"/>
      <c r="V66" s="823"/>
      <c r="W66" s="824" t="s">
        <v>696</v>
      </c>
      <c r="X66" s="825"/>
      <c r="Y66" s="825"/>
      <c r="Z66" s="825"/>
      <c r="AA66" s="797" t="s">
        <v>697</v>
      </c>
      <c r="AB66" s="822"/>
      <c r="AC66" s="822"/>
      <c r="AD66" s="826"/>
      <c r="AE66" s="446" t="s">
        <v>685</v>
      </c>
      <c r="AF66" s="68"/>
      <c r="AG66" s="68"/>
      <c r="AH66" s="397" t="s">
        <v>685</v>
      </c>
      <c r="AI66" s="797" t="s">
        <v>698</v>
      </c>
      <c r="AJ66" s="822"/>
      <c r="AK66" s="822"/>
      <c r="AL66" s="823"/>
      <c r="AM66" s="797" t="s">
        <v>699</v>
      </c>
      <c r="AN66" s="822"/>
      <c r="AO66" s="822"/>
      <c r="AP66" s="823"/>
      <c r="AQ66" s="824" t="s">
        <v>700</v>
      </c>
      <c r="AR66" s="825"/>
      <c r="AS66" s="825"/>
      <c r="AT66" s="830"/>
      <c r="AU66" s="398"/>
    </row>
    <row r="67" spans="1:47" x14ac:dyDescent="0.25">
      <c r="A67" s="335"/>
      <c r="B67" s="68"/>
      <c r="C67" s="399"/>
      <c r="D67" s="828"/>
      <c r="E67" s="400"/>
      <c r="F67" s="346" t="str">
        <f>'WK5a - Impact on Rates'!E37</f>
        <v>2014/15</v>
      </c>
      <c r="G67" s="346" t="str">
        <f>'WK5a - Impact on Rates'!F37</f>
        <v>2015/16</v>
      </c>
      <c r="H67" s="346" t="str">
        <f>'WK5a - Impact on Rates'!G37</f>
        <v>2016/17</v>
      </c>
      <c r="I67" s="346" t="str">
        <f>'WK5a - Impact on Rates'!H37</f>
        <v>2017/18</v>
      </c>
      <c r="J67" s="346" t="str">
        <f>'WK5a - Impact on Rates'!I37</f>
        <v>2018/19</v>
      </c>
      <c r="K67" s="346" t="str">
        <f>'WK5a - Impact on Rates'!J37</f>
        <v>2019/20</v>
      </c>
      <c r="L67" s="346" t="str">
        <f>'WK5a - Impact on Rates'!K37</f>
        <v>2020/21</v>
      </c>
      <c r="M67" s="348" t="str">
        <f>'WK5a - Impact on Rates'!L37</f>
        <v>2021/22</v>
      </c>
      <c r="N67" s="68"/>
      <c r="O67" s="68"/>
      <c r="P67" s="401" t="s">
        <v>572</v>
      </c>
      <c r="Q67" s="402" t="s">
        <v>620</v>
      </c>
      <c r="R67" s="353" t="s">
        <v>621</v>
      </c>
      <c r="S67" s="402" t="s">
        <v>620</v>
      </c>
      <c r="T67" s="351" t="s">
        <v>621</v>
      </c>
      <c r="U67" s="352" t="s">
        <v>622</v>
      </c>
      <c r="V67" s="366" t="s">
        <v>621</v>
      </c>
      <c r="W67" s="354" t="s">
        <v>620</v>
      </c>
      <c r="X67" s="351" t="s">
        <v>621</v>
      </c>
      <c r="Y67" s="352" t="s">
        <v>622</v>
      </c>
      <c r="Z67" s="353" t="s">
        <v>621</v>
      </c>
      <c r="AA67" s="402" t="s">
        <v>620</v>
      </c>
      <c r="AB67" s="351" t="s">
        <v>621</v>
      </c>
      <c r="AC67" s="352" t="s">
        <v>622</v>
      </c>
      <c r="AD67" s="350" t="s">
        <v>621</v>
      </c>
      <c r="AE67" s="447"/>
      <c r="AF67" s="68"/>
      <c r="AG67" s="68"/>
      <c r="AH67" s="404" t="s">
        <v>572</v>
      </c>
      <c r="AI67" s="402" t="s">
        <v>620</v>
      </c>
      <c r="AJ67" s="351" t="s">
        <v>621</v>
      </c>
      <c r="AK67" s="352" t="s">
        <v>622</v>
      </c>
      <c r="AL67" s="366" t="s">
        <v>621</v>
      </c>
      <c r="AM67" s="402" t="s">
        <v>620</v>
      </c>
      <c r="AN67" s="351" t="s">
        <v>621</v>
      </c>
      <c r="AO67" s="352" t="s">
        <v>622</v>
      </c>
      <c r="AP67" s="366" t="s">
        <v>621</v>
      </c>
      <c r="AQ67" s="354" t="s">
        <v>620</v>
      </c>
      <c r="AR67" s="351" t="s">
        <v>621</v>
      </c>
      <c r="AS67" s="352" t="s">
        <v>622</v>
      </c>
      <c r="AT67" s="350" t="s">
        <v>621</v>
      </c>
      <c r="AU67" s="405"/>
    </row>
    <row r="68" spans="1:47" x14ac:dyDescent="0.25">
      <c r="A68" s="335"/>
      <c r="B68" s="68"/>
      <c r="C68" s="406" t="s">
        <v>701</v>
      </c>
      <c r="D68" s="407">
        <v>537</v>
      </c>
      <c r="E68" s="408">
        <v>50000</v>
      </c>
      <c r="F68" s="409">
        <v>551.29</v>
      </c>
      <c r="G68" s="409">
        <v>567.83000000000004</v>
      </c>
      <c r="H68" s="409">
        <v>584.86</v>
      </c>
      <c r="I68" s="409">
        <v>602.41</v>
      </c>
      <c r="J68" s="409">
        <v>620.48</v>
      </c>
      <c r="K68" s="409">
        <v>636.61</v>
      </c>
      <c r="L68" s="409">
        <v>653.16</v>
      </c>
      <c r="M68" s="410">
        <v>670.14</v>
      </c>
      <c r="N68" s="68"/>
      <c r="O68" s="68"/>
      <c r="P68" s="411">
        <v>50000</v>
      </c>
      <c r="Q68" s="412">
        <f>IF(G68="","",IF(F68=0,"",G68-F68))</f>
        <v>16.540000000000077</v>
      </c>
      <c r="R68" s="413">
        <f t="shared" ref="R68:R81" si="54">IF(Q68="","",Q68/F68)</f>
        <v>3.0002358105534435E-2</v>
      </c>
      <c r="S68" s="412">
        <f>IF(H68="","",IF(G68=0,"",H68-G68))</f>
        <v>17.029999999999973</v>
      </c>
      <c r="T68" s="413">
        <f t="shared" ref="T68:T81" si="55">IF(S68="","",S68/G68)</f>
        <v>2.9991370656710585E-2</v>
      </c>
      <c r="U68" s="417">
        <f>IF(S68="","",S68+Q68)</f>
        <v>33.57000000000005</v>
      </c>
      <c r="V68" s="416">
        <f t="shared" ref="V68:V81" si="56">IF(T68="","",U68/F68)</f>
        <v>6.0893540604763464E-2</v>
      </c>
      <c r="W68" s="415">
        <f>IF(I68="","",IF(H68=0,"",I68-H68))</f>
        <v>17.549999999999955</v>
      </c>
      <c r="X68" s="413">
        <f t="shared" ref="X68:X81" si="57">IF(W68="","",W68/H68)</f>
        <v>3.0007181205758564E-2</v>
      </c>
      <c r="Y68" s="417">
        <f>IF(W68="","",W68+U68)</f>
        <v>51.120000000000005</v>
      </c>
      <c r="Z68" s="413">
        <f t="shared" ref="Z68:Z81" si="58">IF(X68="","",Y68/F68)</f>
        <v>9.2727965317709382E-2</v>
      </c>
      <c r="AA68" s="412">
        <f>IF(J68="","",IF(I68=0,"",J68-I68))</f>
        <v>18.07000000000005</v>
      </c>
      <c r="AB68" s="413">
        <f t="shared" ref="AB68:AB81" si="59">IF(AA68="","",AA68/I68)</f>
        <v>2.9996182002290882E-2</v>
      </c>
      <c r="AC68" s="417">
        <f>IF(AA68="","",AA68+Y68)</f>
        <v>69.190000000000055</v>
      </c>
      <c r="AD68" s="418">
        <f t="shared" ref="AD68:AD81" si="60">IF(AB68="","",AC68/F68)</f>
        <v>0.12550563224437239</v>
      </c>
      <c r="AE68" s="448">
        <v>50000</v>
      </c>
      <c r="AF68" s="68"/>
      <c r="AG68" s="68"/>
      <c r="AH68" s="420">
        <v>50000</v>
      </c>
      <c r="AI68" s="412">
        <f>IF(K68="","",IF(J68=0,"",K68-J68))</f>
        <v>16.129999999999995</v>
      </c>
      <c r="AJ68" s="413">
        <f t="shared" ref="AJ68:AJ81" si="61">IF(AI68="","",AI68/J68)</f>
        <v>2.5996003094378536E-2</v>
      </c>
      <c r="AK68" s="417">
        <f t="shared" ref="AK68:AK81" si="62">IF(AI68="","",AI68+AC68)</f>
        <v>85.32000000000005</v>
      </c>
      <c r="AL68" s="416">
        <f t="shared" ref="AL68:AL81" si="63">IF(AK68="","",AK68/F68)</f>
        <v>0.15476428014293758</v>
      </c>
      <c r="AM68" s="412">
        <f>IF(L68="","",IF(K68=0,"",L68-K68))</f>
        <v>16.549999999999955</v>
      </c>
      <c r="AN68" s="413">
        <f t="shared" ref="AN68:AN81" si="64">IF(AM68="","",AM68/K68)</f>
        <v>2.599707827398243E-2</v>
      </c>
      <c r="AO68" s="417">
        <f t="shared" ref="AO68:AO81" si="65">IF(AM68="","",AM68+AK68)</f>
        <v>101.87</v>
      </c>
      <c r="AP68" s="416">
        <f t="shared" ref="AP68:AP81" si="66">IF(AO68="","",AO68/F68)</f>
        <v>0.18478477752181249</v>
      </c>
      <c r="AQ68" s="415">
        <f>IF(M68="","",IF(L68=0,"",M68-L68))</f>
        <v>16.980000000000018</v>
      </c>
      <c r="AR68" s="414">
        <f t="shared" ref="AR68:AR81" si="67">IF(AQ68="","",AQ68/L68)</f>
        <v>2.599669300018375E-2</v>
      </c>
      <c r="AS68" s="415">
        <f t="shared" ref="AS68:AS81" si="68">IF(AQ68="","",AQ68+AO68)</f>
        <v>118.85000000000002</v>
      </c>
      <c r="AT68" s="418">
        <f t="shared" ref="AT68:AT81" si="69">IF(AS68="","",AS68/F68)</f>
        <v>0.21558526365433806</v>
      </c>
      <c r="AU68" s="376"/>
    </row>
    <row r="69" spans="1:47" x14ac:dyDescent="0.25">
      <c r="A69" s="335"/>
      <c r="B69" s="68"/>
      <c r="C69" s="406" t="s">
        <v>702</v>
      </c>
      <c r="D69" s="407">
        <v>220</v>
      </c>
      <c r="E69" s="408">
        <v>150000</v>
      </c>
      <c r="F69" s="409">
        <v>1118.05</v>
      </c>
      <c r="G69" s="409">
        <v>1151.5899999999999</v>
      </c>
      <c r="H69" s="409">
        <v>1186.1400000000001</v>
      </c>
      <c r="I69" s="409">
        <v>1221.73</v>
      </c>
      <c r="J69" s="409">
        <v>1258.3900000000001</v>
      </c>
      <c r="K69" s="409">
        <v>1291.1099999999999</v>
      </c>
      <c r="L69" s="409">
        <v>1324.68</v>
      </c>
      <c r="M69" s="410">
        <v>1359.12</v>
      </c>
      <c r="N69" s="68"/>
      <c r="O69" s="68"/>
      <c r="P69" s="411">
        <v>150000</v>
      </c>
      <c r="Q69" s="412">
        <f t="shared" ref="Q69:Q81" si="70">IF(G69="","",IF(F69=0,"",G69-F69))</f>
        <v>33.539999999999964</v>
      </c>
      <c r="R69" s="413">
        <f t="shared" si="54"/>
        <v>2.9998658378426694E-2</v>
      </c>
      <c r="S69" s="412">
        <f t="shared" ref="S69:S81" si="71">IF(H69="","",IF(G69=0,"",H69-G69))</f>
        <v>34.550000000000182</v>
      </c>
      <c r="T69" s="413">
        <f t="shared" si="55"/>
        <v>3.0001997238600704E-2</v>
      </c>
      <c r="U69" s="417">
        <f t="shared" ref="U69:U81" si="72">IF(S69="","",S69+Q69)</f>
        <v>68.090000000000146</v>
      </c>
      <c r="V69" s="416">
        <f t="shared" si="56"/>
        <v>6.0900675282858682E-2</v>
      </c>
      <c r="W69" s="415">
        <f t="shared" ref="W69:W81" si="73">IF(I69="","",IF(H69=0,"",I69-H69))</f>
        <v>35.589999999999918</v>
      </c>
      <c r="X69" s="413">
        <f t="shared" si="57"/>
        <v>3.0004889810646227E-2</v>
      </c>
      <c r="Y69" s="417">
        <f t="shared" ref="Y69:Y81" si="74">IF(W69="","",W69+U69)</f>
        <v>103.68000000000006</v>
      </c>
      <c r="Z69" s="413">
        <f t="shared" si="58"/>
        <v>9.2732883144761025E-2</v>
      </c>
      <c r="AA69" s="412">
        <f t="shared" ref="AA69:AA81" si="75">IF(J69="","",IF(I69=0,"",J69-I69))</f>
        <v>36.660000000000082</v>
      </c>
      <c r="AB69" s="413">
        <f t="shared" si="59"/>
        <v>3.0006629942786116E-2</v>
      </c>
      <c r="AC69" s="417">
        <f t="shared" ref="AC69:AC81" si="76">IF(AA69="","",AA69+Y69)</f>
        <v>140.34000000000015</v>
      </c>
      <c r="AD69" s="418">
        <f t="shared" si="60"/>
        <v>0.12552211439559963</v>
      </c>
      <c r="AE69" s="448">
        <v>150000</v>
      </c>
      <c r="AF69" s="68"/>
      <c r="AG69" s="68"/>
      <c r="AH69" s="420">
        <v>150000</v>
      </c>
      <c r="AI69" s="412">
        <f t="shared" ref="AI69:AI81" si="77">IF(K69="","",IF(J69=0,"",K69-J69))</f>
        <v>32.7199999999998</v>
      </c>
      <c r="AJ69" s="413">
        <f t="shared" si="61"/>
        <v>2.6001478079132698E-2</v>
      </c>
      <c r="AK69" s="417">
        <f t="shared" si="62"/>
        <v>173.05999999999995</v>
      </c>
      <c r="AL69" s="416">
        <f t="shared" si="63"/>
        <v>0.15478735298063589</v>
      </c>
      <c r="AM69" s="412">
        <f t="shared" ref="AM69:AM81" si="78">IF(L69="","",IF(K69=0,"",L69-K69))</f>
        <v>33.570000000000164</v>
      </c>
      <c r="AN69" s="413">
        <f t="shared" si="64"/>
        <v>2.6000882961173075E-2</v>
      </c>
      <c r="AO69" s="417">
        <f t="shared" si="65"/>
        <v>206.63000000000011</v>
      </c>
      <c r="AP69" s="416">
        <f t="shared" si="66"/>
        <v>0.18481284379052826</v>
      </c>
      <c r="AQ69" s="415">
        <f t="shared" ref="AQ69:AQ81" si="79">IF(M69="","",IF(L69=0,"",M69-L69))</f>
        <v>34.439999999999827</v>
      </c>
      <c r="AR69" s="414">
        <f t="shared" si="67"/>
        <v>2.5998731769181858E-2</v>
      </c>
      <c r="AS69" s="415">
        <f t="shared" si="68"/>
        <v>241.06999999999994</v>
      </c>
      <c r="AT69" s="418">
        <f t="shared" si="69"/>
        <v>0.21561647511291976</v>
      </c>
      <c r="AU69" s="376"/>
    </row>
    <row r="70" spans="1:47" x14ac:dyDescent="0.25">
      <c r="A70" s="335"/>
      <c r="B70" s="68"/>
      <c r="C70" s="406" t="s">
        <v>703</v>
      </c>
      <c r="D70" s="407">
        <v>134</v>
      </c>
      <c r="E70" s="408">
        <v>250000</v>
      </c>
      <c r="F70" s="409">
        <v>1825.55</v>
      </c>
      <c r="G70" s="409">
        <v>1880.32</v>
      </c>
      <c r="H70" s="409">
        <v>1936.74</v>
      </c>
      <c r="I70" s="409">
        <v>1994.85</v>
      </c>
      <c r="J70" s="409">
        <v>2054.71</v>
      </c>
      <c r="K70" s="409">
        <v>2108.13</v>
      </c>
      <c r="L70" s="409">
        <v>2162.94</v>
      </c>
      <c r="M70" s="410">
        <v>2219.1799999999998</v>
      </c>
      <c r="N70" s="68"/>
      <c r="O70" s="68"/>
      <c r="P70" s="411">
        <v>250000</v>
      </c>
      <c r="Q70" s="412">
        <f t="shared" si="70"/>
        <v>54.769999999999982</v>
      </c>
      <c r="R70" s="413">
        <f t="shared" si="54"/>
        <v>3.00019172304237E-2</v>
      </c>
      <c r="S70" s="412">
        <f t="shared" si="71"/>
        <v>56.420000000000073</v>
      </c>
      <c r="T70" s="413">
        <f t="shared" si="55"/>
        <v>3.0005530973451367E-2</v>
      </c>
      <c r="U70" s="417">
        <f t="shared" si="72"/>
        <v>111.19000000000005</v>
      </c>
      <c r="V70" s="416">
        <f t="shared" si="56"/>
        <v>6.0907671660595471E-2</v>
      </c>
      <c r="W70" s="415">
        <f t="shared" si="73"/>
        <v>58.1099999999999</v>
      </c>
      <c r="X70" s="413">
        <f t="shared" si="57"/>
        <v>3.0004027386226286E-2</v>
      </c>
      <c r="Y70" s="417">
        <f t="shared" si="74"/>
        <v>169.29999999999995</v>
      </c>
      <c r="Z70" s="413">
        <f t="shared" si="58"/>
        <v>9.273917449535754E-2</v>
      </c>
      <c r="AA70" s="412">
        <f t="shared" si="75"/>
        <v>59.860000000000127</v>
      </c>
      <c r="AB70" s="413">
        <f t="shared" si="59"/>
        <v>3.00072687169462E-2</v>
      </c>
      <c r="AC70" s="417">
        <f t="shared" si="76"/>
        <v>229.16000000000008</v>
      </c>
      <c r="AD70" s="418">
        <f t="shared" si="60"/>
        <v>0.1255292925419737</v>
      </c>
      <c r="AE70" s="448">
        <v>250000</v>
      </c>
      <c r="AF70" s="68"/>
      <c r="AG70" s="68"/>
      <c r="AH70" s="420">
        <v>250000</v>
      </c>
      <c r="AI70" s="412">
        <f t="shared" si="77"/>
        <v>53.420000000000073</v>
      </c>
      <c r="AJ70" s="413">
        <f t="shared" si="61"/>
        <v>2.5998802750753183E-2</v>
      </c>
      <c r="AK70" s="417">
        <f t="shared" si="62"/>
        <v>282.58000000000015</v>
      </c>
      <c r="AL70" s="416">
        <f t="shared" si="63"/>
        <v>0.15479170660896724</v>
      </c>
      <c r="AM70" s="412">
        <f t="shared" si="78"/>
        <v>54.809999999999945</v>
      </c>
      <c r="AN70" s="413">
        <f t="shared" si="64"/>
        <v>2.5999345391413214E-2</v>
      </c>
      <c r="AO70" s="417">
        <f t="shared" si="65"/>
        <v>337.3900000000001</v>
      </c>
      <c r="AP70" s="416">
        <f t="shared" si="66"/>
        <v>0.18481553504423331</v>
      </c>
      <c r="AQ70" s="415">
        <f t="shared" si="79"/>
        <v>56.239999999999782</v>
      </c>
      <c r="AR70" s="414">
        <f t="shared" si="67"/>
        <v>2.6001645907884535E-2</v>
      </c>
      <c r="AS70" s="415">
        <f t="shared" si="68"/>
        <v>393.62999999999988</v>
      </c>
      <c r="AT70" s="418">
        <f t="shared" si="69"/>
        <v>0.21562268905261422</v>
      </c>
      <c r="AU70" s="376"/>
    </row>
    <row r="71" spans="1:47" x14ac:dyDescent="0.25">
      <c r="A71" s="335"/>
      <c r="B71" s="68"/>
      <c r="C71" s="406" t="s">
        <v>704</v>
      </c>
      <c r="D71" s="407">
        <v>144</v>
      </c>
      <c r="E71" s="408">
        <v>350000</v>
      </c>
      <c r="F71" s="409">
        <v>2533.0500000000002</v>
      </c>
      <c r="G71" s="409">
        <v>2609.0500000000002</v>
      </c>
      <c r="H71" s="409">
        <v>2687.34</v>
      </c>
      <c r="I71" s="409">
        <v>2767.97</v>
      </c>
      <c r="J71" s="409">
        <v>2851.03</v>
      </c>
      <c r="K71" s="409">
        <v>2925.16</v>
      </c>
      <c r="L71" s="409">
        <v>3001.21</v>
      </c>
      <c r="M71" s="410">
        <v>3079.24</v>
      </c>
      <c r="N71" s="68"/>
      <c r="O71" s="68"/>
      <c r="P71" s="411">
        <v>350000</v>
      </c>
      <c r="Q71" s="412">
        <f t="shared" si="70"/>
        <v>76</v>
      </c>
      <c r="R71" s="413">
        <f t="shared" si="54"/>
        <v>3.0003355638459562E-2</v>
      </c>
      <c r="S71" s="412">
        <f t="shared" si="71"/>
        <v>78.289999999999964</v>
      </c>
      <c r="T71" s="413">
        <f t="shared" si="55"/>
        <v>3.0007090703512755E-2</v>
      </c>
      <c r="U71" s="417">
        <f t="shared" si="72"/>
        <v>154.28999999999996</v>
      </c>
      <c r="V71" s="416">
        <f t="shared" si="56"/>
        <v>6.0910759756025327E-2</v>
      </c>
      <c r="W71" s="415">
        <f t="shared" si="73"/>
        <v>80.629999999999654</v>
      </c>
      <c r="X71" s="413">
        <f t="shared" si="57"/>
        <v>3.0003646728735348E-2</v>
      </c>
      <c r="Y71" s="417">
        <f t="shared" si="74"/>
        <v>234.91999999999962</v>
      </c>
      <c r="Z71" s="413">
        <f t="shared" si="58"/>
        <v>9.2741951402459333E-2</v>
      </c>
      <c r="AA71" s="412">
        <f t="shared" si="75"/>
        <v>83.0600000000004</v>
      </c>
      <c r="AB71" s="413">
        <f t="shared" si="59"/>
        <v>3.0007550659870014E-2</v>
      </c>
      <c r="AC71" s="417">
        <f t="shared" si="76"/>
        <v>317.98</v>
      </c>
      <c r="AD71" s="418">
        <f t="shared" si="60"/>
        <v>0.12553246086733386</v>
      </c>
      <c r="AE71" s="448">
        <v>350000</v>
      </c>
      <c r="AF71" s="68"/>
      <c r="AG71" s="68"/>
      <c r="AH71" s="420">
        <v>350000</v>
      </c>
      <c r="AI71" s="412">
        <f t="shared" si="77"/>
        <v>74.129999999999654</v>
      </c>
      <c r="AJ71" s="413">
        <f t="shared" si="61"/>
        <v>2.6001129416386236E-2</v>
      </c>
      <c r="AK71" s="417">
        <f t="shared" si="62"/>
        <v>392.10999999999967</v>
      </c>
      <c r="AL71" s="416">
        <f t="shared" si="63"/>
        <v>0.15479757604468908</v>
      </c>
      <c r="AM71" s="412">
        <f t="shared" si="78"/>
        <v>76.050000000000182</v>
      </c>
      <c r="AN71" s="413">
        <f t="shared" si="64"/>
        <v>2.5998577855570356E-2</v>
      </c>
      <c r="AO71" s="417">
        <f t="shared" si="65"/>
        <v>468.15999999999985</v>
      </c>
      <c r="AP71" s="416">
        <f t="shared" si="66"/>
        <v>0.18482067073291084</v>
      </c>
      <c r="AQ71" s="415">
        <f t="shared" si="79"/>
        <v>78.029999999999745</v>
      </c>
      <c r="AR71" s="414">
        <f t="shared" si="67"/>
        <v>2.5999513529542998E-2</v>
      </c>
      <c r="AS71" s="415">
        <f t="shared" si="68"/>
        <v>546.1899999999996</v>
      </c>
      <c r="AT71" s="418">
        <f t="shared" si="69"/>
        <v>0.21562543179171337</v>
      </c>
      <c r="AU71" s="376"/>
    </row>
    <row r="72" spans="1:47" x14ac:dyDescent="0.25">
      <c r="A72" s="335"/>
      <c r="B72" s="68"/>
      <c r="C72" s="406" t="s">
        <v>705</v>
      </c>
      <c r="D72" s="407">
        <v>98</v>
      </c>
      <c r="E72" s="408">
        <v>450000</v>
      </c>
      <c r="F72" s="409">
        <v>3240.56</v>
      </c>
      <c r="G72" s="409">
        <v>3337.78</v>
      </c>
      <c r="H72" s="409">
        <v>3437.94</v>
      </c>
      <c r="I72" s="409">
        <v>3541.09</v>
      </c>
      <c r="J72" s="409">
        <v>3647.35</v>
      </c>
      <c r="K72" s="409">
        <v>3742.18</v>
      </c>
      <c r="L72" s="409">
        <v>3839.48</v>
      </c>
      <c r="M72" s="410">
        <v>3939.31</v>
      </c>
      <c r="N72" s="68"/>
      <c r="O72" s="68"/>
      <c r="P72" s="411">
        <v>450000</v>
      </c>
      <c r="Q72" s="412">
        <f t="shared" si="70"/>
        <v>97.220000000000255</v>
      </c>
      <c r="R72" s="413">
        <f t="shared" si="54"/>
        <v>3.0000987483644881E-2</v>
      </c>
      <c r="S72" s="412">
        <f t="shared" si="71"/>
        <v>100.15999999999985</v>
      </c>
      <c r="T72" s="413">
        <f t="shared" si="55"/>
        <v>3.0007969368861891E-2</v>
      </c>
      <c r="U72" s="417">
        <f t="shared" si="72"/>
        <v>197.38000000000011</v>
      </c>
      <c r="V72" s="416">
        <f t="shared" si="56"/>
        <v>6.0909225565951595E-2</v>
      </c>
      <c r="W72" s="415">
        <f t="shared" si="73"/>
        <v>103.15000000000009</v>
      </c>
      <c r="X72" s="413">
        <f t="shared" si="57"/>
        <v>3.0003432287939898E-2</v>
      </c>
      <c r="Y72" s="417">
        <f t="shared" si="74"/>
        <v>300.5300000000002</v>
      </c>
      <c r="Z72" s="413">
        <f t="shared" si="58"/>
        <v>9.2740143678870388E-2</v>
      </c>
      <c r="AA72" s="412">
        <f t="shared" si="75"/>
        <v>106.25999999999976</v>
      </c>
      <c r="AB72" s="413">
        <f t="shared" si="59"/>
        <v>3.0007709490580518E-2</v>
      </c>
      <c r="AC72" s="417">
        <f t="shared" si="76"/>
        <v>406.78999999999996</v>
      </c>
      <c r="AD72" s="418">
        <f t="shared" si="60"/>
        <v>0.12553077245908115</v>
      </c>
      <c r="AE72" s="448">
        <v>450000</v>
      </c>
      <c r="AF72" s="68"/>
      <c r="AG72" s="68"/>
      <c r="AH72" s="420">
        <v>450000</v>
      </c>
      <c r="AI72" s="412">
        <f t="shared" si="77"/>
        <v>94.829999999999927</v>
      </c>
      <c r="AJ72" s="413">
        <f t="shared" si="61"/>
        <v>2.5999698411175217E-2</v>
      </c>
      <c r="AK72" s="417">
        <f t="shared" si="62"/>
        <v>501.61999999999989</v>
      </c>
      <c r="AL72" s="416">
        <f t="shared" si="63"/>
        <v>0.15479423309551432</v>
      </c>
      <c r="AM72" s="412">
        <f t="shared" si="78"/>
        <v>97.300000000000182</v>
      </c>
      <c r="AN72" s="413">
        <f t="shared" si="64"/>
        <v>2.6000887183406513E-2</v>
      </c>
      <c r="AO72" s="417">
        <f t="shared" si="65"/>
        <v>598.92000000000007</v>
      </c>
      <c r="AP72" s="416">
        <f t="shared" si="66"/>
        <v>0.18481990767027923</v>
      </c>
      <c r="AQ72" s="415">
        <f t="shared" si="79"/>
        <v>99.829999999999927</v>
      </c>
      <c r="AR72" s="414">
        <f t="shared" si="67"/>
        <v>2.6000916790815405E-2</v>
      </c>
      <c r="AS72" s="415">
        <f t="shared" si="68"/>
        <v>698.75</v>
      </c>
      <c r="AT72" s="418">
        <f t="shared" si="69"/>
        <v>0.21562631150171577</v>
      </c>
      <c r="AU72" s="376"/>
    </row>
    <row r="73" spans="1:47" x14ac:dyDescent="0.25">
      <c r="A73" s="335"/>
      <c r="B73" s="68"/>
      <c r="C73" s="406" t="s">
        <v>706</v>
      </c>
      <c r="D73" s="407">
        <v>86</v>
      </c>
      <c r="E73" s="408">
        <v>550000</v>
      </c>
      <c r="F73" s="409">
        <v>3948.06</v>
      </c>
      <c r="G73" s="409">
        <v>4066.51</v>
      </c>
      <c r="H73" s="409">
        <v>4188.54</v>
      </c>
      <c r="I73" s="409">
        <v>4314.21</v>
      </c>
      <c r="J73" s="409">
        <v>4443.67</v>
      </c>
      <c r="K73" s="409">
        <v>4559.21</v>
      </c>
      <c r="L73" s="409">
        <v>4677.75</v>
      </c>
      <c r="M73" s="410">
        <v>4799.37</v>
      </c>
      <c r="N73" s="68"/>
      <c r="O73" s="68"/>
      <c r="P73" s="411">
        <v>550000</v>
      </c>
      <c r="Q73" s="412">
        <f t="shared" si="70"/>
        <v>118.45000000000027</v>
      </c>
      <c r="R73" s="413">
        <f t="shared" si="54"/>
        <v>3.0002076969448354E-2</v>
      </c>
      <c r="S73" s="412">
        <f t="shared" si="71"/>
        <v>122.02999999999975</v>
      </c>
      <c r="T73" s="413">
        <f t="shared" si="55"/>
        <v>3.0008533115619965E-2</v>
      </c>
      <c r="U73" s="417">
        <f t="shared" si="72"/>
        <v>240.48000000000002</v>
      </c>
      <c r="V73" s="416">
        <f t="shared" si="56"/>
        <v>6.0910928405343387E-2</v>
      </c>
      <c r="W73" s="415">
        <f t="shared" si="73"/>
        <v>125.67000000000007</v>
      </c>
      <c r="X73" s="413">
        <f t="shared" si="57"/>
        <v>3.0003294704121261E-2</v>
      </c>
      <c r="Y73" s="417">
        <f t="shared" si="74"/>
        <v>366.15000000000009</v>
      </c>
      <c r="Z73" s="413">
        <f t="shared" si="58"/>
        <v>9.2741751645111795E-2</v>
      </c>
      <c r="AA73" s="412">
        <f t="shared" si="75"/>
        <v>129.46000000000004</v>
      </c>
      <c r="AB73" s="413">
        <f t="shared" si="59"/>
        <v>3.0007811395365555E-2</v>
      </c>
      <c r="AC73" s="417">
        <f t="shared" si="76"/>
        <v>495.61000000000013</v>
      </c>
      <c r="AD73" s="418">
        <f t="shared" si="60"/>
        <v>0.1255325400323197</v>
      </c>
      <c r="AE73" s="448">
        <v>550000</v>
      </c>
      <c r="AF73" s="68"/>
      <c r="AG73" s="68"/>
      <c r="AH73" s="420">
        <v>550000</v>
      </c>
      <c r="AI73" s="412">
        <f t="shared" si="77"/>
        <v>115.53999999999996</v>
      </c>
      <c r="AJ73" s="413">
        <f t="shared" si="61"/>
        <v>2.6001030679595912E-2</v>
      </c>
      <c r="AK73" s="417">
        <f t="shared" si="62"/>
        <v>611.15000000000009</v>
      </c>
      <c r="AL73" s="416">
        <f t="shared" si="63"/>
        <v>0.15479754613658356</v>
      </c>
      <c r="AM73" s="412">
        <f t="shared" si="78"/>
        <v>118.53999999999996</v>
      </c>
      <c r="AN73" s="413">
        <f t="shared" si="64"/>
        <v>2.6000118441572108E-2</v>
      </c>
      <c r="AO73" s="417">
        <f t="shared" si="65"/>
        <v>729.69</v>
      </c>
      <c r="AP73" s="416">
        <f t="shared" si="66"/>
        <v>0.18482241911217157</v>
      </c>
      <c r="AQ73" s="415">
        <f t="shared" si="79"/>
        <v>121.61999999999989</v>
      </c>
      <c r="AR73" s="414">
        <f t="shared" si="67"/>
        <v>2.5999679333012643E-2</v>
      </c>
      <c r="AS73" s="415">
        <f t="shared" si="68"/>
        <v>851.31</v>
      </c>
      <c r="AT73" s="418">
        <f t="shared" si="69"/>
        <v>0.21562742207565233</v>
      </c>
      <c r="AU73" s="376"/>
    </row>
    <row r="74" spans="1:47" x14ac:dyDescent="0.25">
      <c r="A74" s="335"/>
      <c r="B74" s="68"/>
      <c r="C74" s="406" t="s">
        <v>707</v>
      </c>
      <c r="D74" s="407">
        <v>71</v>
      </c>
      <c r="E74" s="408">
        <v>650000</v>
      </c>
      <c r="F74" s="409">
        <v>4655.57</v>
      </c>
      <c r="G74" s="409">
        <v>4795.24</v>
      </c>
      <c r="H74" s="409">
        <v>4939.1400000000003</v>
      </c>
      <c r="I74" s="409">
        <v>5087.33</v>
      </c>
      <c r="J74" s="409">
        <v>5239.99</v>
      </c>
      <c r="K74" s="409">
        <v>5376.23</v>
      </c>
      <c r="L74" s="409">
        <v>5516.01</v>
      </c>
      <c r="M74" s="410">
        <v>5659.43</v>
      </c>
      <c r="N74" s="68"/>
      <c r="O74" s="68"/>
      <c r="P74" s="411">
        <v>650000</v>
      </c>
      <c r="Q74" s="412">
        <f t="shared" si="70"/>
        <v>139.67000000000007</v>
      </c>
      <c r="R74" s="413">
        <f t="shared" si="54"/>
        <v>3.0000622909761871E-2</v>
      </c>
      <c r="S74" s="412">
        <f t="shared" si="71"/>
        <v>143.90000000000055</v>
      </c>
      <c r="T74" s="413">
        <f t="shared" si="55"/>
        <v>3.0008925517805273E-2</v>
      </c>
      <c r="U74" s="417">
        <f t="shared" si="72"/>
        <v>283.57000000000062</v>
      </c>
      <c r="V74" s="416">
        <f t="shared" si="56"/>
        <v>6.0909834885953952E-2</v>
      </c>
      <c r="W74" s="415">
        <f t="shared" si="73"/>
        <v>148.1899999999996</v>
      </c>
      <c r="X74" s="413">
        <f t="shared" si="57"/>
        <v>3.0003198937466762E-2</v>
      </c>
      <c r="Y74" s="417">
        <f t="shared" si="74"/>
        <v>431.76000000000022</v>
      </c>
      <c r="Z74" s="413">
        <f t="shared" si="58"/>
        <v>9.2740523716752246E-2</v>
      </c>
      <c r="AA74" s="412">
        <f t="shared" si="75"/>
        <v>152.65999999999985</v>
      </c>
      <c r="AB74" s="413">
        <f t="shared" si="59"/>
        <v>3.0007882327271841E-2</v>
      </c>
      <c r="AC74" s="417">
        <f t="shared" si="76"/>
        <v>584.42000000000007</v>
      </c>
      <c r="AD74" s="418">
        <f t="shared" si="60"/>
        <v>0.12553135276668595</v>
      </c>
      <c r="AE74" s="448">
        <v>650000</v>
      </c>
      <c r="AF74" s="68"/>
      <c r="AG74" s="68"/>
      <c r="AH74" s="420">
        <v>650000</v>
      </c>
      <c r="AI74" s="412">
        <f t="shared" si="77"/>
        <v>136.23999999999978</v>
      </c>
      <c r="AJ74" s="413">
        <f t="shared" si="61"/>
        <v>2.6000049618415261E-2</v>
      </c>
      <c r="AK74" s="417">
        <f t="shared" si="62"/>
        <v>720.65999999999985</v>
      </c>
      <c r="AL74" s="416">
        <f t="shared" si="63"/>
        <v>0.15479522378570185</v>
      </c>
      <c r="AM74" s="412">
        <f t="shared" si="78"/>
        <v>139.78000000000065</v>
      </c>
      <c r="AN74" s="413">
        <f t="shared" si="64"/>
        <v>2.5999631712185056E-2</v>
      </c>
      <c r="AO74" s="417">
        <f t="shared" si="65"/>
        <v>860.44000000000051</v>
      </c>
      <c r="AP74" s="416">
        <f t="shared" si="66"/>
        <v>0.1848194743071204</v>
      </c>
      <c r="AQ74" s="415">
        <f t="shared" si="79"/>
        <v>143.42000000000007</v>
      </c>
      <c r="AR74" s="414">
        <f t="shared" si="67"/>
        <v>2.6000678026327013E-2</v>
      </c>
      <c r="AS74" s="415">
        <f t="shared" si="68"/>
        <v>1003.8600000000006</v>
      </c>
      <c r="AT74" s="418">
        <f t="shared" si="69"/>
        <v>0.21562558397790188</v>
      </c>
      <c r="AU74" s="376"/>
    </row>
    <row r="75" spans="1:47" x14ac:dyDescent="0.25">
      <c r="A75" s="335"/>
      <c r="B75" s="68"/>
      <c r="C75" s="406" t="s">
        <v>708</v>
      </c>
      <c r="D75" s="407">
        <v>54</v>
      </c>
      <c r="E75" s="408">
        <v>750000</v>
      </c>
      <c r="F75" s="409">
        <v>5363.07</v>
      </c>
      <c r="G75" s="409">
        <v>5523.97</v>
      </c>
      <c r="H75" s="409">
        <v>5689.74</v>
      </c>
      <c r="I75" s="409">
        <v>5860.45</v>
      </c>
      <c r="J75" s="409">
        <v>6036.31</v>
      </c>
      <c r="K75" s="409">
        <v>6193.25</v>
      </c>
      <c r="L75" s="409">
        <v>6354.27</v>
      </c>
      <c r="M75" s="410">
        <v>6519.48</v>
      </c>
      <c r="N75" s="68"/>
      <c r="O75" s="68"/>
      <c r="P75" s="411">
        <v>750000</v>
      </c>
      <c r="Q75" s="412">
        <f t="shared" si="70"/>
        <v>160.90000000000055</v>
      </c>
      <c r="R75" s="413">
        <f t="shared" si="54"/>
        <v>3.0001473036898745E-2</v>
      </c>
      <c r="S75" s="412">
        <f t="shared" si="71"/>
        <v>165.76999999999953</v>
      </c>
      <c r="T75" s="413">
        <f t="shared" si="55"/>
        <v>3.0009214387478483E-2</v>
      </c>
      <c r="U75" s="417">
        <f t="shared" si="72"/>
        <v>326.67000000000007</v>
      </c>
      <c r="V75" s="416">
        <f t="shared" si="56"/>
        <v>6.0911008060681678E-2</v>
      </c>
      <c r="W75" s="415">
        <f t="shared" si="73"/>
        <v>170.71000000000004</v>
      </c>
      <c r="X75" s="413">
        <f t="shared" si="57"/>
        <v>3.0003128438206322E-2</v>
      </c>
      <c r="Y75" s="417">
        <f t="shared" si="74"/>
        <v>497.38000000000011</v>
      </c>
      <c r="Z75" s="413">
        <f t="shared" si="58"/>
        <v>9.274165729703325E-2</v>
      </c>
      <c r="AA75" s="412">
        <f t="shared" si="75"/>
        <v>175.86000000000058</v>
      </c>
      <c r="AB75" s="413">
        <f t="shared" si="59"/>
        <v>3.0007934544275711E-2</v>
      </c>
      <c r="AC75" s="417">
        <f t="shared" si="76"/>
        <v>673.24000000000069</v>
      </c>
      <c r="AD75" s="418">
        <f t="shared" si="60"/>
        <v>0.125532577423006</v>
      </c>
      <c r="AE75" s="448">
        <v>750000</v>
      </c>
      <c r="AF75" s="68"/>
      <c r="AG75" s="68"/>
      <c r="AH75" s="420">
        <v>750000</v>
      </c>
      <c r="AI75" s="412">
        <f t="shared" si="77"/>
        <v>156.9399999999996</v>
      </c>
      <c r="AJ75" s="413">
        <f t="shared" si="61"/>
        <v>2.5999327403662103E-2</v>
      </c>
      <c r="AK75" s="417">
        <f t="shared" si="62"/>
        <v>830.18000000000029</v>
      </c>
      <c r="AL75" s="416">
        <f t="shared" si="63"/>
        <v>0.15479566740691439</v>
      </c>
      <c r="AM75" s="412">
        <f t="shared" si="78"/>
        <v>161.02000000000044</v>
      </c>
      <c r="AN75" s="413">
        <f t="shared" si="64"/>
        <v>2.5999273402494721E-2</v>
      </c>
      <c r="AO75" s="417">
        <f t="shared" si="65"/>
        <v>991.20000000000073</v>
      </c>
      <c r="AP75" s="416">
        <f t="shared" si="66"/>
        <v>0.18481951568784311</v>
      </c>
      <c r="AQ75" s="415">
        <f t="shared" si="79"/>
        <v>165.20999999999913</v>
      </c>
      <c r="AR75" s="414">
        <f t="shared" si="67"/>
        <v>2.5999839478020152E-2</v>
      </c>
      <c r="AS75" s="415">
        <f t="shared" si="68"/>
        <v>1156.4099999999999</v>
      </c>
      <c r="AT75" s="418">
        <f t="shared" si="69"/>
        <v>0.21562463290615261</v>
      </c>
      <c r="AU75" s="376"/>
    </row>
    <row r="76" spans="1:47" x14ac:dyDescent="0.25">
      <c r="A76" s="335"/>
      <c r="B76" s="68"/>
      <c r="C76" s="406" t="s">
        <v>709</v>
      </c>
      <c r="D76" s="407">
        <v>33</v>
      </c>
      <c r="E76" s="408">
        <v>850000</v>
      </c>
      <c r="F76" s="409">
        <v>6070.57</v>
      </c>
      <c r="G76" s="409">
        <v>6252.7</v>
      </c>
      <c r="H76" s="409">
        <v>6440.34</v>
      </c>
      <c r="I76" s="409">
        <v>6633.57</v>
      </c>
      <c r="J76" s="409">
        <v>6832.63</v>
      </c>
      <c r="K76" s="409">
        <v>7010.28</v>
      </c>
      <c r="L76" s="409">
        <v>7192.55</v>
      </c>
      <c r="M76" s="410">
        <v>7379.56</v>
      </c>
      <c r="N76" s="68"/>
      <c r="O76" s="68"/>
      <c r="P76" s="411">
        <v>850000</v>
      </c>
      <c r="Q76" s="412">
        <f t="shared" si="70"/>
        <v>182.13000000000011</v>
      </c>
      <c r="R76" s="413">
        <f t="shared" si="54"/>
        <v>3.0002125006383273E-2</v>
      </c>
      <c r="S76" s="412">
        <f t="shared" si="71"/>
        <v>187.64000000000033</v>
      </c>
      <c r="T76" s="413">
        <f t="shared" si="55"/>
        <v>3.0009435923681022E-2</v>
      </c>
      <c r="U76" s="417">
        <f t="shared" si="72"/>
        <v>369.77000000000044</v>
      </c>
      <c r="V76" s="416">
        <f t="shared" si="56"/>
        <v>6.0911907778017624E-2</v>
      </c>
      <c r="W76" s="415">
        <f t="shared" si="73"/>
        <v>193.22999999999956</v>
      </c>
      <c r="X76" s="413">
        <f t="shared" si="57"/>
        <v>3.0003074371849865E-2</v>
      </c>
      <c r="Y76" s="417">
        <f t="shared" si="74"/>
        <v>563</v>
      </c>
      <c r="Z76" s="413">
        <f t="shared" si="58"/>
        <v>9.2742526649062615E-2</v>
      </c>
      <c r="AA76" s="412">
        <f t="shared" si="75"/>
        <v>199.0600000000004</v>
      </c>
      <c r="AB76" s="413">
        <f t="shared" si="59"/>
        <v>3.0007974589851379E-2</v>
      </c>
      <c r="AC76" s="417">
        <f t="shared" si="76"/>
        <v>762.0600000000004</v>
      </c>
      <c r="AD76" s="418">
        <f t="shared" si="60"/>
        <v>0.12553351662199769</v>
      </c>
      <c r="AE76" s="448">
        <v>850000</v>
      </c>
      <c r="AF76" s="68"/>
      <c r="AG76" s="68"/>
      <c r="AH76" s="420">
        <v>850000</v>
      </c>
      <c r="AI76" s="412">
        <f t="shared" si="77"/>
        <v>177.64999999999964</v>
      </c>
      <c r="AJ76" s="413">
        <f t="shared" si="61"/>
        <v>2.6000237097574378E-2</v>
      </c>
      <c r="AK76" s="417">
        <f t="shared" si="62"/>
        <v>939.71</v>
      </c>
      <c r="AL76" s="416">
        <f t="shared" si="63"/>
        <v>0.15479765491543629</v>
      </c>
      <c r="AM76" s="412">
        <f t="shared" si="78"/>
        <v>182.27000000000044</v>
      </c>
      <c r="AN76" s="413">
        <f t="shared" si="64"/>
        <v>2.600038800162054E-2</v>
      </c>
      <c r="AO76" s="417">
        <f t="shared" si="65"/>
        <v>1121.9800000000005</v>
      </c>
      <c r="AP76" s="416">
        <f t="shared" si="66"/>
        <v>0.18482284200659913</v>
      </c>
      <c r="AQ76" s="415">
        <f t="shared" si="79"/>
        <v>187.01000000000022</v>
      </c>
      <c r="AR76" s="414">
        <f t="shared" si="67"/>
        <v>2.6000514421171936E-2</v>
      </c>
      <c r="AS76" s="415">
        <f t="shared" si="68"/>
        <v>1308.9900000000007</v>
      </c>
      <c r="AT76" s="418">
        <f t="shared" si="69"/>
        <v>0.21562884539672564</v>
      </c>
      <c r="AU76" s="376"/>
    </row>
    <row r="77" spans="1:47" x14ac:dyDescent="0.25">
      <c r="A77" s="335"/>
      <c r="B77" s="68"/>
      <c r="C77" s="406" t="s">
        <v>710</v>
      </c>
      <c r="D77" s="407">
        <v>43</v>
      </c>
      <c r="E77" s="408">
        <v>950000</v>
      </c>
      <c r="F77" s="409">
        <v>6778.08</v>
      </c>
      <c r="G77" s="409">
        <v>6981.43</v>
      </c>
      <c r="H77" s="409">
        <v>7190.94</v>
      </c>
      <c r="I77" s="409">
        <v>7406.69</v>
      </c>
      <c r="J77" s="409">
        <v>7628.95</v>
      </c>
      <c r="K77" s="409">
        <v>7827.3</v>
      </c>
      <c r="L77" s="409">
        <v>8030.81</v>
      </c>
      <c r="M77" s="410">
        <v>8239.61</v>
      </c>
      <c r="N77" s="68"/>
      <c r="O77" s="68"/>
      <c r="P77" s="411">
        <v>950000</v>
      </c>
      <c r="Q77" s="412">
        <f t="shared" si="70"/>
        <v>203.35000000000036</v>
      </c>
      <c r="R77" s="413">
        <f t="shared" si="54"/>
        <v>3.000112126147823E-2</v>
      </c>
      <c r="S77" s="412">
        <f t="shared" si="71"/>
        <v>209.50999999999931</v>
      </c>
      <c r="T77" s="413">
        <f t="shared" si="55"/>
        <v>3.000961121145658E-2</v>
      </c>
      <c r="U77" s="417">
        <f t="shared" si="72"/>
        <v>412.85999999999967</v>
      </c>
      <c r="V77" s="416">
        <f t="shared" si="56"/>
        <v>6.0911054457899537E-2</v>
      </c>
      <c r="W77" s="415">
        <f t="shared" si="73"/>
        <v>215.75</v>
      </c>
      <c r="X77" s="413">
        <f t="shared" si="57"/>
        <v>3.0003031592531714E-2</v>
      </c>
      <c r="Y77" s="417">
        <f t="shared" si="74"/>
        <v>628.60999999999967</v>
      </c>
      <c r="Z77" s="413">
        <f t="shared" si="58"/>
        <v>9.2741602341666035E-2</v>
      </c>
      <c r="AA77" s="412">
        <f t="shared" si="75"/>
        <v>222.26000000000022</v>
      </c>
      <c r="AB77" s="413">
        <f t="shared" si="59"/>
        <v>3.0008006275407804E-2</v>
      </c>
      <c r="AC77" s="417">
        <f t="shared" si="76"/>
        <v>850.86999999999989</v>
      </c>
      <c r="AD77" s="418">
        <f t="shared" si="60"/>
        <v>0.12553259920213392</v>
      </c>
      <c r="AE77" s="448">
        <v>950000</v>
      </c>
      <c r="AF77" s="68"/>
      <c r="AG77" s="68"/>
      <c r="AH77" s="420">
        <v>950000</v>
      </c>
      <c r="AI77" s="412">
        <f t="shared" si="77"/>
        <v>198.35000000000036</v>
      </c>
      <c r="AJ77" s="413">
        <f t="shared" si="61"/>
        <v>2.5999646084978977E-2</v>
      </c>
      <c r="AK77" s="417">
        <f t="shared" si="62"/>
        <v>1049.2200000000003</v>
      </c>
      <c r="AL77" s="416">
        <f t="shared" si="63"/>
        <v>0.1547960484384959</v>
      </c>
      <c r="AM77" s="412">
        <f t="shared" si="78"/>
        <v>203.51000000000022</v>
      </c>
      <c r="AN77" s="413">
        <f t="shared" si="64"/>
        <v>2.6000025551595085E-2</v>
      </c>
      <c r="AO77" s="417">
        <f t="shared" si="65"/>
        <v>1252.7300000000005</v>
      </c>
      <c r="AP77" s="416">
        <f t="shared" si="66"/>
        <v>0.18482077520477783</v>
      </c>
      <c r="AQ77" s="415">
        <f t="shared" si="79"/>
        <v>208.80000000000018</v>
      </c>
      <c r="AR77" s="414">
        <f t="shared" si="67"/>
        <v>2.599986800833293E-2</v>
      </c>
      <c r="AS77" s="415">
        <f t="shared" si="68"/>
        <v>1461.5300000000007</v>
      </c>
      <c r="AT77" s="418">
        <f t="shared" si="69"/>
        <v>0.21562595897363274</v>
      </c>
      <c r="AU77" s="376"/>
    </row>
    <row r="78" spans="1:47" x14ac:dyDescent="0.25">
      <c r="A78" s="335"/>
      <c r="B78" s="68"/>
      <c r="C78" s="406" t="s">
        <v>711</v>
      </c>
      <c r="D78" s="407">
        <v>121</v>
      </c>
      <c r="E78" s="408">
        <v>1250000</v>
      </c>
      <c r="F78" s="409">
        <v>8900.59</v>
      </c>
      <c r="G78" s="409">
        <v>9167.6200000000008</v>
      </c>
      <c r="H78" s="409">
        <v>9442.74</v>
      </c>
      <c r="I78" s="409">
        <v>9726.0499999999993</v>
      </c>
      <c r="J78" s="409">
        <v>10017.91</v>
      </c>
      <c r="K78" s="409">
        <v>10278.379999999999</v>
      </c>
      <c r="L78" s="409">
        <v>10545.62</v>
      </c>
      <c r="M78" s="410">
        <v>10819.81</v>
      </c>
      <c r="N78" s="68"/>
      <c r="O78" s="68"/>
      <c r="P78" s="411">
        <v>1250000</v>
      </c>
      <c r="Q78" s="412">
        <f t="shared" si="70"/>
        <v>267.03000000000065</v>
      </c>
      <c r="R78" s="413">
        <f t="shared" si="54"/>
        <v>3.0001381930860837E-2</v>
      </c>
      <c r="S78" s="412">
        <f t="shared" si="71"/>
        <v>275.11999999999898</v>
      </c>
      <c r="T78" s="413">
        <f t="shared" si="55"/>
        <v>3.0009969872224086E-2</v>
      </c>
      <c r="U78" s="417">
        <f t="shared" si="72"/>
        <v>542.14999999999964</v>
      </c>
      <c r="V78" s="416">
        <f t="shared" si="56"/>
        <v>6.0911692370955145E-2</v>
      </c>
      <c r="W78" s="415">
        <f t="shared" si="73"/>
        <v>283.30999999999949</v>
      </c>
      <c r="X78" s="413">
        <f t="shared" si="57"/>
        <v>3.0002944060728082E-2</v>
      </c>
      <c r="Y78" s="417">
        <f t="shared" si="74"/>
        <v>825.45999999999913</v>
      </c>
      <c r="Z78" s="413">
        <f t="shared" si="58"/>
        <v>9.2742166530533271E-2</v>
      </c>
      <c r="AA78" s="412">
        <f t="shared" si="75"/>
        <v>291.86000000000058</v>
      </c>
      <c r="AB78" s="413">
        <f t="shared" si="59"/>
        <v>3.0008071108003825E-2</v>
      </c>
      <c r="AC78" s="417">
        <f t="shared" si="76"/>
        <v>1117.3199999999997</v>
      </c>
      <c r="AD78" s="418">
        <f t="shared" si="60"/>
        <v>0.12553325116649566</v>
      </c>
      <c r="AE78" s="448">
        <v>1250000</v>
      </c>
      <c r="AF78" s="68"/>
      <c r="AG78" s="68"/>
      <c r="AH78" s="420">
        <v>1250000</v>
      </c>
      <c r="AI78" s="412">
        <f t="shared" si="77"/>
        <v>260.46999999999935</v>
      </c>
      <c r="AJ78" s="413">
        <f t="shared" si="61"/>
        <v>2.6000433224095579E-2</v>
      </c>
      <c r="AK78" s="417">
        <f t="shared" si="62"/>
        <v>1377.7899999999991</v>
      </c>
      <c r="AL78" s="416">
        <f t="shared" si="63"/>
        <v>0.15479760330494935</v>
      </c>
      <c r="AM78" s="412">
        <f t="shared" si="78"/>
        <v>267.2400000000016</v>
      </c>
      <c r="AN78" s="413">
        <f t="shared" si="64"/>
        <v>2.6000206258184812E-2</v>
      </c>
      <c r="AO78" s="417">
        <f t="shared" si="65"/>
        <v>1645.0300000000007</v>
      </c>
      <c r="AP78" s="416">
        <f t="shared" si="66"/>
        <v>0.18482257917733549</v>
      </c>
      <c r="AQ78" s="415">
        <f t="shared" si="79"/>
        <v>274.18999999999869</v>
      </c>
      <c r="AR78" s="414">
        <f t="shared" si="67"/>
        <v>2.6000367925261735E-2</v>
      </c>
      <c r="AS78" s="415">
        <f t="shared" si="68"/>
        <v>1919.2199999999993</v>
      </c>
      <c r="AT78" s="418">
        <f t="shared" si="69"/>
        <v>0.21562840216210377</v>
      </c>
      <c r="AU78" s="376"/>
    </row>
    <row r="79" spans="1:47" x14ac:dyDescent="0.25">
      <c r="A79" s="335"/>
      <c r="B79" s="68"/>
      <c r="C79" s="406" t="s">
        <v>712</v>
      </c>
      <c r="D79" s="407">
        <v>78</v>
      </c>
      <c r="E79" s="408">
        <v>1750000</v>
      </c>
      <c r="F79" s="409">
        <v>12438.11</v>
      </c>
      <c r="G79" s="409">
        <v>12811.27</v>
      </c>
      <c r="H79" s="409">
        <v>13195.74</v>
      </c>
      <c r="I79" s="409">
        <v>13591.65</v>
      </c>
      <c r="J79" s="409">
        <v>13999.51</v>
      </c>
      <c r="K79" s="409">
        <v>14363.5</v>
      </c>
      <c r="L79" s="409">
        <v>14736.95</v>
      </c>
      <c r="M79" s="410">
        <v>15120.11</v>
      </c>
      <c r="N79" s="68"/>
      <c r="O79" s="68"/>
      <c r="P79" s="411">
        <v>1750000</v>
      </c>
      <c r="Q79" s="412">
        <f t="shared" si="70"/>
        <v>373.15999999999985</v>
      </c>
      <c r="R79" s="413">
        <f t="shared" si="54"/>
        <v>3.0001342647717366E-2</v>
      </c>
      <c r="S79" s="412">
        <f t="shared" si="71"/>
        <v>384.46999999999935</v>
      </c>
      <c r="T79" s="413">
        <f t="shared" si="55"/>
        <v>3.0010295622526051E-2</v>
      </c>
      <c r="U79" s="417">
        <f t="shared" si="72"/>
        <v>757.6299999999992</v>
      </c>
      <c r="V79" s="416">
        <f t="shared" si="56"/>
        <v>6.0911987432174117E-2</v>
      </c>
      <c r="W79" s="415">
        <f t="shared" si="73"/>
        <v>395.90999999999985</v>
      </c>
      <c r="X79" s="413">
        <f t="shared" si="57"/>
        <v>3.0002864560835531E-2</v>
      </c>
      <c r="Y79" s="417">
        <f t="shared" si="74"/>
        <v>1153.5399999999991</v>
      </c>
      <c r="Z79" s="413">
        <f t="shared" si="58"/>
        <v>9.2742386102068475E-2</v>
      </c>
      <c r="AA79" s="412">
        <f t="shared" si="75"/>
        <v>407.86000000000058</v>
      </c>
      <c r="AB79" s="413">
        <f t="shared" si="59"/>
        <v>3.0008129991575754E-2</v>
      </c>
      <c r="AC79" s="417">
        <f t="shared" si="76"/>
        <v>1561.3999999999996</v>
      </c>
      <c r="AD79" s="418">
        <f t="shared" si="60"/>
        <v>0.125533541671524</v>
      </c>
      <c r="AE79" s="448">
        <v>1750000</v>
      </c>
      <c r="AF79" s="68"/>
      <c r="AG79" s="68"/>
      <c r="AH79" s="420">
        <v>1750000</v>
      </c>
      <c r="AI79" s="412">
        <f t="shared" si="77"/>
        <v>363.98999999999978</v>
      </c>
      <c r="AJ79" s="413">
        <f t="shared" si="61"/>
        <v>2.6000195721135939E-2</v>
      </c>
      <c r="AK79" s="417">
        <f t="shared" si="62"/>
        <v>1925.3899999999994</v>
      </c>
      <c r="AL79" s="416">
        <f t="shared" si="63"/>
        <v>0.15479763404568694</v>
      </c>
      <c r="AM79" s="412">
        <f t="shared" si="78"/>
        <v>373.45000000000073</v>
      </c>
      <c r="AN79" s="413">
        <f t="shared" si="64"/>
        <v>2.5999930379085927E-2</v>
      </c>
      <c r="AO79" s="417">
        <f t="shared" si="65"/>
        <v>2298.84</v>
      </c>
      <c r="AP79" s="416">
        <f t="shared" si="66"/>
        <v>0.18482229213280796</v>
      </c>
      <c r="AQ79" s="415">
        <f t="shared" si="79"/>
        <v>383.15999999999985</v>
      </c>
      <c r="AR79" s="414">
        <f t="shared" si="67"/>
        <v>2.5999952500347753E-2</v>
      </c>
      <c r="AS79" s="415">
        <f t="shared" si="68"/>
        <v>2682</v>
      </c>
      <c r="AT79" s="418">
        <f t="shared" si="69"/>
        <v>0.21562761544961412</v>
      </c>
      <c r="AU79" s="376"/>
    </row>
    <row r="80" spans="1:47" x14ac:dyDescent="0.25">
      <c r="A80" s="335"/>
      <c r="B80" s="68"/>
      <c r="C80" s="406" t="s">
        <v>713</v>
      </c>
      <c r="D80" s="407">
        <v>81</v>
      </c>
      <c r="E80" s="408">
        <v>2500000</v>
      </c>
      <c r="F80" s="409">
        <v>17744.39</v>
      </c>
      <c r="G80" s="409">
        <v>18276.740000000002</v>
      </c>
      <c r="H80" s="409">
        <v>18825.240000000002</v>
      </c>
      <c r="I80" s="409">
        <v>19390.05</v>
      </c>
      <c r="J80" s="409">
        <v>19971.91</v>
      </c>
      <c r="K80" s="409">
        <v>20491.18</v>
      </c>
      <c r="L80" s="409">
        <v>21023.95</v>
      </c>
      <c r="M80" s="410">
        <v>21570.57</v>
      </c>
      <c r="N80" s="68"/>
      <c r="O80" s="68"/>
      <c r="P80" s="411">
        <v>2500000</v>
      </c>
      <c r="Q80" s="412">
        <f t="shared" si="70"/>
        <v>532.35000000000218</v>
      </c>
      <c r="R80" s="413">
        <f t="shared" si="54"/>
        <v>3.0001031311868268E-2</v>
      </c>
      <c r="S80" s="412">
        <f t="shared" si="71"/>
        <v>548.5</v>
      </c>
      <c r="T80" s="413">
        <f t="shared" si="55"/>
        <v>3.0010822498979576E-2</v>
      </c>
      <c r="U80" s="417">
        <f t="shared" si="72"/>
        <v>1080.8500000000022</v>
      </c>
      <c r="V80" s="416">
        <f t="shared" si="56"/>
        <v>6.0912209436334651E-2</v>
      </c>
      <c r="W80" s="415">
        <f t="shared" si="73"/>
        <v>564.80999999999767</v>
      </c>
      <c r="X80" s="413">
        <f t="shared" si="57"/>
        <v>3.0002804745118662E-2</v>
      </c>
      <c r="Y80" s="417">
        <f t="shared" si="74"/>
        <v>1645.6599999999999</v>
      </c>
      <c r="Z80" s="413">
        <f t="shared" si="58"/>
        <v>9.2742551307765431E-2</v>
      </c>
      <c r="AA80" s="412">
        <f t="shared" si="75"/>
        <v>581.86000000000058</v>
      </c>
      <c r="AB80" s="413">
        <f t="shared" si="59"/>
        <v>3.0008174295579466E-2</v>
      </c>
      <c r="AC80" s="417">
        <f t="shared" si="76"/>
        <v>2227.5200000000004</v>
      </c>
      <c r="AD80" s="418">
        <f t="shared" si="60"/>
        <v>0.12553376024760504</v>
      </c>
      <c r="AE80" s="448">
        <v>2500000</v>
      </c>
      <c r="AF80" s="68"/>
      <c r="AG80" s="68"/>
      <c r="AH80" s="420">
        <v>2500000</v>
      </c>
      <c r="AI80" s="412">
        <f t="shared" si="77"/>
        <v>519.27000000000044</v>
      </c>
      <c r="AJ80" s="413">
        <f t="shared" si="61"/>
        <v>2.6000017023910103E-2</v>
      </c>
      <c r="AK80" s="417">
        <f t="shared" si="62"/>
        <v>2746.7900000000009</v>
      </c>
      <c r="AL80" s="416">
        <f t="shared" si="63"/>
        <v>0.15479765717502833</v>
      </c>
      <c r="AM80" s="412">
        <f t="shared" si="78"/>
        <v>532.77000000000044</v>
      </c>
      <c r="AN80" s="413">
        <f t="shared" si="64"/>
        <v>2.5999966814990665E-2</v>
      </c>
      <c r="AO80" s="417">
        <f t="shared" si="65"/>
        <v>3279.5600000000013</v>
      </c>
      <c r="AP80" s="416">
        <f t="shared" si="66"/>
        <v>0.18482235793960802</v>
      </c>
      <c r="AQ80" s="415">
        <f t="shared" si="79"/>
        <v>546.61999999999898</v>
      </c>
      <c r="AR80" s="414">
        <f t="shared" si="67"/>
        <v>2.5999871575036991E-2</v>
      </c>
      <c r="AS80" s="415">
        <f t="shared" si="68"/>
        <v>3826.1800000000003</v>
      </c>
      <c r="AT80" s="418">
        <f t="shared" si="69"/>
        <v>0.21562758708527036</v>
      </c>
      <c r="AU80" s="376"/>
    </row>
    <row r="81" spans="1:47" ht="15.75" thickBot="1" x14ac:dyDescent="0.3">
      <c r="A81" s="335"/>
      <c r="B81" s="68"/>
      <c r="C81" s="421" t="s">
        <v>714</v>
      </c>
      <c r="D81" s="422">
        <v>147</v>
      </c>
      <c r="E81" s="423">
        <v>3000000</v>
      </c>
      <c r="F81" s="424">
        <v>21281.91</v>
      </c>
      <c r="G81" s="424">
        <v>21920.39</v>
      </c>
      <c r="H81" s="424">
        <v>22578.240000000002</v>
      </c>
      <c r="I81" s="424">
        <v>23255.65</v>
      </c>
      <c r="J81" s="424">
        <v>23953.51</v>
      </c>
      <c r="K81" s="424">
        <v>24576.3</v>
      </c>
      <c r="L81" s="424">
        <v>25215.279999999999</v>
      </c>
      <c r="M81" s="425">
        <v>25870.880000000001</v>
      </c>
      <c r="N81" s="68"/>
      <c r="O81" s="68"/>
      <c r="P81" s="426">
        <v>3000000</v>
      </c>
      <c r="Q81" s="449">
        <f t="shared" si="70"/>
        <v>638.47999999999956</v>
      </c>
      <c r="R81" s="434">
        <f t="shared" si="54"/>
        <v>3.0001066633586908E-2</v>
      </c>
      <c r="S81" s="449">
        <f t="shared" si="71"/>
        <v>657.85000000000218</v>
      </c>
      <c r="T81" s="434">
        <f t="shared" si="55"/>
        <v>3.0010871156945756E-2</v>
      </c>
      <c r="U81" s="435">
        <f t="shared" si="72"/>
        <v>1296.3300000000017</v>
      </c>
      <c r="V81" s="450">
        <f t="shared" si="56"/>
        <v>6.0912295935844185E-2</v>
      </c>
      <c r="W81" s="433">
        <f t="shared" si="73"/>
        <v>677.40999999999985</v>
      </c>
      <c r="X81" s="434">
        <f t="shared" si="57"/>
        <v>3.0002781439120135E-2</v>
      </c>
      <c r="Y81" s="432">
        <f t="shared" si="74"/>
        <v>1973.7400000000016</v>
      </c>
      <c r="Z81" s="434">
        <f t="shared" si="58"/>
        <v>9.2742615676882467E-2</v>
      </c>
      <c r="AA81" s="427">
        <f t="shared" si="75"/>
        <v>697.85999999999694</v>
      </c>
      <c r="AB81" s="428">
        <f t="shared" si="59"/>
        <v>3.0008191557750349E-2</v>
      </c>
      <c r="AC81" s="432">
        <f t="shared" si="76"/>
        <v>2671.5999999999985</v>
      </c>
      <c r="AD81" s="439">
        <f t="shared" si="60"/>
        <v>0.12553384541143153</v>
      </c>
      <c r="AE81" s="451">
        <v>3000000</v>
      </c>
      <c r="AF81" s="68"/>
      <c r="AG81" s="68"/>
      <c r="AH81" s="438">
        <v>3000000</v>
      </c>
      <c r="AI81" s="427">
        <f t="shared" si="77"/>
        <v>622.79000000000087</v>
      </c>
      <c r="AJ81" s="428">
        <f t="shared" si="61"/>
        <v>2.5999947398105787E-2</v>
      </c>
      <c r="AK81" s="432">
        <f t="shared" si="62"/>
        <v>3294.3899999999994</v>
      </c>
      <c r="AL81" s="431">
        <f t="shared" si="63"/>
        <v>0.15479766618691645</v>
      </c>
      <c r="AM81" s="427">
        <f t="shared" si="78"/>
        <v>638.97999999999956</v>
      </c>
      <c r="AN81" s="428">
        <f t="shared" si="64"/>
        <v>2.5999845379491605E-2</v>
      </c>
      <c r="AO81" s="432">
        <f t="shared" si="65"/>
        <v>3933.369999999999</v>
      </c>
      <c r="AP81" s="431">
        <f t="shared" si="66"/>
        <v>0.18482222695237405</v>
      </c>
      <c r="AQ81" s="430">
        <f t="shared" si="79"/>
        <v>655.60000000000218</v>
      </c>
      <c r="AR81" s="429">
        <f t="shared" si="67"/>
        <v>2.6000107871100468E-2</v>
      </c>
      <c r="AS81" s="430">
        <f t="shared" si="68"/>
        <v>4588.9700000000012</v>
      </c>
      <c r="AT81" s="439">
        <f t="shared" si="69"/>
        <v>0.21562773266121327</v>
      </c>
      <c r="AU81" s="376"/>
    </row>
    <row r="82" spans="1:47" ht="15.75" thickTop="1" x14ac:dyDescent="0.25">
      <c r="A82" s="335"/>
      <c r="B82" s="68"/>
      <c r="C82" s="374"/>
      <c r="D82" s="440"/>
      <c r="E82" s="441"/>
      <c r="F82" s="374"/>
      <c r="G82" s="374"/>
      <c r="H82" s="374"/>
      <c r="I82" s="374"/>
      <c r="J82" s="374"/>
      <c r="K82" s="374"/>
      <c r="L82" s="374"/>
      <c r="M82" s="374"/>
      <c r="N82" s="68"/>
      <c r="O82" s="68"/>
      <c r="P82" s="441"/>
      <c r="Q82" s="375"/>
      <c r="R82" s="442"/>
      <c r="S82" s="375"/>
      <c r="T82" s="442"/>
      <c r="U82" s="375"/>
      <c r="V82" s="442"/>
      <c r="W82" s="375"/>
      <c r="X82" s="442"/>
      <c r="Y82" s="377"/>
      <c r="Z82" s="442"/>
      <c r="AA82" s="377"/>
      <c r="AB82" s="376"/>
      <c r="AC82" s="377"/>
      <c r="AD82" s="376"/>
      <c r="AE82" s="441"/>
      <c r="AF82" s="68"/>
      <c r="AG82" s="68"/>
      <c r="AH82" s="441"/>
      <c r="AI82" s="377"/>
      <c r="AJ82" s="376"/>
      <c r="AK82" s="377"/>
      <c r="AL82" s="376"/>
      <c r="AM82" s="377"/>
      <c r="AN82" s="376"/>
      <c r="AO82" s="377"/>
      <c r="AP82" s="376"/>
      <c r="AQ82" s="377"/>
      <c r="AR82" s="376"/>
      <c r="AS82" s="377"/>
      <c r="AT82" s="376"/>
      <c r="AU82" s="376"/>
    </row>
    <row r="83" spans="1:47" ht="15.75" x14ac:dyDescent="0.25">
      <c r="A83" s="335"/>
      <c r="B83" s="68"/>
      <c r="C83" s="49" t="s">
        <v>718</v>
      </c>
      <c r="D83" s="68"/>
      <c r="E83" s="7"/>
      <c r="F83" s="68"/>
      <c r="G83" s="68"/>
      <c r="H83" s="68"/>
      <c r="I83" s="68"/>
      <c r="J83" s="68"/>
      <c r="K83" s="68"/>
      <c r="L83" s="68"/>
      <c r="M83" s="68"/>
      <c r="N83" s="68"/>
      <c r="O83" s="68"/>
      <c r="P83" s="49" t="s">
        <v>718</v>
      </c>
      <c r="Q83" s="68"/>
      <c r="R83" s="68"/>
      <c r="S83" s="68"/>
      <c r="T83" s="68"/>
      <c r="U83" s="68"/>
      <c r="V83" s="68"/>
      <c r="W83" s="68"/>
      <c r="X83" s="68"/>
      <c r="Y83" s="68"/>
      <c r="Z83" s="68"/>
      <c r="AA83" s="68"/>
      <c r="AB83" s="68"/>
      <c r="AC83" s="68"/>
      <c r="AD83" s="68"/>
      <c r="AE83" s="68"/>
      <c r="AF83" s="68"/>
      <c r="AG83" s="68"/>
      <c r="AH83" s="49" t="s">
        <v>718</v>
      </c>
      <c r="AI83" s="68"/>
      <c r="AJ83" s="68"/>
      <c r="AK83" s="68"/>
      <c r="AL83" s="68"/>
      <c r="AM83" s="68"/>
      <c r="AN83" s="68"/>
      <c r="AO83" s="68"/>
      <c r="AP83" s="68"/>
      <c r="AQ83" s="68"/>
      <c r="AR83" s="68"/>
      <c r="AS83" s="68"/>
      <c r="AT83" s="68"/>
      <c r="AU83" s="68"/>
    </row>
    <row r="84" spans="1:47" ht="16.5" thickBot="1" x14ac:dyDescent="0.3">
      <c r="A84" s="335"/>
      <c r="B84" s="68"/>
      <c r="C84" s="49"/>
      <c r="D84" s="68"/>
      <c r="E84" s="7"/>
      <c r="F84" s="68"/>
      <c r="G84" s="68"/>
      <c r="H84" s="68"/>
      <c r="I84" s="68"/>
      <c r="J84" s="68"/>
      <c r="K84" s="68"/>
      <c r="L84" s="68"/>
      <c r="M84" s="68"/>
      <c r="N84" s="68"/>
      <c r="O84" s="68"/>
      <c r="P84" s="68"/>
      <c r="Q84" s="362"/>
      <c r="R84" s="362"/>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row>
    <row r="85" spans="1:47" ht="17.25" thickTop="1" thickBot="1" x14ac:dyDescent="0.3">
      <c r="A85" s="335"/>
      <c r="B85" s="68"/>
      <c r="C85" s="68"/>
      <c r="D85" s="68"/>
      <c r="E85" s="7"/>
      <c r="F85" s="387"/>
      <c r="G85" s="388"/>
      <c r="H85" s="816" t="s">
        <v>717</v>
      </c>
      <c r="I85" s="817"/>
      <c r="J85" s="817"/>
      <c r="K85" s="817"/>
      <c r="L85" s="817"/>
      <c r="M85" s="818"/>
      <c r="N85" s="68"/>
      <c r="O85" s="68"/>
      <c r="P85" s="68"/>
      <c r="Q85" s="819" t="s">
        <v>602</v>
      </c>
      <c r="R85" s="820"/>
      <c r="S85" s="820"/>
      <c r="T85" s="820"/>
      <c r="U85" s="820"/>
      <c r="V85" s="820"/>
      <c r="W85" s="820"/>
      <c r="X85" s="820"/>
      <c r="Y85" s="820"/>
      <c r="Z85" s="820"/>
      <c r="AA85" s="820"/>
      <c r="AB85" s="820"/>
      <c r="AC85" s="820"/>
      <c r="AD85" s="821"/>
      <c r="AE85" s="445"/>
      <c r="AF85" s="68"/>
      <c r="AG85" s="68"/>
      <c r="AH85" s="819" t="s">
        <v>602</v>
      </c>
      <c r="AI85" s="820"/>
      <c r="AJ85" s="820"/>
      <c r="AK85" s="820"/>
      <c r="AL85" s="820"/>
      <c r="AM85" s="820"/>
      <c r="AN85" s="820"/>
      <c r="AO85" s="820"/>
      <c r="AP85" s="820"/>
      <c r="AQ85" s="820"/>
      <c r="AR85" s="820"/>
      <c r="AS85" s="820"/>
      <c r="AT85" s="821"/>
      <c r="AU85" s="18"/>
    </row>
    <row r="86" spans="1:47" ht="56.25" customHeight="1" thickTop="1" x14ac:dyDescent="0.25">
      <c r="A86" s="335"/>
      <c r="B86" s="68"/>
      <c r="C86" s="390" t="s">
        <v>683</v>
      </c>
      <c r="D86" s="827" t="s">
        <v>684</v>
      </c>
      <c r="E86" s="391" t="s">
        <v>685</v>
      </c>
      <c r="F86" s="392" t="s">
        <v>686</v>
      </c>
      <c r="G86" s="393" t="s">
        <v>687</v>
      </c>
      <c r="H86" s="393" t="s">
        <v>688</v>
      </c>
      <c r="I86" s="393" t="s">
        <v>689</v>
      </c>
      <c r="J86" s="393" t="s">
        <v>690</v>
      </c>
      <c r="K86" s="393" t="s">
        <v>691</v>
      </c>
      <c r="L86" s="393" t="s">
        <v>692</v>
      </c>
      <c r="M86" s="394" t="s">
        <v>693</v>
      </c>
      <c r="N86" s="68"/>
      <c r="O86" s="68"/>
      <c r="P86" s="395" t="s">
        <v>685</v>
      </c>
      <c r="Q86" s="829" t="s">
        <v>694</v>
      </c>
      <c r="R86" s="825"/>
      <c r="S86" s="797" t="s">
        <v>695</v>
      </c>
      <c r="T86" s="822"/>
      <c r="U86" s="822"/>
      <c r="V86" s="823"/>
      <c r="W86" s="824" t="s">
        <v>696</v>
      </c>
      <c r="X86" s="825"/>
      <c r="Y86" s="825"/>
      <c r="Z86" s="825"/>
      <c r="AA86" s="797" t="s">
        <v>697</v>
      </c>
      <c r="AB86" s="822"/>
      <c r="AC86" s="822"/>
      <c r="AD86" s="826"/>
      <c r="AE86" s="446" t="s">
        <v>685</v>
      </c>
      <c r="AF86" s="68"/>
      <c r="AG86" s="68"/>
      <c r="AH86" s="397" t="s">
        <v>685</v>
      </c>
      <c r="AI86" s="797" t="s">
        <v>698</v>
      </c>
      <c r="AJ86" s="822"/>
      <c r="AK86" s="822"/>
      <c r="AL86" s="823"/>
      <c r="AM86" s="797" t="s">
        <v>699</v>
      </c>
      <c r="AN86" s="822"/>
      <c r="AO86" s="822"/>
      <c r="AP86" s="823"/>
      <c r="AQ86" s="824" t="s">
        <v>700</v>
      </c>
      <c r="AR86" s="825"/>
      <c r="AS86" s="825"/>
      <c r="AT86" s="830"/>
      <c r="AU86" s="398"/>
    </row>
    <row r="87" spans="1:47" x14ac:dyDescent="0.25">
      <c r="A87" s="335"/>
      <c r="B87" s="68"/>
      <c r="C87" s="399"/>
      <c r="D87" s="828"/>
      <c r="E87" s="400"/>
      <c r="F87" s="346" t="str">
        <f>F67</f>
        <v>2014/15</v>
      </c>
      <c r="G87" s="346" t="str">
        <f t="shared" ref="G87:M87" si="80">G67</f>
        <v>2015/16</v>
      </c>
      <c r="H87" s="346" t="str">
        <f t="shared" si="80"/>
        <v>2016/17</v>
      </c>
      <c r="I87" s="346" t="str">
        <f t="shared" si="80"/>
        <v>2017/18</v>
      </c>
      <c r="J87" s="346" t="str">
        <f t="shared" si="80"/>
        <v>2018/19</v>
      </c>
      <c r="K87" s="346" t="str">
        <f t="shared" si="80"/>
        <v>2019/20</v>
      </c>
      <c r="L87" s="346" t="str">
        <f t="shared" si="80"/>
        <v>2020/21</v>
      </c>
      <c r="M87" s="348" t="str">
        <f t="shared" si="80"/>
        <v>2021/22</v>
      </c>
      <c r="N87" s="68"/>
      <c r="O87" s="68"/>
      <c r="P87" s="401" t="s">
        <v>572</v>
      </c>
      <c r="Q87" s="402" t="s">
        <v>620</v>
      </c>
      <c r="R87" s="353" t="s">
        <v>621</v>
      </c>
      <c r="S87" s="402" t="s">
        <v>620</v>
      </c>
      <c r="T87" s="351" t="s">
        <v>621</v>
      </c>
      <c r="U87" s="352" t="s">
        <v>622</v>
      </c>
      <c r="V87" s="366" t="s">
        <v>621</v>
      </c>
      <c r="W87" s="354" t="s">
        <v>620</v>
      </c>
      <c r="X87" s="351" t="s">
        <v>621</v>
      </c>
      <c r="Y87" s="352" t="s">
        <v>622</v>
      </c>
      <c r="Z87" s="353" t="s">
        <v>621</v>
      </c>
      <c r="AA87" s="402" t="s">
        <v>620</v>
      </c>
      <c r="AB87" s="351" t="s">
        <v>621</v>
      </c>
      <c r="AC87" s="352" t="s">
        <v>622</v>
      </c>
      <c r="AD87" s="350" t="s">
        <v>621</v>
      </c>
      <c r="AE87" s="447"/>
      <c r="AF87" s="68"/>
      <c r="AG87" s="68"/>
      <c r="AH87" s="404" t="s">
        <v>572</v>
      </c>
      <c r="AI87" s="402" t="s">
        <v>620</v>
      </c>
      <c r="AJ87" s="351" t="s">
        <v>621</v>
      </c>
      <c r="AK87" s="352" t="s">
        <v>622</v>
      </c>
      <c r="AL87" s="366" t="s">
        <v>621</v>
      </c>
      <c r="AM87" s="402" t="s">
        <v>620</v>
      </c>
      <c r="AN87" s="351" t="s">
        <v>621</v>
      </c>
      <c r="AO87" s="352" t="s">
        <v>622</v>
      </c>
      <c r="AP87" s="366" t="s">
        <v>621</v>
      </c>
      <c r="AQ87" s="354" t="s">
        <v>620</v>
      </c>
      <c r="AR87" s="351" t="s">
        <v>621</v>
      </c>
      <c r="AS87" s="352" t="s">
        <v>622</v>
      </c>
      <c r="AT87" s="350" t="s">
        <v>621</v>
      </c>
      <c r="AU87" s="405"/>
    </row>
    <row r="88" spans="1:47" x14ac:dyDescent="0.25">
      <c r="A88" s="335"/>
      <c r="B88" s="68"/>
      <c r="C88" s="406" t="s">
        <v>701</v>
      </c>
      <c r="D88" s="443">
        <f>IF(D68="","",D68)</f>
        <v>537</v>
      </c>
      <c r="E88" s="408">
        <v>50000</v>
      </c>
      <c r="F88" s="409">
        <v>551.29</v>
      </c>
      <c r="G88" s="409">
        <v>594.15</v>
      </c>
      <c r="H88" s="409">
        <v>640.16</v>
      </c>
      <c r="I88" s="409">
        <v>689.52</v>
      </c>
      <c r="J88" s="409">
        <v>742.48</v>
      </c>
      <c r="K88" s="409">
        <v>761.78</v>
      </c>
      <c r="L88" s="409">
        <v>781.59</v>
      </c>
      <c r="M88" s="410">
        <v>801.91</v>
      </c>
      <c r="N88" s="68"/>
      <c r="O88" s="68"/>
      <c r="P88" s="411">
        <v>50000</v>
      </c>
      <c r="Q88" s="412">
        <f>IF(G88="","",IF(F88=0,"",G88-F88))</f>
        <v>42.860000000000014</v>
      </c>
      <c r="R88" s="413">
        <f t="shared" ref="R88:R101" si="81">IF(Q88="","",Q88/F88)</f>
        <v>7.7744925538282966E-2</v>
      </c>
      <c r="S88" s="412">
        <f>IF(H88="","",IF(G88=0,"",H88-G88))</f>
        <v>46.009999999999991</v>
      </c>
      <c r="T88" s="413">
        <f t="shared" ref="T88:T101" si="82">IF(S88="","",S88/G88)</f>
        <v>7.7438357317175785E-2</v>
      </c>
      <c r="U88" s="417">
        <f>IF(S88="","",S88+Q88)</f>
        <v>88.87</v>
      </c>
      <c r="V88" s="416">
        <f t="shared" ref="V88:V101" si="83">IF(T88="","",U88/F88)</f>
        <v>0.16120372217888954</v>
      </c>
      <c r="W88" s="415">
        <f>IF(I88="","",IF(H88=0,"",I88-H88))</f>
        <v>49.360000000000014</v>
      </c>
      <c r="X88" s="413">
        <f t="shared" ref="X88:X101" si="84">IF(W88="","",W88/H88)</f>
        <v>7.7105723569107748E-2</v>
      </c>
      <c r="Y88" s="417">
        <f>IF(W88="","",W88+U88)</f>
        <v>138.23000000000002</v>
      </c>
      <c r="Z88" s="413">
        <f t="shared" ref="Z88:Z101" si="85">IF(X88="","",Y88/F88)</f>
        <v>0.25073917538863399</v>
      </c>
      <c r="AA88" s="412">
        <f>IF(J88="","",IF(I88=0,"",J88-I88))</f>
        <v>52.960000000000036</v>
      </c>
      <c r="AB88" s="413">
        <f t="shared" ref="AB88:AB101" si="86">IF(AA88="","",AA88/I88)</f>
        <v>7.6807054182619849E-2</v>
      </c>
      <c r="AC88" s="417">
        <f>IF(AA88="","",AA88+Y88)</f>
        <v>191.19000000000005</v>
      </c>
      <c r="AD88" s="418">
        <f t="shared" ref="AD88:AD101" si="87">IF(AB88="","",AC88/F88)</f>
        <v>0.34680476700103408</v>
      </c>
      <c r="AE88" s="448">
        <v>50000</v>
      </c>
      <c r="AF88" s="68"/>
      <c r="AG88" s="68"/>
      <c r="AH88" s="420">
        <v>50000</v>
      </c>
      <c r="AI88" s="412">
        <f>IF(K88="","",IF(J88=0,"",K88-J88))</f>
        <v>19.299999999999955</v>
      </c>
      <c r="AJ88" s="413">
        <f t="shared" ref="AJ88:AJ101" si="88">IF(AI88="","",AI88/J88)</f>
        <v>2.5993966167438792E-2</v>
      </c>
      <c r="AK88" s="417">
        <f t="shared" ref="AK88:AK101" si="89">IF(AI88="","",AI88+AC88)</f>
        <v>210.49</v>
      </c>
      <c r="AL88" s="416">
        <f t="shared" ref="AL88:AL101" si="90">IF(AK88="","",AK88/F88)</f>
        <v>0.38181356454860421</v>
      </c>
      <c r="AM88" s="412">
        <f>IF(L88="","",IF(K88=0,"",L88-K88))</f>
        <v>19.810000000000059</v>
      </c>
      <c r="AN88" s="413">
        <f t="shared" ref="AN88:AN101" si="91">IF(AM88="","",AM88/K88)</f>
        <v>2.6004883299640395E-2</v>
      </c>
      <c r="AO88" s="417">
        <f t="shared" ref="AO88:AO101" si="92">IF(AM88="","",AM88+AK88)</f>
        <v>230.30000000000007</v>
      </c>
      <c r="AP88" s="416">
        <f t="shared" ref="AP88:AP101" si="93">IF(AO88="","",AO88/F88)</f>
        <v>0.4177474650365508</v>
      </c>
      <c r="AQ88" s="415">
        <f>IF(M88="","",IF(L88=0,"",M88-L88))</f>
        <v>20.319999999999936</v>
      </c>
      <c r="AR88" s="414">
        <f t="shared" ref="AR88:AR101" si="94">IF(AQ88="","",AQ88/L88)</f>
        <v>2.5998285546130241E-2</v>
      </c>
      <c r="AS88" s="415">
        <f t="shared" ref="AS88:AS101" si="95">IF(AQ88="","",AQ88+AO88)</f>
        <v>250.62</v>
      </c>
      <c r="AT88" s="418">
        <f t="shared" ref="AT88:AT101" si="96">IF(AS88="","",AS88/F88)</f>
        <v>0.45460646846487335</v>
      </c>
      <c r="AU88" s="376"/>
    </row>
    <row r="89" spans="1:47" x14ac:dyDescent="0.25">
      <c r="A89" s="335"/>
      <c r="B89" s="68"/>
      <c r="C89" s="406" t="s">
        <v>702</v>
      </c>
      <c r="D89" s="443">
        <f t="shared" ref="D89:D101" si="97">IF(D69="","",D69)</f>
        <v>220</v>
      </c>
      <c r="E89" s="408">
        <v>150000</v>
      </c>
      <c r="F89" s="409">
        <v>1118.05</v>
      </c>
      <c r="G89" s="409">
        <v>1211.6300000000001</v>
      </c>
      <c r="H89" s="409">
        <v>1320.82</v>
      </c>
      <c r="I89" s="409">
        <v>1438.39</v>
      </c>
      <c r="J89" s="409">
        <v>1564.81</v>
      </c>
      <c r="K89" s="409">
        <v>1605.5</v>
      </c>
      <c r="L89" s="409">
        <v>1647.24</v>
      </c>
      <c r="M89" s="410">
        <v>1690.07</v>
      </c>
      <c r="N89" s="68"/>
      <c r="O89" s="68"/>
      <c r="P89" s="411">
        <v>150000</v>
      </c>
      <c r="Q89" s="412">
        <f t="shared" ref="Q89:Q101" si="98">IF(G89="","",IF(F89=0,"",G89-F89))</f>
        <v>93.580000000000155</v>
      </c>
      <c r="R89" s="413">
        <f t="shared" si="81"/>
        <v>8.369929788471013E-2</v>
      </c>
      <c r="S89" s="412">
        <f t="shared" ref="S89:S101" si="99">IF(H89="","",IF(G89=0,"",H89-G89))</f>
        <v>109.18999999999983</v>
      </c>
      <c r="T89" s="413">
        <f t="shared" si="82"/>
        <v>9.0118270429091235E-2</v>
      </c>
      <c r="U89" s="417">
        <f t="shared" ref="U89:U101" si="100">IF(S89="","",S89+Q89)</f>
        <v>202.76999999999998</v>
      </c>
      <c r="V89" s="416">
        <f t="shared" si="83"/>
        <v>0.18136040427530073</v>
      </c>
      <c r="W89" s="415">
        <f t="shared" ref="W89:W101" si="101">IF(I89="","",IF(H89=0,"",I89-H89))</f>
        <v>117.57000000000016</v>
      </c>
      <c r="X89" s="413">
        <f t="shared" si="84"/>
        <v>8.901288593449537E-2</v>
      </c>
      <c r="Y89" s="417">
        <f t="shared" ref="Y89:Y101" si="102">IF(W89="","",W89+U89)</f>
        <v>320.34000000000015</v>
      </c>
      <c r="Z89" s="413">
        <f t="shared" si="85"/>
        <v>0.28651670318858741</v>
      </c>
      <c r="AA89" s="412">
        <f t="shared" ref="AA89:AA101" si="103">IF(J89="","",IF(I89=0,"",J89-I89))</f>
        <v>126.41999999999985</v>
      </c>
      <c r="AB89" s="413">
        <f t="shared" si="86"/>
        <v>8.7889932493968842E-2</v>
      </c>
      <c r="AC89" s="417">
        <f t="shared" ref="AC89:AC101" si="104">IF(AA89="","",AA89+Y89)</f>
        <v>446.76</v>
      </c>
      <c r="AD89" s="418">
        <f t="shared" si="87"/>
        <v>0.39958856938419568</v>
      </c>
      <c r="AE89" s="448">
        <v>150000</v>
      </c>
      <c r="AF89" s="68"/>
      <c r="AG89" s="68"/>
      <c r="AH89" s="420">
        <v>150000</v>
      </c>
      <c r="AI89" s="412">
        <f t="shared" ref="AI89:AI101" si="105">IF(K89="","",IF(J89=0,"",K89-J89))</f>
        <v>40.690000000000055</v>
      </c>
      <c r="AJ89" s="413">
        <f t="shared" si="88"/>
        <v>2.6003156932790598E-2</v>
      </c>
      <c r="AK89" s="417">
        <f t="shared" si="89"/>
        <v>487.45000000000005</v>
      </c>
      <c r="AL89" s="416">
        <f t="shared" si="90"/>
        <v>0.4359822905952328</v>
      </c>
      <c r="AM89" s="412">
        <f t="shared" ref="AM89:AM101" si="106">IF(L89="","",IF(K89=0,"",L89-K89))</f>
        <v>41.740000000000009</v>
      </c>
      <c r="AN89" s="413">
        <f t="shared" si="91"/>
        <v>2.5998131423232644E-2</v>
      </c>
      <c r="AO89" s="417">
        <f t="shared" si="92"/>
        <v>529.19000000000005</v>
      </c>
      <c r="AP89" s="416">
        <f t="shared" si="93"/>
        <v>0.47331514690756232</v>
      </c>
      <c r="AQ89" s="415">
        <f t="shared" ref="AQ89:AQ101" si="107">IF(M89="","",IF(L89=0,"",M89-L89))</f>
        <v>42.829999999999927</v>
      </c>
      <c r="AR89" s="414">
        <f t="shared" si="94"/>
        <v>2.6001068453898598E-2</v>
      </c>
      <c r="AS89" s="415">
        <f t="shared" si="95"/>
        <v>572.02</v>
      </c>
      <c r="AT89" s="418">
        <f t="shared" si="96"/>
        <v>0.51162291489647149</v>
      </c>
      <c r="AU89" s="376"/>
    </row>
    <row r="90" spans="1:47" x14ac:dyDescent="0.25">
      <c r="A90" s="335"/>
      <c r="B90" s="68"/>
      <c r="C90" s="406" t="s">
        <v>703</v>
      </c>
      <c r="D90" s="443">
        <f t="shared" si="97"/>
        <v>134</v>
      </c>
      <c r="E90" s="408">
        <v>250000</v>
      </c>
      <c r="F90" s="409">
        <v>1825.55</v>
      </c>
      <c r="G90" s="409">
        <v>1964.46</v>
      </c>
      <c r="H90" s="409">
        <v>2127.7800000000002</v>
      </c>
      <c r="I90" s="409">
        <v>2303.29</v>
      </c>
      <c r="J90" s="409">
        <v>2491.67</v>
      </c>
      <c r="K90" s="409">
        <v>2556.4499999999998</v>
      </c>
      <c r="L90" s="409">
        <v>2622.92</v>
      </c>
      <c r="M90" s="410">
        <v>2691.12</v>
      </c>
      <c r="N90" s="68"/>
      <c r="O90" s="68"/>
      <c r="P90" s="411">
        <v>250000</v>
      </c>
      <c r="Q90" s="412">
        <f t="shared" si="98"/>
        <v>138.91000000000008</v>
      </c>
      <c r="R90" s="413">
        <f t="shared" si="81"/>
        <v>7.6092136616362244E-2</v>
      </c>
      <c r="S90" s="412">
        <f t="shared" si="99"/>
        <v>163.32000000000016</v>
      </c>
      <c r="T90" s="413">
        <f t="shared" si="82"/>
        <v>8.3137350722335995E-2</v>
      </c>
      <c r="U90" s="417">
        <f t="shared" si="100"/>
        <v>302.23000000000025</v>
      </c>
      <c r="V90" s="416">
        <f t="shared" si="83"/>
        <v>0.16555558598778464</v>
      </c>
      <c r="W90" s="415">
        <f t="shared" si="101"/>
        <v>175.50999999999976</v>
      </c>
      <c r="X90" s="413">
        <f t="shared" si="84"/>
        <v>8.2485031347225624E-2</v>
      </c>
      <c r="Y90" s="417">
        <f t="shared" si="102"/>
        <v>477.74</v>
      </c>
      <c r="Z90" s="413">
        <f t="shared" si="85"/>
        <v>0.26169647503492099</v>
      </c>
      <c r="AA90" s="412">
        <f t="shared" si="103"/>
        <v>188.38000000000011</v>
      </c>
      <c r="AB90" s="413">
        <f t="shared" si="86"/>
        <v>8.1787356346790949E-2</v>
      </c>
      <c r="AC90" s="417">
        <f t="shared" si="104"/>
        <v>666.12000000000012</v>
      </c>
      <c r="AD90" s="418">
        <f t="shared" si="87"/>
        <v>0.36488729424009209</v>
      </c>
      <c r="AE90" s="448">
        <v>250000</v>
      </c>
      <c r="AF90" s="68"/>
      <c r="AG90" s="68"/>
      <c r="AH90" s="420">
        <v>250000</v>
      </c>
      <c r="AI90" s="412">
        <f t="shared" si="105"/>
        <v>64.779999999999745</v>
      </c>
      <c r="AJ90" s="413">
        <f t="shared" si="88"/>
        <v>2.5998627426585281E-2</v>
      </c>
      <c r="AK90" s="417">
        <f t="shared" si="89"/>
        <v>730.89999999999986</v>
      </c>
      <c r="AL90" s="416">
        <f t="shared" si="90"/>
        <v>0.40037249048232032</v>
      </c>
      <c r="AM90" s="412">
        <f t="shared" si="106"/>
        <v>66.470000000000255</v>
      </c>
      <c r="AN90" s="413">
        <f t="shared" si="91"/>
        <v>2.6000899685110313E-2</v>
      </c>
      <c r="AO90" s="417">
        <f t="shared" si="92"/>
        <v>797.37000000000012</v>
      </c>
      <c r="AP90" s="416">
        <f t="shared" si="93"/>
        <v>0.43678343512913925</v>
      </c>
      <c r="AQ90" s="415">
        <f t="shared" si="107"/>
        <v>68.199999999999818</v>
      </c>
      <c r="AR90" s="414">
        <f t="shared" si="94"/>
        <v>2.6001555518277271E-2</v>
      </c>
      <c r="AS90" s="415">
        <f t="shared" si="95"/>
        <v>865.56999999999994</v>
      </c>
      <c r="AT90" s="418">
        <f t="shared" si="96"/>
        <v>0.47414203938539068</v>
      </c>
      <c r="AU90" s="376"/>
    </row>
    <row r="91" spans="1:47" x14ac:dyDescent="0.25">
      <c r="A91" s="335"/>
      <c r="B91" s="68"/>
      <c r="C91" s="406" t="s">
        <v>704</v>
      </c>
      <c r="D91" s="443">
        <f t="shared" si="97"/>
        <v>144</v>
      </c>
      <c r="E91" s="408">
        <v>350000</v>
      </c>
      <c r="F91" s="409">
        <v>2533.0500000000002</v>
      </c>
      <c r="G91" s="409">
        <v>2717.3</v>
      </c>
      <c r="H91" s="409">
        <v>2934.73</v>
      </c>
      <c r="I91" s="409">
        <v>3168.19</v>
      </c>
      <c r="J91" s="409">
        <v>3418.53</v>
      </c>
      <c r="K91" s="409">
        <v>3507.41</v>
      </c>
      <c r="L91" s="409">
        <v>3598.6</v>
      </c>
      <c r="M91" s="410">
        <v>3692.16</v>
      </c>
      <c r="N91" s="68"/>
      <c r="O91" s="68"/>
      <c r="P91" s="411">
        <v>350000</v>
      </c>
      <c r="Q91" s="412">
        <f t="shared" si="98"/>
        <v>184.25</v>
      </c>
      <c r="R91" s="413">
        <f t="shared" si="81"/>
        <v>7.2738398373502294E-2</v>
      </c>
      <c r="S91" s="412">
        <f t="shared" si="99"/>
        <v>217.42999999999984</v>
      </c>
      <c r="T91" s="413">
        <f t="shared" si="82"/>
        <v>8.0016928568799842E-2</v>
      </c>
      <c r="U91" s="417">
        <f t="shared" si="100"/>
        <v>401.67999999999984</v>
      </c>
      <c r="V91" s="416">
        <f t="shared" si="83"/>
        <v>0.15857563016916357</v>
      </c>
      <c r="W91" s="415">
        <f t="shared" si="101"/>
        <v>233.46000000000004</v>
      </c>
      <c r="X91" s="413">
        <f t="shared" si="84"/>
        <v>7.9550759354352879E-2</v>
      </c>
      <c r="Y91" s="417">
        <f t="shared" si="102"/>
        <v>635.13999999999987</v>
      </c>
      <c r="Z91" s="413">
        <f t="shared" si="85"/>
        <v>0.25074120131856847</v>
      </c>
      <c r="AA91" s="412">
        <f t="shared" si="103"/>
        <v>250.34000000000015</v>
      </c>
      <c r="AB91" s="413">
        <f t="shared" si="86"/>
        <v>7.9016725638298257E-2</v>
      </c>
      <c r="AC91" s="417">
        <f t="shared" si="104"/>
        <v>885.48</v>
      </c>
      <c r="AD91" s="418">
        <f t="shared" si="87"/>
        <v>0.34957067566767336</v>
      </c>
      <c r="AE91" s="448">
        <v>350000</v>
      </c>
      <c r="AF91" s="68"/>
      <c r="AG91" s="68"/>
      <c r="AH91" s="420">
        <v>350000</v>
      </c>
      <c r="AI91" s="412">
        <f t="shared" si="105"/>
        <v>88.879999999999654</v>
      </c>
      <c r="AJ91" s="413">
        <f t="shared" si="88"/>
        <v>2.5999479308357585E-2</v>
      </c>
      <c r="AK91" s="417">
        <f t="shared" si="89"/>
        <v>974.35999999999967</v>
      </c>
      <c r="AL91" s="416">
        <f t="shared" si="90"/>
        <v>0.38465881052486117</v>
      </c>
      <c r="AM91" s="412">
        <f t="shared" si="106"/>
        <v>91.190000000000055</v>
      </c>
      <c r="AN91" s="413">
        <f t="shared" si="91"/>
        <v>2.5999241605629241E-2</v>
      </c>
      <c r="AO91" s="417">
        <f t="shared" si="92"/>
        <v>1065.5499999999997</v>
      </c>
      <c r="AP91" s="416">
        <f t="shared" si="93"/>
        <v>0.42065888948106023</v>
      </c>
      <c r="AQ91" s="415">
        <f t="shared" si="107"/>
        <v>93.559999999999945</v>
      </c>
      <c r="AR91" s="414">
        <f t="shared" si="94"/>
        <v>2.5998999610959802E-2</v>
      </c>
      <c r="AS91" s="415">
        <f t="shared" si="95"/>
        <v>1159.1099999999997</v>
      </c>
      <c r="AT91" s="418">
        <f t="shared" si="96"/>
        <v>0.4575945993959849</v>
      </c>
      <c r="AU91" s="376"/>
    </row>
    <row r="92" spans="1:47" x14ac:dyDescent="0.25">
      <c r="A92" s="335"/>
      <c r="B92" s="68"/>
      <c r="C92" s="406" t="s">
        <v>705</v>
      </c>
      <c r="D92" s="443">
        <f t="shared" si="97"/>
        <v>98</v>
      </c>
      <c r="E92" s="408">
        <v>450000</v>
      </c>
      <c r="F92" s="409">
        <v>3240.56</v>
      </c>
      <c r="G92" s="409">
        <v>3470.14</v>
      </c>
      <c r="H92" s="409">
        <v>3741.69</v>
      </c>
      <c r="I92" s="409">
        <v>4033.09</v>
      </c>
      <c r="J92" s="409">
        <v>4345.3999999999996</v>
      </c>
      <c r="K92" s="409">
        <v>4458.38</v>
      </c>
      <c r="L92" s="409">
        <v>4574.3</v>
      </c>
      <c r="M92" s="410">
        <v>4693.2299999999996</v>
      </c>
      <c r="N92" s="68"/>
      <c r="O92" s="68"/>
      <c r="P92" s="411">
        <v>450000</v>
      </c>
      <c r="Q92" s="412">
        <f t="shared" si="98"/>
        <v>229.57999999999993</v>
      </c>
      <c r="R92" s="413">
        <f t="shared" si="81"/>
        <v>7.0845779741773002E-2</v>
      </c>
      <c r="S92" s="412">
        <f t="shared" si="99"/>
        <v>271.55000000000018</v>
      </c>
      <c r="T92" s="413">
        <f t="shared" si="82"/>
        <v>7.825332695510849E-2</v>
      </c>
      <c r="U92" s="417">
        <f t="shared" si="100"/>
        <v>501.13000000000011</v>
      </c>
      <c r="V92" s="416">
        <f t="shared" si="83"/>
        <v>0.15464302466240407</v>
      </c>
      <c r="W92" s="415">
        <f t="shared" si="101"/>
        <v>291.40000000000009</v>
      </c>
      <c r="X92" s="413">
        <f t="shared" si="84"/>
        <v>7.7879247078191965E-2</v>
      </c>
      <c r="Y92" s="417">
        <f t="shared" si="102"/>
        <v>792.5300000000002</v>
      </c>
      <c r="Z92" s="413">
        <f t="shared" si="85"/>
        <v>0.24456575406719833</v>
      </c>
      <c r="AA92" s="412">
        <f t="shared" si="103"/>
        <v>312.30999999999949</v>
      </c>
      <c r="AB92" s="413">
        <f t="shared" si="86"/>
        <v>7.7436903218127906E-2</v>
      </c>
      <c r="AC92" s="417">
        <f t="shared" si="104"/>
        <v>1104.8399999999997</v>
      </c>
      <c r="AD92" s="418">
        <f t="shared" si="87"/>
        <v>0.34094107191349632</v>
      </c>
      <c r="AE92" s="448">
        <v>450000</v>
      </c>
      <c r="AF92" s="68"/>
      <c r="AG92" s="68"/>
      <c r="AH92" s="420">
        <v>450000</v>
      </c>
      <c r="AI92" s="412">
        <f t="shared" si="105"/>
        <v>112.98000000000047</v>
      </c>
      <c r="AJ92" s="413">
        <f t="shared" si="88"/>
        <v>2.5999907948635451E-2</v>
      </c>
      <c r="AK92" s="417">
        <f t="shared" si="89"/>
        <v>1217.8200000000002</v>
      </c>
      <c r="AL92" s="416">
        <f t="shared" si="90"/>
        <v>0.3758054163477918</v>
      </c>
      <c r="AM92" s="412">
        <f t="shared" si="106"/>
        <v>115.92000000000007</v>
      </c>
      <c r="AN92" s="413">
        <f t="shared" si="91"/>
        <v>2.6000475509041415E-2</v>
      </c>
      <c r="AO92" s="417">
        <f t="shared" si="92"/>
        <v>1333.7400000000002</v>
      </c>
      <c r="AP92" s="416">
        <f t="shared" si="93"/>
        <v>0.41157701138074909</v>
      </c>
      <c r="AQ92" s="415">
        <f t="shared" si="107"/>
        <v>118.92999999999938</v>
      </c>
      <c r="AR92" s="414">
        <f t="shared" si="94"/>
        <v>2.5999606497168828E-2</v>
      </c>
      <c r="AS92" s="415">
        <f t="shared" si="95"/>
        <v>1452.6699999999996</v>
      </c>
      <c r="AT92" s="418">
        <f t="shared" si="96"/>
        <v>0.44827745821709819</v>
      </c>
      <c r="AU92" s="376"/>
    </row>
    <row r="93" spans="1:47" x14ac:dyDescent="0.25">
      <c r="A93" s="335"/>
      <c r="B93" s="68"/>
      <c r="C93" s="406" t="s">
        <v>706</v>
      </c>
      <c r="D93" s="443">
        <f t="shared" si="97"/>
        <v>86</v>
      </c>
      <c r="E93" s="408">
        <v>550000</v>
      </c>
      <c r="F93" s="409">
        <v>3948.06</v>
      </c>
      <c r="G93" s="409">
        <v>4222.9799999999996</v>
      </c>
      <c r="H93" s="409">
        <v>4548.6400000000003</v>
      </c>
      <c r="I93" s="409">
        <v>4898</v>
      </c>
      <c r="J93" s="409">
        <v>5272.26</v>
      </c>
      <c r="K93" s="409">
        <v>5409.34</v>
      </c>
      <c r="L93" s="409">
        <v>5549.98</v>
      </c>
      <c r="M93" s="410">
        <v>5694.28</v>
      </c>
      <c r="N93" s="68"/>
      <c r="O93" s="68"/>
      <c r="P93" s="411">
        <v>550000</v>
      </c>
      <c r="Q93" s="412">
        <f t="shared" si="98"/>
        <v>274.91999999999962</v>
      </c>
      <c r="R93" s="413">
        <f t="shared" si="81"/>
        <v>6.9634200088144457E-2</v>
      </c>
      <c r="S93" s="412">
        <f t="shared" si="99"/>
        <v>325.66000000000076</v>
      </c>
      <c r="T93" s="413">
        <f t="shared" si="82"/>
        <v>7.711615967871048E-2</v>
      </c>
      <c r="U93" s="417">
        <f t="shared" si="100"/>
        <v>600.58000000000038</v>
      </c>
      <c r="V93" s="416">
        <f t="shared" si="83"/>
        <v>0.15212028185995158</v>
      </c>
      <c r="W93" s="415">
        <f t="shared" si="101"/>
        <v>349.35999999999967</v>
      </c>
      <c r="X93" s="413">
        <f t="shared" si="84"/>
        <v>7.6805374793344747E-2</v>
      </c>
      <c r="Y93" s="417">
        <f t="shared" si="102"/>
        <v>949.94</v>
      </c>
      <c r="Z93" s="413">
        <f t="shared" si="85"/>
        <v>0.24060931191521914</v>
      </c>
      <c r="AA93" s="412">
        <f t="shared" si="103"/>
        <v>374.26000000000022</v>
      </c>
      <c r="AB93" s="413">
        <f t="shared" si="86"/>
        <v>7.6410779910167453E-2</v>
      </c>
      <c r="AC93" s="417">
        <f t="shared" si="104"/>
        <v>1324.2000000000003</v>
      </c>
      <c r="AD93" s="418">
        <f t="shared" si="87"/>
        <v>0.33540523700247726</v>
      </c>
      <c r="AE93" s="448">
        <v>550000</v>
      </c>
      <c r="AF93" s="68"/>
      <c r="AG93" s="68"/>
      <c r="AH93" s="420">
        <v>550000</v>
      </c>
      <c r="AI93" s="412">
        <f t="shared" si="105"/>
        <v>137.07999999999993</v>
      </c>
      <c r="AJ93" s="413">
        <f t="shared" si="88"/>
        <v>2.6000235193256768E-2</v>
      </c>
      <c r="AK93" s="417">
        <f t="shared" si="89"/>
        <v>1461.2800000000002</v>
      </c>
      <c r="AL93" s="416">
        <f t="shared" si="90"/>
        <v>0.37012608724284846</v>
      </c>
      <c r="AM93" s="412">
        <f t="shared" si="106"/>
        <v>140.63999999999942</v>
      </c>
      <c r="AN93" s="413">
        <f t="shared" si="91"/>
        <v>2.5999474982160375E-2</v>
      </c>
      <c r="AO93" s="417">
        <f t="shared" si="92"/>
        <v>1601.9199999999996</v>
      </c>
      <c r="AP93" s="416">
        <f t="shared" si="93"/>
        <v>0.40574864617052414</v>
      </c>
      <c r="AQ93" s="415">
        <f t="shared" si="107"/>
        <v>144.30000000000018</v>
      </c>
      <c r="AR93" s="414">
        <f t="shared" si="94"/>
        <v>2.6000093694031366E-2</v>
      </c>
      <c r="AS93" s="415">
        <f t="shared" si="95"/>
        <v>1746.2199999999998</v>
      </c>
      <c r="AT93" s="418">
        <f t="shared" si="96"/>
        <v>0.44229824268121554</v>
      </c>
      <c r="AU93" s="376"/>
    </row>
    <row r="94" spans="1:47" x14ac:dyDescent="0.25">
      <c r="A94" s="335"/>
      <c r="B94" s="68"/>
      <c r="C94" s="406" t="s">
        <v>707</v>
      </c>
      <c r="D94" s="443">
        <f t="shared" si="97"/>
        <v>71</v>
      </c>
      <c r="E94" s="408">
        <v>650000</v>
      </c>
      <c r="F94" s="409">
        <v>4655.57</v>
      </c>
      <c r="G94" s="409">
        <v>4975.82</v>
      </c>
      <c r="H94" s="409">
        <v>5355.6</v>
      </c>
      <c r="I94" s="409">
        <v>5762.9</v>
      </c>
      <c r="J94" s="409">
        <v>6199.12</v>
      </c>
      <c r="K94" s="409">
        <v>6360.3</v>
      </c>
      <c r="L94" s="409">
        <v>6525.67</v>
      </c>
      <c r="M94" s="410">
        <v>6695.34</v>
      </c>
      <c r="N94" s="68"/>
      <c r="O94" s="68"/>
      <c r="P94" s="411">
        <v>650000</v>
      </c>
      <c r="Q94" s="412">
        <f t="shared" si="98"/>
        <v>320.25</v>
      </c>
      <c r="R94" s="413">
        <f t="shared" si="81"/>
        <v>6.8788569391073487E-2</v>
      </c>
      <c r="S94" s="412">
        <f t="shared" si="99"/>
        <v>379.78000000000065</v>
      </c>
      <c r="T94" s="413">
        <f t="shared" si="82"/>
        <v>7.632510822336834E-2</v>
      </c>
      <c r="U94" s="417">
        <f t="shared" si="100"/>
        <v>700.03000000000065</v>
      </c>
      <c r="V94" s="416">
        <f t="shared" si="83"/>
        <v>0.1503639726177462</v>
      </c>
      <c r="W94" s="415">
        <f t="shared" si="101"/>
        <v>407.29999999999927</v>
      </c>
      <c r="X94" s="413">
        <f t="shared" si="84"/>
        <v>7.6051236089326915E-2</v>
      </c>
      <c r="Y94" s="417">
        <f t="shared" si="102"/>
        <v>1107.33</v>
      </c>
      <c r="Z94" s="413">
        <f t="shared" si="85"/>
        <v>0.23785057468795442</v>
      </c>
      <c r="AA94" s="412">
        <f t="shared" si="103"/>
        <v>436.22000000000025</v>
      </c>
      <c r="AB94" s="413">
        <f t="shared" si="86"/>
        <v>7.5694528796265814E-2</v>
      </c>
      <c r="AC94" s="417">
        <f t="shared" si="104"/>
        <v>1543.5500000000002</v>
      </c>
      <c r="AD94" s="418">
        <f t="shared" si="87"/>
        <v>0.33154909065914601</v>
      </c>
      <c r="AE94" s="448">
        <v>650000</v>
      </c>
      <c r="AF94" s="68"/>
      <c r="AG94" s="68"/>
      <c r="AH94" s="420">
        <v>650000</v>
      </c>
      <c r="AI94" s="412">
        <f t="shared" si="105"/>
        <v>161.18000000000029</v>
      </c>
      <c r="AJ94" s="413">
        <f t="shared" si="88"/>
        <v>2.6000464582069761E-2</v>
      </c>
      <c r="AK94" s="417">
        <f t="shared" si="89"/>
        <v>1704.7300000000005</v>
      </c>
      <c r="AL94" s="416">
        <f t="shared" si="90"/>
        <v>0.36616998563011632</v>
      </c>
      <c r="AM94" s="412">
        <f t="shared" si="106"/>
        <v>165.36999999999989</v>
      </c>
      <c r="AN94" s="413">
        <f t="shared" si="91"/>
        <v>2.6000345895633836E-2</v>
      </c>
      <c r="AO94" s="417">
        <f t="shared" si="92"/>
        <v>1870.1000000000004</v>
      </c>
      <c r="AP94" s="416">
        <f t="shared" si="93"/>
        <v>0.40169087780873242</v>
      </c>
      <c r="AQ94" s="415">
        <f t="shared" si="107"/>
        <v>169.67000000000007</v>
      </c>
      <c r="AR94" s="414">
        <f t="shared" si="94"/>
        <v>2.6000395361702334E-2</v>
      </c>
      <c r="AS94" s="415">
        <f t="shared" si="95"/>
        <v>2039.7700000000004</v>
      </c>
      <c r="AT94" s="418">
        <f t="shared" si="96"/>
        <v>0.43813539480665109</v>
      </c>
      <c r="AU94" s="376"/>
    </row>
    <row r="95" spans="1:47" x14ac:dyDescent="0.25">
      <c r="A95" s="335"/>
      <c r="B95" s="68"/>
      <c r="C95" s="406" t="s">
        <v>708</v>
      </c>
      <c r="D95" s="443">
        <f t="shared" si="97"/>
        <v>54</v>
      </c>
      <c r="E95" s="408">
        <v>750000</v>
      </c>
      <c r="F95" s="409">
        <v>5363.07</v>
      </c>
      <c r="G95" s="409">
        <v>5728.65</v>
      </c>
      <c r="H95" s="409">
        <v>6162.55</v>
      </c>
      <c r="I95" s="409">
        <v>6627.8</v>
      </c>
      <c r="J95" s="409">
        <v>7125.99</v>
      </c>
      <c r="K95" s="409">
        <v>7311.27</v>
      </c>
      <c r="L95" s="409">
        <v>7501.36</v>
      </c>
      <c r="M95" s="410">
        <v>7696.4</v>
      </c>
      <c r="N95" s="68"/>
      <c r="O95" s="68"/>
      <c r="P95" s="411">
        <v>750000</v>
      </c>
      <c r="Q95" s="412">
        <f t="shared" si="98"/>
        <v>365.57999999999993</v>
      </c>
      <c r="R95" s="413">
        <f t="shared" si="81"/>
        <v>6.8166180937410836E-2</v>
      </c>
      <c r="S95" s="412">
        <f t="shared" si="99"/>
        <v>433.90000000000055</v>
      </c>
      <c r="T95" s="413">
        <f t="shared" si="82"/>
        <v>7.5742103287860241E-2</v>
      </c>
      <c r="U95" s="417">
        <f t="shared" si="100"/>
        <v>799.48000000000047</v>
      </c>
      <c r="V95" s="416">
        <f t="shared" si="83"/>
        <v>0.14907133414257143</v>
      </c>
      <c r="W95" s="415">
        <f t="shared" si="101"/>
        <v>465.25</v>
      </c>
      <c r="X95" s="413">
        <f t="shared" si="84"/>
        <v>7.5496344857242534E-2</v>
      </c>
      <c r="Y95" s="417">
        <f t="shared" si="102"/>
        <v>1264.7300000000005</v>
      </c>
      <c r="Z95" s="413">
        <f t="shared" si="85"/>
        <v>0.23582201985057077</v>
      </c>
      <c r="AA95" s="412">
        <f t="shared" si="103"/>
        <v>498.1899999999996</v>
      </c>
      <c r="AB95" s="413">
        <f t="shared" si="86"/>
        <v>7.5166721989196952E-2</v>
      </c>
      <c r="AC95" s="417">
        <f t="shared" si="104"/>
        <v>1762.92</v>
      </c>
      <c r="AD95" s="418">
        <f t="shared" si="87"/>
        <v>0.32871471004480646</v>
      </c>
      <c r="AE95" s="448">
        <v>750000</v>
      </c>
      <c r="AF95" s="68"/>
      <c r="AG95" s="68"/>
      <c r="AH95" s="420">
        <v>750000</v>
      </c>
      <c r="AI95" s="412">
        <f t="shared" si="105"/>
        <v>185.28000000000065</v>
      </c>
      <c r="AJ95" s="413">
        <f t="shared" si="88"/>
        <v>2.6000597811672577E-2</v>
      </c>
      <c r="AK95" s="417">
        <f t="shared" si="89"/>
        <v>1948.2000000000007</v>
      </c>
      <c r="AL95" s="416">
        <f t="shared" si="90"/>
        <v>0.36326208682713462</v>
      </c>
      <c r="AM95" s="412">
        <f t="shared" si="106"/>
        <v>190.08999999999924</v>
      </c>
      <c r="AN95" s="413">
        <f t="shared" si="91"/>
        <v>2.5999586939067936E-2</v>
      </c>
      <c r="AO95" s="417">
        <f t="shared" si="92"/>
        <v>2138.29</v>
      </c>
      <c r="AP95" s="416">
        <f t="shared" si="93"/>
        <v>0.39870633797433186</v>
      </c>
      <c r="AQ95" s="415">
        <f t="shared" si="107"/>
        <v>195.03999999999996</v>
      </c>
      <c r="AR95" s="414">
        <f t="shared" si="94"/>
        <v>2.6000618554502114E-2</v>
      </c>
      <c r="AS95" s="415">
        <f t="shared" si="95"/>
        <v>2333.33</v>
      </c>
      <c r="AT95" s="418">
        <f t="shared" si="96"/>
        <v>0.43507356793776703</v>
      </c>
      <c r="AU95" s="376"/>
    </row>
    <row r="96" spans="1:47" x14ac:dyDescent="0.25">
      <c r="A96" s="335"/>
      <c r="B96" s="68"/>
      <c r="C96" s="406" t="s">
        <v>709</v>
      </c>
      <c r="D96" s="443">
        <f t="shared" si="97"/>
        <v>33</v>
      </c>
      <c r="E96" s="408">
        <v>850000</v>
      </c>
      <c r="F96" s="409">
        <v>6070.57</v>
      </c>
      <c r="G96" s="409">
        <v>6481.49</v>
      </c>
      <c r="H96" s="409">
        <v>6969.51</v>
      </c>
      <c r="I96" s="409">
        <v>7492.7</v>
      </c>
      <c r="J96" s="409">
        <v>8052.85</v>
      </c>
      <c r="K96" s="409">
        <v>8262.2199999999993</v>
      </c>
      <c r="L96" s="409">
        <v>8477.0400000000009</v>
      </c>
      <c r="M96" s="410">
        <v>8697.44</v>
      </c>
      <c r="N96" s="68"/>
      <c r="O96" s="68"/>
      <c r="P96" s="411">
        <v>850000</v>
      </c>
      <c r="Q96" s="412">
        <f t="shared" si="98"/>
        <v>410.92000000000007</v>
      </c>
      <c r="R96" s="413">
        <f t="shared" si="81"/>
        <v>6.7690513411425957E-2</v>
      </c>
      <c r="S96" s="412">
        <f t="shared" si="99"/>
        <v>488.02000000000044</v>
      </c>
      <c r="T96" s="413">
        <f t="shared" si="82"/>
        <v>7.5294415327339922E-2</v>
      </c>
      <c r="U96" s="417">
        <f t="shared" si="100"/>
        <v>898.94000000000051</v>
      </c>
      <c r="V96" s="416">
        <f t="shared" si="83"/>
        <v>0.14808164636928667</v>
      </c>
      <c r="W96" s="415">
        <f t="shared" si="101"/>
        <v>523.1899999999996</v>
      </c>
      <c r="X96" s="413">
        <f t="shared" si="84"/>
        <v>7.5068405095910562E-2</v>
      </c>
      <c r="Y96" s="417">
        <f t="shared" si="102"/>
        <v>1422.13</v>
      </c>
      <c r="Z96" s="413">
        <f t="shared" si="85"/>
        <v>0.23426630448211622</v>
      </c>
      <c r="AA96" s="412">
        <f t="shared" si="103"/>
        <v>560.15000000000055</v>
      </c>
      <c r="AB96" s="413">
        <f t="shared" si="86"/>
        <v>7.4759432514314009E-2</v>
      </c>
      <c r="AC96" s="417">
        <f t="shared" si="104"/>
        <v>1982.2800000000007</v>
      </c>
      <c r="AD96" s="418">
        <f t="shared" si="87"/>
        <v>0.32653935297673869</v>
      </c>
      <c r="AE96" s="448">
        <v>850000</v>
      </c>
      <c r="AF96" s="68"/>
      <c r="AG96" s="68"/>
      <c r="AH96" s="420">
        <v>850000</v>
      </c>
      <c r="AI96" s="412">
        <f t="shared" si="105"/>
        <v>209.36999999999898</v>
      </c>
      <c r="AJ96" s="413">
        <f t="shared" si="88"/>
        <v>2.5999490863482987E-2</v>
      </c>
      <c r="AK96" s="417">
        <f t="shared" si="89"/>
        <v>2191.6499999999996</v>
      </c>
      <c r="AL96" s="416">
        <f t="shared" si="90"/>
        <v>0.36102870076450805</v>
      </c>
      <c r="AM96" s="412">
        <f t="shared" si="106"/>
        <v>214.82000000000153</v>
      </c>
      <c r="AN96" s="413">
        <f t="shared" si="91"/>
        <v>2.6000275954888824E-2</v>
      </c>
      <c r="AO96" s="417">
        <f t="shared" si="92"/>
        <v>2406.4700000000012</v>
      </c>
      <c r="AP96" s="416">
        <f t="shared" si="93"/>
        <v>0.3964158225669091</v>
      </c>
      <c r="AQ96" s="415">
        <f t="shared" si="107"/>
        <v>220.39999999999964</v>
      </c>
      <c r="AR96" s="414">
        <f t="shared" si="94"/>
        <v>2.5999641384256724E-2</v>
      </c>
      <c r="AS96" s="415">
        <f t="shared" si="95"/>
        <v>2626.8700000000008</v>
      </c>
      <c r="AT96" s="418">
        <f t="shared" si="96"/>
        <v>0.43272213317695057</v>
      </c>
      <c r="AU96" s="376"/>
    </row>
    <row r="97" spans="1:47" x14ac:dyDescent="0.25">
      <c r="A97" s="335"/>
      <c r="B97" s="68"/>
      <c r="C97" s="406" t="s">
        <v>710</v>
      </c>
      <c r="D97" s="443">
        <f t="shared" si="97"/>
        <v>43</v>
      </c>
      <c r="E97" s="408">
        <v>950000</v>
      </c>
      <c r="F97" s="409">
        <v>6778.08</v>
      </c>
      <c r="G97" s="409">
        <v>7234.33</v>
      </c>
      <c r="H97" s="409">
        <v>7776.46</v>
      </c>
      <c r="I97" s="409">
        <v>8357.61</v>
      </c>
      <c r="J97" s="409">
        <v>8979.7099999999991</v>
      </c>
      <c r="K97" s="409">
        <v>9213.18</v>
      </c>
      <c r="L97" s="409">
        <v>9452.7199999999993</v>
      </c>
      <c r="M97" s="410">
        <v>9698.49</v>
      </c>
      <c r="N97" s="68"/>
      <c r="O97" s="68"/>
      <c r="P97" s="411">
        <v>950000</v>
      </c>
      <c r="Q97" s="412">
        <f t="shared" si="98"/>
        <v>456.25</v>
      </c>
      <c r="R97" s="413">
        <f t="shared" si="81"/>
        <v>6.7312572291858469E-2</v>
      </c>
      <c r="S97" s="412">
        <f t="shared" si="99"/>
        <v>542.13000000000011</v>
      </c>
      <c r="T97" s="413">
        <f t="shared" si="82"/>
        <v>7.4938522295775856E-2</v>
      </c>
      <c r="U97" s="417">
        <f t="shared" si="100"/>
        <v>998.38000000000011</v>
      </c>
      <c r="V97" s="416">
        <f t="shared" si="83"/>
        <v>0.14729539928711377</v>
      </c>
      <c r="W97" s="415">
        <f t="shared" si="101"/>
        <v>581.15000000000055</v>
      </c>
      <c r="X97" s="413">
        <f t="shared" si="84"/>
        <v>7.4731947441380855E-2</v>
      </c>
      <c r="Y97" s="417">
        <f t="shared" si="102"/>
        <v>1579.5300000000007</v>
      </c>
      <c r="Z97" s="413">
        <f t="shared" si="85"/>
        <v>0.23303501876637642</v>
      </c>
      <c r="AA97" s="412">
        <f t="shared" si="103"/>
        <v>622.09999999999854</v>
      </c>
      <c r="AB97" s="413">
        <f t="shared" si="86"/>
        <v>7.4435155504982711E-2</v>
      </c>
      <c r="AC97" s="417">
        <f t="shared" si="104"/>
        <v>2201.6299999999992</v>
      </c>
      <c r="AD97" s="418">
        <f t="shared" si="87"/>
        <v>0.3248161721313409</v>
      </c>
      <c r="AE97" s="448">
        <v>950000</v>
      </c>
      <c r="AF97" s="68"/>
      <c r="AG97" s="68"/>
      <c r="AH97" s="420">
        <v>950000</v>
      </c>
      <c r="AI97" s="412">
        <f t="shared" si="105"/>
        <v>233.47000000000116</v>
      </c>
      <c r="AJ97" s="413">
        <f t="shared" si="88"/>
        <v>2.5999726049059622E-2</v>
      </c>
      <c r="AK97" s="417">
        <f t="shared" si="89"/>
        <v>2435.1000000000004</v>
      </c>
      <c r="AL97" s="416">
        <f t="shared" si="90"/>
        <v>0.35926102967211959</v>
      </c>
      <c r="AM97" s="412">
        <f t="shared" si="106"/>
        <v>239.53999999999905</v>
      </c>
      <c r="AN97" s="413">
        <f t="shared" si="91"/>
        <v>2.5999709112380205E-2</v>
      </c>
      <c r="AO97" s="417">
        <f t="shared" si="92"/>
        <v>2674.6399999999994</v>
      </c>
      <c r="AP97" s="416">
        <f t="shared" si="93"/>
        <v>0.39460142105138912</v>
      </c>
      <c r="AQ97" s="415">
        <f t="shared" si="107"/>
        <v>245.77000000000044</v>
      </c>
      <c r="AR97" s="414">
        <f t="shared" si="94"/>
        <v>2.5999923831447506E-2</v>
      </c>
      <c r="AS97" s="415">
        <f t="shared" si="95"/>
        <v>2920.41</v>
      </c>
      <c r="AT97" s="418">
        <f t="shared" si="96"/>
        <v>0.43086095177395367</v>
      </c>
      <c r="AU97" s="376"/>
    </row>
    <row r="98" spans="1:47" x14ac:dyDescent="0.25">
      <c r="A98" s="335"/>
      <c r="B98" s="68"/>
      <c r="C98" s="406" t="s">
        <v>711</v>
      </c>
      <c r="D98" s="443">
        <f t="shared" si="97"/>
        <v>121</v>
      </c>
      <c r="E98" s="408">
        <v>1250000</v>
      </c>
      <c r="F98" s="409">
        <v>8900.59</v>
      </c>
      <c r="G98" s="409">
        <v>9492.84</v>
      </c>
      <c r="H98" s="409">
        <v>10197.33</v>
      </c>
      <c r="I98" s="409">
        <v>10952.31</v>
      </c>
      <c r="J98" s="409">
        <v>11760.3</v>
      </c>
      <c r="K98" s="409">
        <v>12066.07</v>
      </c>
      <c r="L98" s="409">
        <v>12379.79</v>
      </c>
      <c r="M98" s="410">
        <v>12701.66</v>
      </c>
      <c r="N98" s="68"/>
      <c r="O98" s="68"/>
      <c r="P98" s="411">
        <v>1250000</v>
      </c>
      <c r="Q98" s="412">
        <f t="shared" si="98"/>
        <v>592.25</v>
      </c>
      <c r="R98" s="413">
        <f t="shared" si="81"/>
        <v>6.6540532706258801E-2</v>
      </c>
      <c r="S98" s="412">
        <f t="shared" si="99"/>
        <v>704.48999999999978</v>
      </c>
      <c r="T98" s="413">
        <f t="shared" si="82"/>
        <v>7.4212775102076911E-2</v>
      </c>
      <c r="U98" s="417">
        <f t="shared" si="100"/>
        <v>1296.7399999999998</v>
      </c>
      <c r="V98" s="416">
        <f t="shared" si="83"/>
        <v>0.14569146539723768</v>
      </c>
      <c r="W98" s="415">
        <f t="shared" si="101"/>
        <v>754.97999999999956</v>
      </c>
      <c r="X98" s="413">
        <f t="shared" si="84"/>
        <v>7.4037027339509412E-2</v>
      </c>
      <c r="Y98" s="417">
        <f t="shared" si="102"/>
        <v>2051.7199999999993</v>
      </c>
      <c r="Z98" s="413">
        <f t="shared" si="85"/>
        <v>0.23051505574349557</v>
      </c>
      <c r="AA98" s="412">
        <f t="shared" si="103"/>
        <v>807.98999999999978</v>
      </c>
      <c r="AB98" s="413">
        <f t="shared" si="86"/>
        <v>7.3773477923835235E-2</v>
      </c>
      <c r="AC98" s="417">
        <f t="shared" si="104"/>
        <v>2859.7099999999991</v>
      </c>
      <c r="AD98" s="418">
        <f t="shared" si="87"/>
        <v>0.32129443104333522</v>
      </c>
      <c r="AE98" s="448">
        <v>1250000</v>
      </c>
      <c r="AF98" s="68"/>
      <c r="AG98" s="68"/>
      <c r="AH98" s="420">
        <v>1250000</v>
      </c>
      <c r="AI98" s="412">
        <f t="shared" si="105"/>
        <v>305.77000000000044</v>
      </c>
      <c r="AJ98" s="413">
        <f t="shared" si="88"/>
        <v>2.6000187070057777E-2</v>
      </c>
      <c r="AK98" s="417">
        <f t="shared" si="89"/>
        <v>3165.4799999999996</v>
      </c>
      <c r="AL98" s="416">
        <f t="shared" si="90"/>
        <v>0.3556483334250875</v>
      </c>
      <c r="AM98" s="412">
        <f t="shared" si="106"/>
        <v>313.72000000000116</v>
      </c>
      <c r="AN98" s="413">
        <f t="shared" si="91"/>
        <v>2.6000180671917301E-2</v>
      </c>
      <c r="AO98" s="417">
        <f t="shared" si="92"/>
        <v>3479.2000000000007</v>
      </c>
      <c r="AP98" s="416">
        <f t="shared" si="93"/>
        <v>0.39089543502172336</v>
      </c>
      <c r="AQ98" s="415">
        <f t="shared" si="107"/>
        <v>321.86999999999898</v>
      </c>
      <c r="AR98" s="414">
        <f t="shared" si="94"/>
        <v>2.5999633273262227E-2</v>
      </c>
      <c r="AS98" s="415">
        <f t="shared" si="95"/>
        <v>3801.0699999999997</v>
      </c>
      <c r="AT98" s="418">
        <f t="shared" si="96"/>
        <v>0.42705820625374269</v>
      </c>
      <c r="AU98" s="376"/>
    </row>
    <row r="99" spans="1:47" x14ac:dyDescent="0.25">
      <c r="A99" s="335"/>
      <c r="B99" s="68"/>
      <c r="C99" s="406" t="s">
        <v>712</v>
      </c>
      <c r="D99" s="443">
        <f t="shared" si="97"/>
        <v>78</v>
      </c>
      <c r="E99" s="408">
        <v>1750000</v>
      </c>
      <c r="F99" s="409">
        <v>12438.11</v>
      </c>
      <c r="G99" s="409">
        <v>13257.03</v>
      </c>
      <c r="H99" s="409">
        <v>14232.1</v>
      </c>
      <c r="I99" s="409">
        <v>15276.83</v>
      </c>
      <c r="J99" s="409">
        <v>16394.62</v>
      </c>
      <c r="K99" s="409">
        <v>16820.88</v>
      </c>
      <c r="L99" s="409">
        <v>17258.22</v>
      </c>
      <c r="M99" s="410">
        <v>17706.93</v>
      </c>
      <c r="N99" s="68"/>
      <c r="O99" s="68"/>
      <c r="P99" s="411">
        <v>1750000</v>
      </c>
      <c r="Q99" s="412">
        <f t="shared" si="98"/>
        <v>818.92000000000007</v>
      </c>
      <c r="R99" s="413">
        <f t="shared" si="81"/>
        <v>6.5839584953019392E-2</v>
      </c>
      <c r="S99" s="412">
        <f t="shared" si="99"/>
        <v>975.06999999999971</v>
      </c>
      <c r="T99" s="413">
        <f t="shared" si="82"/>
        <v>7.3551164929097967E-2</v>
      </c>
      <c r="U99" s="417">
        <f t="shared" si="100"/>
        <v>1793.9899999999998</v>
      </c>
      <c r="V99" s="416">
        <f t="shared" si="83"/>
        <v>0.14423332805386024</v>
      </c>
      <c r="W99" s="415">
        <f t="shared" si="101"/>
        <v>1044.7299999999996</v>
      </c>
      <c r="X99" s="413">
        <f t="shared" si="84"/>
        <v>7.3406594950850515E-2</v>
      </c>
      <c r="Y99" s="417">
        <f t="shared" si="102"/>
        <v>2838.7199999999993</v>
      </c>
      <c r="Z99" s="413">
        <f t="shared" si="85"/>
        <v>0.22822760049557361</v>
      </c>
      <c r="AA99" s="412">
        <f t="shared" si="103"/>
        <v>1117.7899999999991</v>
      </c>
      <c r="AB99" s="413">
        <f t="shared" si="86"/>
        <v>7.3168975500807365E-2</v>
      </c>
      <c r="AC99" s="417">
        <f t="shared" si="104"/>
        <v>3956.5099999999984</v>
      </c>
      <c r="AD99" s="418">
        <f t="shared" si="87"/>
        <v>0.31809575570564969</v>
      </c>
      <c r="AE99" s="448">
        <v>1750000</v>
      </c>
      <c r="AF99" s="68"/>
      <c r="AG99" s="68"/>
      <c r="AH99" s="420">
        <v>1750000</v>
      </c>
      <c r="AI99" s="412">
        <f t="shared" si="105"/>
        <v>426.26000000000204</v>
      </c>
      <c r="AJ99" s="413">
        <f t="shared" si="88"/>
        <v>2.5999992680525809E-2</v>
      </c>
      <c r="AK99" s="417">
        <f t="shared" si="89"/>
        <v>4382.7700000000004</v>
      </c>
      <c r="AL99" s="416">
        <f t="shared" si="90"/>
        <v>0.35236623570622871</v>
      </c>
      <c r="AM99" s="412">
        <f t="shared" si="106"/>
        <v>437.34000000000015</v>
      </c>
      <c r="AN99" s="413">
        <f t="shared" si="91"/>
        <v>2.5999828784225326E-2</v>
      </c>
      <c r="AO99" s="417">
        <f t="shared" si="92"/>
        <v>4820.1100000000006</v>
      </c>
      <c r="AP99" s="416">
        <f t="shared" si="93"/>
        <v>0.38752752628815795</v>
      </c>
      <c r="AQ99" s="415">
        <f t="shared" si="107"/>
        <v>448.70999999999913</v>
      </c>
      <c r="AR99" s="414">
        <f t="shared" si="94"/>
        <v>2.5999784450540037E-2</v>
      </c>
      <c r="AS99" s="415">
        <f t="shared" si="95"/>
        <v>5268.82</v>
      </c>
      <c r="AT99" s="418">
        <f t="shared" si="96"/>
        <v>0.42360294289084111</v>
      </c>
      <c r="AU99" s="376"/>
    </row>
    <row r="100" spans="1:47" x14ac:dyDescent="0.25">
      <c r="A100" s="335"/>
      <c r="B100" s="68"/>
      <c r="C100" s="406" t="s">
        <v>713</v>
      </c>
      <c r="D100" s="443">
        <f t="shared" si="97"/>
        <v>81</v>
      </c>
      <c r="E100" s="408">
        <v>2500000</v>
      </c>
      <c r="F100" s="409">
        <v>17744.39</v>
      </c>
      <c r="G100" s="409">
        <v>18903.310000000001</v>
      </c>
      <c r="H100" s="409">
        <v>20284.259999999998</v>
      </c>
      <c r="I100" s="409">
        <v>21763.599999999999</v>
      </c>
      <c r="J100" s="409">
        <v>23346.09</v>
      </c>
      <c r="K100" s="409">
        <v>23953.09</v>
      </c>
      <c r="L100" s="409">
        <v>24575.87</v>
      </c>
      <c r="M100" s="410">
        <v>25214.84</v>
      </c>
      <c r="N100" s="68"/>
      <c r="O100" s="68"/>
      <c r="P100" s="411">
        <v>2500000</v>
      </c>
      <c r="Q100" s="412">
        <f t="shared" si="98"/>
        <v>1158.9200000000019</v>
      </c>
      <c r="R100" s="413">
        <f t="shared" si="81"/>
        <v>6.5311909848690314E-2</v>
      </c>
      <c r="S100" s="412">
        <f t="shared" si="99"/>
        <v>1380.9499999999971</v>
      </c>
      <c r="T100" s="413">
        <f t="shared" si="82"/>
        <v>7.3053343567872339E-2</v>
      </c>
      <c r="U100" s="417">
        <f t="shared" si="100"/>
        <v>2539.869999999999</v>
      </c>
      <c r="V100" s="416">
        <f t="shared" si="83"/>
        <v>0.14313650680581294</v>
      </c>
      <c r="W100" s="415">
        <f t="shared" si="101"/>
        <v>1479.3400000000001</v>
      </c>
      <c r="X100" s="413">
        <f t="shared" si="84"/>
        <v>7.2930439661096844E-2</v>
      </c>
      <c r="Y100" s="417">
        <f t="shared" si="102"/>
        <v>4019.2099999999991</v>
      </c>
      <c r="Z100" s="413">
        <f t="shared" si="85"/>
        <v>0.22650595483981131</v>
      </c>
      <c r="AA100" s="412">
        <f t="shared" si="103"/>
        <v>1582.4900000000016</v>
      </c>
      <c r="AB100" s="413">
        <f t="shared" si="86"/>
        <v>7.2712694590968491E-2</v>
      </c>
      <c r="AC100" s="417">
        <f t="shared" si="104"/>
        <v>5601.7000000000007</v>
      </c>
      <c r="AD100" s="418">
        <f t="shared" si="87"/>
        <v>0.31568850774808266</v>
      </c>
      <c r="AE100" s="448">
        <v>2500000</v>
      </c>
      <c r="AF100" s="68"/>
      <c r="AG100" s="68"/>
      <c r="AH100" s="420">
        <v>2500000</v>
      </c>
      <c r="AI100" s="412">
        <f t="shared" si="105"/>
        <v>607</v>
      </c>
      <c r="AJ100" s="413">
        <f t="shared" si="88"/>
        <v>2.6000071103983578E-2</v>
      </c>
      <c r="AK100" s="417">
        <f t="shared" si="89"/>
        <v>6208.7000000000007</v>
      </c>
      <c r="AL100" s="416">
        <f t="shared" si="90"/>
        <v>0.34989650250022686</v>
      </c>
      <c r="AM100" s="412">
        <f t="shared" si="106"/>
        <v>622.77999999999884</v>
      </c>
      <c r="AN100" s="413">
        <f t="shared" si="91"/>
        <v>2.5999985805589126E-2</v>
      </c>
      <c r="AO100" s="417">
        <f t="shared" si="92"/>
        <v>6831.48</v>
      </c>
      <c r="AP100" s="416">
        <f t="shared" si="93"/>
        <v>0.38499379240424719</v>
      </c>
      <c r="AQ100" s="415">
        <f t="shared" si="107"/>
        <v>638.97000000000116</v>
      </c>
      <c r="AR100" s="414">
        <f t="shared" si="94"/>
        <v>2.5999893391363202E-2</v>
      </c>
      <c r="AS100" s="415">
        <f t="shared" si="95"/>
        <v>7470.4500000000007</v>
      </c>
      <c r="AT100" s="418">
        <f t="shared" si="96"/>
        <v>0.42100348335445742</v>
      </c>
      <c r="AU100" s="376"/>
    </row>
    <row r="101" spans="1:47" ht="15.75" thickBot="1" x14ac:dyDescent="0.3">
      <c r="A101" s="335"/>
      <c r="B101" s="68"/>
      <c r="C101" s="421" t="s">
        <v>714</v>
      </c>
      <c r="D101" s="444">
        <f t="shared" si="97"/>
        <v>147</v>
      </c>
      <c r="E101" s="423">
        <v>3000000</v>
      </c>
      <c r="F101" s="424">
        <v>21281.91</v>
      </c>
      <c r="G101" s="424">
        <v>22667.5</v>
      </c>
      <c r="H101" s="424">
        <v>24319.040000000001</v>
      </c>
      <c r="I101" s="424">
        <v>26088.11</v>
      </c>
      <c r="J101" s="424">
        <v>27980.41</v>
      </c>
      <c r="K101" s="424">
        <v>28707.9</v>
      </c>
      <c r="L101" s="424">
        <v>29454.31</v>
      </c>
      <c r="M101" s="425">
        <v>30220.12</v>
      </c>
      <c r="N101" s="68"/>
      <c r="O101" s="68"/>
      <c r="P101" s="426">
        <v>3000000</v>
      </c>
      <c r="Q101" s="449">
        <f t="shared" si="98"/>
        <v>1385.5900000000001</v>
      </c>
      <c r="R101" s="434">
        <f t="shared" si="81"/>
        <v>6.5106468357398375E-2</v>
      </c>
      <c r="S101" s="449">
        <f t="shared" si="99"/>
        <v>1651.5400000000009</v>
      </c>
      <c r="T101" s="434">
        <f t="shared" si="82"/>
        <v>7.2859380169846735E-2</v>
      </c>
      <c r="U101" s="435">
        <f t="shared" si="100"/>
        <v>3037.130000000001</v>
      </c>
      <c r="V101" s="450">
        <f t="shared" si="83"/>
        <v>0.1427094654568129</v>
      </c>
      <c r="W101" s="433">
        <f t="shared" si="101"/>
        <v>1769.0699999999997</v>
      </c>
      <c r="X101" s="434">
        <f t="shared" si="84"/>
        <v>7.2744236614603192E-2</v>
      </c>
      <c r="Y101" s="432">
        <f t="shared" si="102"/>
        <v>4806.2000000000007</v>
      </c>
      <c r="Z101" s="434">
        <f t="shared" si="85"/>
        <v>0.22583499319375003</v>
      </c>
      <c r="AA101" s="449">
        <f t="shared" si="103"/>
        <v>1892.2999999999993</v>
      </c>
      <c r="AB101" s="434">
        <f t="shared" si="86"/>
        <v>7.2534959412544606E-2</v>
      </c>
      <c r="AC101" s="435">
        <f t="shared" si="104"/>
        <v>6698.5</v>
      </c>
      <c r="AD101" s="436">
        <f t="shared" si="87"/>
        <v>0.31475088467153561</v>
      </c>
      <c r="AE101" s="451">
        <v>3000000</v>
      </c>
      <c r="AF101" s="68"/>
      <c r="AG101" s="68"/>
      <c r="AH101" s="438">
        <v>3000000</v>
      </c>
      <c r="AI101" s="427">
        <f t="shared" si="105"/>
        <v>727.4900000000016</v>
      </c>
      <c r="AJ101" s="428">
        <f t="shared" si="88"/>
        <v>2.599997641206836E-2</v>
      </c>
      <c r="AK101" s="432">
        <f t="shared" si="89"/>
        <v>7425.9900000000016</v>
      </c>
      <c r="AL101" s="431">
        <f t="shared" si="90"/>
        <v>0.34893437666074151</v>
      </c>
      <c r="AM101" s="427">
        <f t="shared" si="106"/>
        <v>746.40999999999985</v>
      </c>
      <c r="AN101" s="428">
        <f t="shared" si="91"/>
        <v>2.600016023463924E-2</v>
      </c>
      <c r="AO101" s="432">
        <f t="shared" si="92"/>
        <v>8172.4000000000015</v>
      </c>
      <c r="AP101" s="431">
        <f t="shared" si="93"/>
        <v>0.38400688659993398</v>
      </c>
      <c r="AQ101" s="430">
        <f t="shared" si="107"/>
        <v>765.80999999999767</v>
      </c>
      <c r="AR101" s="429">
        <f t="shared" si="94"/>
        <v>2.5999930061169237E-2</v>
      </c>
      <c r="AS101" s="430">
        <f t="shared" si="95"/>
        <v>8938.2099999999991</v>
      </c>
      <c r="AT101" s="439">
        <f t="shared" si="96"/>
        <v>0.41999096885570886</v>
      </c>
      <c r="AU101" s="376"/>
    </row>
    <row r="102" spans="1:47" ht="15.75" thickTop="1" x14ac:dyDescent="0.25">
      <c r="A102" s="335"/>
      <c r="B102" s="68"/>
      <c r="C102" s="374"/>
      <c r="D102" s="440"/>
      <c r="E102" s="441"/>
      <c r="F102" s="374"/>
      <c r="G102" s="374"/>
      <c r="H102" s="374"/>
      <c r="I102" s="374"/>
      <c r="J102" s="374"/>
      <c r="K102" s="374"/>
      <c r="L102" s="374"/>
      <c r="M102" s="374"/>
      <c r="N102" s="68"/>
      <c r="O102" s="68"/>
      <c r="P102" s="441"/>
      <c r="Q102" s="375"/>
      <c r="R102" s="442"/>
      <c r="S102" s="375"/>
      <c r="T102" s="442"/>
      <c r="U102" s="375"/>
      <c r="V102" s="442"/>
      <c r="W102" s="375"/>
      <c r="X102" s="442"/>
      <c r="Y102" s="377"/>
      <c r="Z102" s="442"/>
      <c r="AA102" s="375"/>
      <c r="AB102" s="442"/>
      <c r="AC102" s="375"/>
      <c r="AD102" s="442"/>
      <c r="AE102" s="441"/>
      <c r="AF102" s="68"/>
      <c r="AG102" s="68"/>
      <c r="AH102" s="441"/>
      <c r="AI102" s="377"/>
      <c r="AJ102" s="376"/>
      <c r="AK102" s="377"/>
      <c r="AL102" s="376"/>
      <c r="AM102" s="377"/>
      <c r="AN102" s="376"/>
      <c r="AO102" s="377"/>
      <c r="AP102" s="376"/>
      <c r="AQ102" s="377"/>
      <c r="AR102" s="376"/>
      <c r="AS102" s="377"/>
      <c r="AT102" s="376"/>
      <c r="AU102" s="376"/>
    </row>
    <row r="103" spans="1:47" x14ac:dyDescent="0.25">
      <c r="A103" s="335"/>
      <c r="B103" s="68"/>
      <c r="C103" s="68"/>
      <c r="D103" s="68"/>
      <c r="E103" s="7"/>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73"/>
      <c r="AF103" s="68"/>
      <c r="AG103" s="68"/>
      <c r="AH103" s="68"/>
      <c r="AI103" s="68"/>
      <c r="AJ103" s="68"/>
      <c r="AK103" s="68"/>
      <c r="AL103" s="68"/>
      <c r="AM103" s="68"/>
      <c r="AN103" s="68"/>
      <c r="AO103" s="68"/>
      <c r="AP103" s="68"/>
      <c r="AQ103" s="68"/>
      <c r="AR103" s="68"/>
      <c r="AS103" s="68"/>
      <c r="AT103" s="68"/>
      <c r="AU103" s="68"/>
    </row>
    <row r="104" spans="1:47" ht="15.75" x14ac:dyDescent="0.25">
      <c r="A104" s="335"/>
      <c r="B104" s="68"/>
      <c r="C104" s="49" t="s">
        <v>719</v>
      </c>
      <c r="D104" s="68"/>
      <c r="E104" s="7"/>
      <c r="F104" s="68"/>
      <c r="G104" s="68"/>
      <c r="H104" s="68"/>
      <c r="I104" s="68"/>
      <c r="J104" s="68"/>
      <c r="K104" s="68"/>
      <c r="L104" s="68"/>
      <c r="M104" s="68"/>
      <c r="N104" s="68"/>
      <c r="O104" s="68"/>
      <c r="P104" s="49" t="s">
        <v>719</v>
      </c>
      <c r="Q104" s="68"/>
      <c r="R104" s="68"/>
      <c r="S104" s="68"/>
      <c r="T104" s="68"/>
      <c r="U104" s="68"/>
      <c r="V104" s="68"/>
      <c r="W104" s="68"/>
      <c r="X104" s="68"/>
      <c r="Y104" s="68"/>
      <c r="Z104" s="68"/>
      <c r="AA104" s="68"/>
      <c r="AB104" s="68"/>
      <c r="AC104" s="68"/>
      <c r="AD104" s="68"/>
      <c r="AE104" s="68"/>
      <c r="AF104" s="68"/>
      <c r="AG104" s="68"/>
      <c r="AH104" s="49" t="s">
        <v>719</v>
      </c>
      <c r="AI104" s="68"/>
      <c r="AJ104" s="68"/>
      <c r="AK104" s="68"/>
      <c r="AL104" s="68"/>
      <c r="AM104" s="68"/>
      <c r="AN104" s="68"/>
      <c r="AO104" s="68"/>
      <c r="AP104" s="68"/>
      <c r="AQ104" s="68"/>
      <c r="AR104" s="68"/>
      <c r="AS104" s="68"/>
      <c r="AT104" s="68"/>
      <c r="AU104" s="68"/>
    </row>
    <row r="105" spans="1:47" ht="4.5" customHeight="1" thickBot="1" x14ac:dyDescent="0.3">
      <c r="A105" s="335"/>
      <c r="B105" s="68"/>
      <c r="C105" s="49"/>
      <c r="D105" s="68"/>
      <c r="E105" s="7"/>
      <c r="F105" s="68"/>
      <c r="G105" s="68"/>
      <c r="H105" s="68"/>
      <c r="I105" s="68"/>
      <c r="J105" s="68"/>
      <c r="K105" s="68"/>
      <c r="L105" s="68"/>
      <c r="M105" s="68"/>
      <c r="N105" s="68"/>
      <c r="O105" s="68"/>
      <c r="P105" s="68"/>
      <c r="Q105" s="362"/>
      <c r="R105" s="362"/>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row>
    <row r="106" spans="1:47" ht="17.25" thickTop="1" thickBot="1" x14ac:dyDescent="0.3">
      <c r="A106" s="335"/>
      <c r="B106" s="68"/>
      <c r="C106" s="68"/>
      <c r="D106" s="68"/>
      <c r="E106" s="7"/>
      <c r="F106" s="387"/>
      <c r="G106" s="452"/>
      <c r="H106" s="816" t="s">
        <v>720</v>
      </c>
      <c r="I106" s="817"/>
      <c r="J106" s="817"/>
      <c r="K106" s="817"/>
      <c r="L106" s="817"/>
      <c r="M106" s="818"/>
      <c r="N106" s="68"/>
      <c r="O106" s="68"/>
      <c r="P106" s="68"/>
      <c r="Q106" s="819" t="s">
        <v>602</v>
      </c>
      <c r="R106" s="820"/>
      <c r="S106" s="820"/>
      <c r="T106" s="820"/>
      <c r="U106" s="820"/>
      <c r="V106" s="820"/>
      <c r="W106" s="820"/>
      <c r="X106" s="820"/>
      <c r="Y106" s="820"/>
      <c r="Z106" s="820"/>
      <c r="AA106" s="820"/>
      <c r="AB106" s="820"/>
      <c r="AC106" s="820"/>
      <c r="AD106" s="821"/>
      <c r="AE106" s="445"/>
      <c r="AF106" s="68"/>
      <c r="AG106" s="68"/>
      <c r="AH106" s="819" t="s">
        <v>602</v>
      </c>
      <c r="AI106" s="820"/>
      <c r="AJ106" s="820"/>
      <c r="AK106" s="820"/>
      <c r="AL106" s="820"/>
      <c r="AM106" s="820"/>
      <c r="AN106" s="820"/>
      <c r="AO106" s="820"/>
      <c r="AP106" s="820"/>
      <c r="AQ106" s="820"/>
      <c r="AR106" s="820"/>
      <c r="AS106" s="820"/>
      <c r="AT106" s="821"/>
      <c r="AU106" s="18"/>
    </row>
    <row r="107" spans="1:47" ht="48" customHeight="1" thickTop="1" x14ac:dyDescent="0.25">
      <c r="A107" s="335"/>
      <c r="B107" s="68"/>
      <c r="C107" s="390" t="s">
        <v>683</v>
      </c>
      <c r="D107" s="827" t="s">
        <v>684</v>
      </c>
      <c r="E107" s="391" t="s">
        <v>685</v>
      </c>
      <c r="F107" s="392" t="s">
        <v>686</v>
      </c>
      <c r="G107" s="453" t="s">
        <v>687</v>
      </c>
      <c r="H107" s="453" t="s">
        <v>688</v>
      </c>
      <c r="I107" s="453" t="s">
        <v>689</v>
      </c>
      <c r="J107" s="453" t="s">
        <v>690</v>
      </c>
      <c r="K107" s="453" t="s">
        <v>691</v>
      </c>
      <c r="L107" s="453" t="s">
        <v>692</v>
      </c>
      <c r="M107" s="454" t="s">
        <v>693</v>
      </c>
      <c r="N107" s="68"/>
      <c r="O107" s="68"/>
      <c r="P107" s="395" t="s">
        <v>685</v>
      </c>
      <c r="Q107" s="829" t="s">
        <v>694</v>
      </c>
      <c r="R107" s="825"/>
      <c r="S107" s="797" t="s">
        <v>695</v>
      </c>
      <c r="T107" s="822"/>
      <c r="U107" s="822"/>
      <c r="V107" s="823"/>
      <c r="W107" s="824" t="s">
        <v>696</v>
      </c>
      <c r="X107" s="825"/>
      <c r="Y107" s="825"/>
      <c r="Z107" s="825"/>
      <c r="AA107" s="797" t="s">
        <v>697</v>
      </c>
      <c r="AB107" s="822"/>
      <c r="AC107" s="822"/>
      <c r="AD107" s="826"/>
      <c r="AE107" s="455" t="s">
        <v>685</v>
      </c>
      <c r="AF107" s="68"/>
      <c r="AG107" s="68"/>
      <c r="AH107" s="446" t="s">
        <v>685</v>
      </c>
      <c r="AI107" s="797" t="s">
        <v>698</v>
      </c>
      <c r="AJ107" s="822"/>
      <c r="AK107" s="822"/>
      <c r="AL107" s="823"/>
      <c r="AM107" s="824" t="s">
        <v>699</v>
      </c>
      <c r="AN107" s="825"/>
      <c r="AO107" s="825"/>
      <c r="AP107" s="825"/>
      <c r="AQ107" s="797" t="s">
        <v>700</v>
      </c>
      <c r="AR107" s="822"/>
      <c r="AS107" s="822"/>
      <c r="AT107" s="826"/>
      <c r="AU107" s="398"/>
    </row>
    <row r="108" spans="1:47" ht="19.5" customHeight="1" x14ac:dyDescent="0.25">
      <c r="A108" s="335"/>
      <c r="B108" s="68"/>
      <c r="C108" s="399"/>
      <c r="D108" s="828"/>
      <c r="E108" s="400"/>
      <c r="F108" s="346" t="str">
        <f>'WK5a - Impact on Rates'!E37</f>
        <v>2014/15</v>
      </c>
      <c r="G108" s="346" t="str">
        <f>'WK5a - Impact on Rates'!F37</f>
        <v>2015/16</v>
      </c>
      <c r="H108" s="346" t="str">
        <f>'WK5a - Impact on Rates'!G37</f>
        <v>2016/17</v>
      </c>
      <c r="I108" s="346" t="str">
        <f>'WK5a - Impact on Rates'!H37</f>
        <v>2017/18</v>
      </c>
      <c r="J108" s="346" t="str">
        <f>'WK5a - Impact on Rates'!I37</f>
        <v>2018/19</v>
      </c>
      <c r="K108" s="346" t="str">
        <f>'WK5a - Impact on Rates'!J37</f>
        <v>2019/20</v>
      </c>
      <c r="L108" s="346" t="str">
        <f>'WK5a - Impact on Rates'!K37</f>
        <v>2020/21</v>
      </c>
      <c r="M108" s="348" t="str">
        <f>'WK5a - Impact on Rates'!L37</f>
        <v>2021/22</v>
      </c>
      <c r="N108" s="68"/>
      <c r="O108" s="68"/>
      <c r="P108" s="401" t="s">
        <v>572</v>
      </c>
      <c r="Q108" s="402" t="s">
        <v>620</v>
      </c>
      <c r="R108" s="353" t="s">
        <v>621</v>
      </c>
      <c r="S108" s="402" t="s">
        <v>620</v>
      </c>
      <c r="T108" s="352" t="s">
        <v>621</v>
      </c>
      <c r="U108" s="354" t="s">
        <v>622</v>
      </c>
      <c r="V108" s="366" t="s">
        <v>621</v>
      </c>
      <c r="W108" s="354" t="s">
        <v>620</v>
      </c>
      <c r="X108" s="351" t="s">
        <v>621</v>
      </c>
      <c r="Y108" s="352" t="s">
        <v>622</v>
      </c>
      <c r="Z108" s="353" t="s">
        <v>621</v>
      </c>
      <c r="AA108" s="402" t="s">
        <v>620</v>
      </c>
      <c r="AB108" s="352" t="s">
        <v>621</v>
      </c>
      <c r="AC108" s="352" t="s">
        <v>622</v>
      </c>
      <c r="AD108" s="350" t="s">
        <v>621</v>
      </c>
      <c r="AE108" s="456"/>
      <c r="AF108" s="68"/>
      <c r="AG108" s="68"/>
      <c r="AH108" s="457" t="s">
        <v>572</v>
      </c>
      <c r="AI108" s="402" t="s">
        <v>620</v>
      </c>
      <c r="AJ108" s="351" t="s">
        <v>621</v>
      </c>
      <c r="AK108" s="352" t="s">
        <v>622</v>
      </c>
      <c r="AL108" s="366" t="s">
        <v>621</v>
      </c>
      <c r="AM108" s="354" t="s">
        <v>620</v>
      </c>
      <c r="AN108" s="351" t="s">
        <v>621</v>
      </c>
      <c r="AO108" s="352" t="s">
        <v>622</v>
      </c>
      <c r="AP108" s="353" t="s">
        <v>621</v>
      </c>
      <c r="AQ108" s="402" t="s">
        <v>620</v>
      </c>
      <c r="AR108" s="351" t="s">
        <v>621</v>
      </c>
      <c r="AS108" s="352" t="s">
        <v>622</v>
      </c>
      <c r="AT108" s="350" t="s">
        <v>621</v>
      </c>
      <c r="AU108" s="405"/>
    </row>
    <row r="109" spans="1:47" x14ac:dyDescent="0.25">
      <c r="A109" s="335"/>
      <c r="B109" s="68"/>
      <c r="C109" s="406" t="s">
        <v>701</v>
      </c>
      <c r="D109" s="409" t="s">
        <v>810</v>
      </c>
      <c r="E109" s="408">
        <v>50000</v>
      </c>
      <c r="F109" s="409"/>
      <c r="G109" s="409"/>
      <c r="H109" s="409"/>
      <c r="I109" s="409"/>
      <c r="J109" s="409"/>
      <c r="K109" s="409"/>
      <c r="L109" s="409"/>
      <c r="M109" s="410"/>
      <c r="N109" s="68"/>
      <c r="O109" s="68"/>
      <c r="P109" s="411">
        <v>50000</v>
      </c>
      <c r="Q109" s="412" t="str">
        <f>IF(G109="","",IF(F109=0,"",G109-F109))</f>
        <v/>
      </c>
      <c r="R109" s="413" t="str">
        <f t="shared" ref="R109:R122" si="108">IF(Q109="","",Q109/F109)</f>
        <v/>
      </c>
      <c r="S109" s="412" t="str">
        <f>IF(H109="","",IF(G109=0,"",H109-G109))</f>
        <v/>
      </c>
      <c r="T109" s="414" t="str">
        <f t="shared" ref="T109:T122" si="109">IF(S109="","",S109/G109)</f>
        <v/>
      </c>
      <c r="U109" s="415" t="str">
        <f>IF(S109="","",S109+Q109)</f>
        <v/>
      </c>
      <c r="V109" s="416" t="str">
        <f t="shared" ref="V109:V122" si="110">IF(T109="","",U109/F109)</f>
        <v/>
      </c>
      <c r="W109" s="415" t="str">
        <f>IF(I109="","",IF(H109=0,"",I109-H109))</f>
        <v/>
      </c>
      <c r="X109" s="413" t="str">
        <f t="shared" ref="X109:X122" si="111">IF(W109="","",W109/H109)</f>
        <v/>
      </c>
      <c r="Y109" s="417" t="str">
        <f>IF(W109="","",W109+U109)</f>
        <v/>
      </c>
      <c r="Z109" s="413" t="str">
        <f t="shared" ref="Z109:Z122" si="112">IF(X109="","",Y109/F109)</f>
        <v/>
      </c>
      <c r="AA109" s="412" t="str">
        <f>IF(J109="","",IF(I109=0,"",J109-I109))</f>
        <v/>
      </c>
      <c r="AB109" s="414" t="str">
        <f t="shared" ref="AB109:AB122" si="113">IF(AA109="","",AA109/I109)</f>
        <v/>
      </c>
      <c r="AC109" s="417" t="str">
        <f>IF(AA109="","",AA109+Y109)</f>
        <v/>
      </c>
      <c r="AD109" s="418" t="str">
        <f t="shared" ref="AD109:AD122" si="114">IF(AB109="","",AC109/F109)</f>
        <v/>
      </c>
      <c r="AE109" s="458">
        <v>50000</v>
      </c>
      <c r="AF109" s="68"/>
      <c r="AG109" s="68"/>
      <c r="AH109" s="458">
        <v>50000</v>
      </c>
      <c r="AI109" s="412" t="str">
        <f>IF(K109="","",IF(J109=0,"",K109-J109))</f>
        <v/>
      </c>
      <c r="AJ109" s="413" t="str">
        <f t="shared" ref="AJ109:AJ122" si="115">IF(AI109="","",AI109/J109)</f>
        <v/>
      </c>
      <c r="AK109" s="417" t="str">
        <f t="shared" ref="AK109:AK122" si="116">IF(AI109="","",AI109+AC109)</f>
        <v/>
      </c>
      <c r="AL109" s="413" t="str">
        <f t="shared" ref="AL109:AL122" si="117">IF(AK109="","",AK109/F109)</f>
        <v/>
      </c>
      <c r="AM109" s="412" t="str">
        <f>IF(L109="","",IF(K109=0,"",L109-K109))</f>
        <v/>
      </c>
      <c r="AN109" s="414" t="str">
        <f t="shared" ref="AN109:AN122" si="118">IF(AM109="","",AM109/K109)</f>
        <v/>
      </c>
      <c r="AO109" s="415" t="str">
        <f t="shared" ref="AO109:AO122" si="119">IF(AM109="","",AM109+AK109)</f>
        <v/>
      </c>
      <c r="AP109" s="416" t="str">
        <f t="shared" ref="AP109:AP122" si="120">IF(AO109="","",AO109/F109)</f>
        <v/>
      </c>
      <c r="AQ109" s="415" t="str">
        <f>IF(M109="","",IF(L109=0,"",M109-L109))</f>
        <v/>
      </c>
      <c r="AR109" s="414" t="str">
        <f t="shared" ref="AR109:AR122" si="121">IF(AQ109="","",AQ109/L109)</f>
        <v/>
      </c>
      <c r="AS109" s="415" t="str">
        <f t="shared" ref="AS109:AS122" si="122">IF(AQ109="","",AQ109+AO109)</f>
        <v/>
      </c>
      <c r="AT109" s="418" t="str">
        <f t="shared" ref="AT109:AT122" si="123">IF(AS109="","",AS109/F109)</f>
        <v/>
      </c>
      <c r="AU109" s="376"/>
    </row>
    <row r="110" spans="1:47" x14ac:dyDescent="0.25">
      <c r="A110" s="335"/>
      <c r="B110" s="68"/>
      <c r="C110" s="406" t="s">
        <v>702</v>
      </c>
      <c r="D110" s="407"/>
      <c r="E110" s="408">
        <v>150000</v>
      </c>
      <c r="F110" s="409"/>
      <c r="G110" s="409"/>
      <c r="H110" s="409"/>
      <c r="I110" s="409"/>
      <c r="J110" s="409"/>
      <c r="K110" s="409"/>
      <c r="L110" s="409"/>
      <c r="M110" s="410"/>
      <c r="N110" s="68"/>
      <c r="O110" s="68"/>
      <c r="P110" s="411">
        <v>150000</v>
      </c>
      <c r="Q110" s="412" t="str">
        <f t="shared" ref="Q110:Q122" si="124">IF(G110="","",IF(F110=0,"",G110-F110))</f>
        <v/>
      </c>
      <c r="R110" s="413" t="str">
        <f t="shared" si="108"/>
        <v/>
      </c>
      <c r="S110" s="412" t="str">
        <f t="shared" ref="S110:S122" si="125">IF(H110="","",IF(G110=0,"",H110-G110))</f>
        <v/>
      </c>
      <c r="T110" s="414" t="str">
        <f t="shared" si="109"/>
        <v/>
      </c>
      <c r="U110" s="415" t="str">
        <f t="shared" ref="U110:U122" si="126">IF(S110="","",S110+Q110)</f>
        <v/>
      </c>
      <c r="V110" s="416" t="str">
        <f t="shared" si="110"/>
        <v/>
      </c>
      <c r="W110" s="415" t="str">
        <f t="shared" ref="W110:W122" si="127">IF(I110="","",IF(H110=0,"",I110-H110))</f>
        <v/>
      </c>
      <c r="X110" s="413" t="str">
        <f t="shared" si="111"/>
        <v/>
      </c>
      <c r="Y110" s="417" t="str">
        <f t="shared" ref="Y110:Y122" si="128">IF(W110="","",W110+U110)</f>
        <v/>
      </c>
      <c r="Z110" s="413" t="str">
        <f t="shared" si="112"/>
        <v/>
      </c>
      <c r="AA110" s="412" t="str">
        <f t="shared" ref="AA110:AA122" si="129">IF(J110="","",IF(I110=0,"",J110-I110))</f>
        <v/>
      </c>
      <c r="AB110" s="414" t="str">
        <f t="shared" si="113"/>
        <v/>
      </c>
      <c r="AC110" s="417" t="str">
        <f t="shared" ref="AC110:AC122" si="130">IF(AA110="","",AA110+Y110)</f>
        <v/>
      </c>
      <c r="AD110" s="418" t="str">
        <f t="shared" si="114"/>
        <v/>
      </c>
      <c r="AE110" s="458">
        <v>150000</v>
      </c>
      <c r="AF110" s="68"/>
      <c r="AG110" s="68"/>
      <c r="AH110" s="458">
        <v>150000</v>
      </c>
      <c r="AI110" s="412" t="str">
        <f t="shared" ref="AI110:AI122" si="131">IF(K110="","",IF(J110=0,"",K110-J110))</f>
        <v/>
      </c>
      <c r="AJ110" s="413" t="str">
        <f t="shared" si="115"/>
        <v/>
      </c>
      <c r="AK110" s="417" t="str">
        <f t="shared" si="116"/>
        <v/>
      </c>
      <c r="AL110" s="413" t="str">
        <f t="shared" si="117"/>
        <v/>
      </c>
      <c r="AM110" s="412" t="str">
        <f t="shared" ref="AM110:AM122" si="132">IF(L110="","",IF(K110=0,"",L110-K110))</f>
        <v/>
      </c>
      <c r="AN110" s="414" t="str">
        <f t="shared" si="118"/>
        <v/>
      </c>
      <c r="AO110" s="415" t="str">
        <f t="shared" si="119"/>
        <v/>
      </c>
      <c r="AP110" s="416" t="str">
        <f t="shared" si="120"/>
        <v/>
      </c>
      <c r="AQ110" s="415" t="str">
        <f t="shared" ref="AQ110:AQ122" si="133">IF(M110="","",IF(L110=0,"",M110-L110))</f>
        <v/>
      </c>
      <c r="AR110" s="414" t="str">
        <f t="shared" si="121"/>
        <v/>
      </c>
      <c r="AS110" s="415" t="str">
        <f t="shared" si="122"/>
        <v/>
      </c>
      <c r="AT110" s="418" t="str">
        <f t="shared" si="123"/>
        <v/>
      </c>
      <c r="AU110" s="376"/>
    </row>
    <row r="111" spans="1:47" x14ac:dyDescent="0.25">
      <c r="A111" s="335"/>
      <c r="B111" s="68"/>
      <c r="C111" s="406" t="s">
        <v>703</v>
      </c>
      <c r="D111" s="407"/>
      <c r="E111" s="408">
        <v>250000</v>
      </c>
      <c r="F111" s="409"/>
      <c r="G111" s="409"/>
      <c r="H111" s="409"/>
      <c r="I111" s="409"/>
      <c r="J111" s="409"/>
      <c r="K111" s="409"/>
      <c r="L111" s="409"/>
      <c r="M111" s="410"/>
      <c r="N111" s="68"/>
      <c r="O111" s="68"/>
      <c r="P111" s="411">
        <v>250000</v>
      </c>
      <c r="Q111" s="412" t="str">
        <f t="shared" si="124"/>
        <v/>
      </c>
      <c r="R111" s="413" t="str">
        <f t="shared" si="108"/>
        <v/>
      </c>
      <c r="S111" s="412" t="str">
        <f t="shared" si="125"/>
        <v/>
      </c>
      <c r="T111" s="414" t="str">
        <f t="shared" si="109"/>
        <v/>
      </c>
      <c r="U111" s="415" t="str">
        <f t="shared" si="126"/>
        <v/>
      </c>
      <c r="V111" s="416" t="str">
        <f t="shared" si="110"/>
        <v/>
      </c>
      <c r="W111" s="415" t="str">
        <f t="shared" si="127"/>
        <v/>
      </c>
      <c r="X111" s="413" t="str">
        <f t="shared" si="111"/>
        <v/>
      </c>
      <c r="Y111" s="417" t="str">
        <f t="shared" si="128"/>
        <v/>
      </c>
      <c r="Z111" s="413" t="str">
        <f t="shared" si="112"/>
        <v/>
      </c>
      <c r="AA111" s="412" t="str">
        <f t="shared" si="129"/>
        <v/>
      </c>
      <c r="AB111" s="414" t="str">
        <f t="shared" si="113"/>
        <v/>
      </c>
      <c r="AC111" s="417" t="str">
        <f t="shared" si="130"/>
        <v/>
      </c>
      <c r="AD111" s="418" t="str">
        <f t="shared" si="114"/>
        <v/>
      </c>
      <c r="AE111" s="458">
        <v>250000</v>
      </c>
      <c r="AF111" s="68"/>
      <c r="AG111" s="68"/>
      <c r="AH111" s="458">
        <v>250000</v>
      </c>
      <c r="AI111" s="412" t="str">
        <f t="shared" si="131"/>
        <v/>
      </c>
      <c r="AJ111" s="413" t="str">
        <f t="shared" si="115"/>
        <v/>
      </c>
      <c r="AK111" s="417" t="str">
        <f t="shared" si="116"/>
        <v/>
      </c>
      <c r="AL111" s="413" t="str">
        <f t="shared" si="117"/>
        <v/>
      </c>
      <c r="AM111" s="412" t="str">
        <f t="shared" si="132"/>
        <v/>
      </c>
      <c r="AN111" s="414" t="str">
        <f t="shared" si="118"/>
        <v/>
      </c>
      <c r="AO111" s="415" t="str">
        <f t="shared" si="119"/>
        <v/>
      </c>
      <c r="AP111" s="416" t="str">
        <f t="shared" si="120"/>
        <v/>
      </c>
      <c r="AQ111" s="415" t="str">
        <f t="shared" si="133"/>
        <v/>
      </c>
      <c r="AR111" s="414" t="str">
        <f t="shared" si="121"/>
        <v/>
      </c>
      <c r="AS111" s="415" t="str">
        <f t="shared" si="122"/>
        <v/>
      </c>
      <c r="AT111" s="418" t="str">
        <f t="shared" si="123"/>
        <v/>
      </c>
      <c r="AU111" s="376"/>
    </row>
    <row r="112" spans="1:47" x14ac:dyDescent="0.25">
      <c r="A112" s="335"/>
      <c r="B112" s="68"/>
      <c r="C112" s="406" t="s">
        <v>704</v>
      </c>
      <c r="D112" s="407"/>
      <c r="E112" s="408">
        <v>350000</v>
      </c>
      <c r="F112" s="409"/>
      <c r="G112" s="409"/>
      <c r="H112" s="409"/>
      <c r="I112" s="409"/>
      <c r="J112" s="409"/>
      <c r="K112" s="409"/>
      <c r="L112" s="409"/>
      <c r="M112" s="410"/>
      <c r="N112" s="68"/>
      <c r="O112" s="68"/>
      <c r="P112" s="411">
        <v>350000</v>
      </c>
      <c r="Q112" s="412" t="str">
        <f t="shared" si="124"/>
        <v/>
      </c>
      <c r="R112" s="413" t="str">
        <f t="shared" si="108"/>
        <v/>
      </c>
      <c r="S112" s="412" t="str">
        <f t="shared" si="125"/>
        <v/>
      </c>
      <c r="T112" s="414" t="str">
        <f t="shared" si="109"/>
        <v/>
      </c>
      <c r="U112" s="415" t="str">
        <f t="shared" si="126"/>
        <v/>
      </c>
      <c r="V112" s="416" t="str">
        <f t="shared" si="110"/>
        <v/>
      </c>
      <c r="W112" s="415" t="str">
        <f t="shared" si="127"/>
        <v/>
      </c>
      <c r="X112" s="413" t="str">
        <f t="shared" si="111"/>
        <v/>
      </c>
      <c r="Y112" s="417" t="str">
        <f t="shared" si="128"/>
        <v/>
      </c>
      <c r="Z112" s="413" t="str">
        <f t="shared" si="112"/>
        <v/>
      </c>
      <c r="AA112" s="412" t="str">
        <f t="shared" si="129"/>
        <v/>
      </c>
      <c r="AB112" s="414" t="str">
        <f t="shared" si="113"/>
        <v/>
      </c>
      <c r="AC112" s="417" t="str">
        <f t="shared" si="130"/>
        <v/>
      </c>
      <c r="AD112" s="418" t="str">
        <f t="shared" si="114"/>
        <v/>
      </c>
      <c r="AE112" s="458">
        <v>350000</v>
      </c>
      <c r="AF112" s="68"/>
      <c r="AG112" s="68"/>
      <c r="AH112" s="458">
        <v>350000</v>
      </c>
      <c r="AI112" s="412" t="str">
        <f t="shared" si="131"/>
        <v/>
      </c>
      <c r="AJ112" s="413" t="str">
        <f t="shared" si="115"/>
        <v/>
      </c>
      <c r="AK112" s="417" t="str">
        <f t="shared" si="116"/>
        <v/>
      </c>
      <c r="AL112" s="413" t="str">
        <f t="shared" si="117"/>
        <v/>
      </c>
      <c r="AM112" s="412" t="str">
        <f t="shared" si="132"/>
        <v/>
      </c>
      <c r="AN112" s="414" t="str">
        <f t="shared" si="118"/>
        <v/>
      </c>
      <c r="AO112" s="415" t="str">
        <f t="shared" si="119"/>
        <v/>
      </c>
      <c r="AP112" s="416" t="str">
        <f t="shared" si="120"/>
        <v/>
      </c>
      <c r="AQ112" s="415" t="str">
        <f t="shared" si="133"/>
        <v/>
      </c>
      <c r="AR112" s="414" t="str">
        <f t="shared" si="121"/>
        <v/>
      </c>
      <c r="AS112" s="415" t="str">
        <f t="shared" si="122"/>
        <v/>
      </c>
      <c r="AT112" s="418" t="str">
        <f t="shared" si="123"/>
        <v/>
      </c>
      <c r="AU112" s="376"/>
    </row>
    <row r="113" spans="1:47" x14ac:dyDescent="0.25">
      <c r="A113" s="335"/>
      <c r="B113" s="68"/>
      <c r="C113" s="406" t="s">
        <v>705</v>
      </c>
      <c r="D113" s="407"/>
      <c r="E113" s="408">
        <v>450000</v>
      </c>
      <c r="F113" s="409"/>
      <c r="G113" s="409"/>
      <c r="H113" s="409"/>
      <c r="I113" s="409"/>
      <c r="J113" s="409"/>
      <c r="K113" s="409"/>
      <c r="L113" s="409"/>
      <c r="M113" s="410"/>
      <c r="N113" s="68"/>
      <c r="O113" s="68"/>
      <c r="P113" s="411">
        <v>450000</v>
      </c>
      <c r="Q113" s="412" t="str">
        <f t="shared" si="124"/>
        <v/>
      </c>
      <c r="R113" s="413" t="str">
        <f t="shared" si="108"/>
        <v/>
      </c>
      <c r="S113" s="412" t="str">
        <f t="shared" si="125"/>
        <v/>
      </c>
      <c r="T113" s="414" t="str">
        <f t="shared" si="109"/>
        <v/>
      </c>
      <c r="U113" s="415" t="str">
        <f t="shared" si="126"/>
        <v/>
      </c>
      <c r="V113" s="416" t="str">
        <f t="shared" si="110"/>
        <v/>
      </c>
      <c r="W113" s="415" t="str">
        <f t="shared" si="127"/>
        <v/>
      </c>
      <c r="X113" s="413" t="str">
        <f t="shared" si="111"/>
        <v/>
      </c>
      <c r="Y113" s="417" t="str">
        <f t="shared" si="128"/>
        <v/>
      </c>
      <c r="Z113" s="413" t="str">
        <f t="shared" si="112"/>
        <v/>
      </c>
      <c r="AA113" s="412" t="str">
        <f t="shared" si="129"/>
        <v/>
      </c>
      <c r="AB113" s="414" t="str">
        <f t="shared" si="113"/>
        <v/>
      </c>
      <c r="AC113" s="417" t="str">
        <f t="shared" si="130"/>
        <v/>
      </c>
      <c r="AD113" s="418" t="str">
        <f t="shared" si="114"/>
        <v/>
      </c>
      <c r="AE113" s="458">
        <v>450000</v>
      </c>
      <c r="AF113" s="68"/>
      <c r="AG113" s="68"/>
      <c r="AH113" s="458">
        <v>450000</v>
      </c>
      <c r="AI113" s="412" t="str">
        <f t="shared" si="131"/>
        <v/>
      </c>
      <c r="AJ113" s="413" t="str">
        <f t="shared" si="115"/>
        <v/>
      </c>
      <c r="AK113" s="417" t="str">
        <f t="shared" si="116"/>
        <v/>
      </c>
      <c r="AL113" s="413" t="str">
        <f t="shared" si="117"/>
        <v/>
      </c>
      <c r="AM113" s="412" t="str">
        <f t="shared" si="132"/>
        <v/>
      </c>
      <c r="AN113" s="414" t="str">
        <f t="shared" si="118"/>
        <v/>
      </c>
      <c r="AO113" s="415" t="str">
        <f t="shared" si="119"/>
        <v/>
      </c>
      <c r="AP113" s="416" t="str">
        <f t="shared" si="120"/>
        <v/>
      </c>
      <c r="AQ113" s="415" t="str">
        <f t="shared" si="133"/>
        <v/>
      </c>
      <c r="AR113" s="414" t="str">
        <f t="shared" si="121"/>
        <v/>
      </c>
      <c r="AS113" s="415" t="str">
        <f t="shared" si="122"/>
        <v/>
      </c>
      <c r="AT113" s="418" t="str">
        <f t="shared" si="123"/>
        <v/>
      </c>
      <c r="AU113" s="376"/>
    </row>
    <row r="114" spans="1:47" x14ac:dyDescent="0.25">
      <c r="A114" s="335"/>
      <c r="B114" s="68"/>
      <c r="C114" s="406" t="s">
        <v>706</v>
      </c>
      <c r="D114" s="407"/>
      <c r="E114" s="408">
        <v>550000</v>
      </c>
      <c r="F114" s="409"/>
      <c r="G114" s="409"/>
      <c r="H114" s="409"/>
      <c r="I114" s="409"/>
      <c r="J114" s="409"/>
      <c r="K114" s="409"/>
      <c r="L114" s="409"/>
      <c r="M114" s="410"/>
      <c r="N114" s="68"/>
      <c r="O114" s="68"/>
      <c r="P114" s="411">
        <v>550000</v>
      </c>
      <c r="Q114" s="412" t="str">
        <f t="shared" si="124"/>
        <v/>
      </c>
      <c r="R114" s="413" t="str">
        <f t="shared" si="108"/>
        <v/>
      </c>
      <c r="S114" s="412" t="str">
        <f t="shared" si="125"/>
        <v/>
      </c>
      <c r="T114" s="414" t="str">
        <f t="shared" si="109"/>
        <v/>
      </c>
      <c r="U114" s="415" t="str">
        <f t="shared" si="126"/>
        <v/>
      </c>
      <c r="V114" s="416" t="str">
        <f t="shared" si="110"/>
        <v/>
      </c>
      <c r="W114" s="415" t="str">
        <f t="shared" si="127"/>
        <v/>
      </c>
      <c r="X114" s="413" t="str">
        <f t="shared" si="111"/>
        <v/>
      </c>
      <c r="Y114" s="417" t="str">
        <f t="shared" si="128"/>
        <v/>
      </c>
      <c r="Z114" s="413" t="str">
        <f t="shared" si="112"/>
        <v/>
      </c>
      <c r="AA114" s="412" t="str">
        <f t="shared" si="129"/>
        <v/>
      </c>
      <c r="AB114" s="414" t="str">
        <f t="shared" si="113"/>
        <v/>
      </c>
      <c r="AC114" s="417" t="str">
        <f t="shared" si="130"/>
        <v/>
      </c>
      <c r="AD114" s="418" t="str">
        <f t="shared" si="114"/>
        <v/>
      </c>
      <c r="AE114" s="458">
        <v>550000</v>
      </c>
      <c r="AF114" s="68"/>
      <c r="AG114" s="68"/>
      <c r="AH114" s="458">
        <v>550000</v>
      </c>
      <c r="AI114" s="412" t="str">
        <f t="shared" si="131"/>
        <v/>
      </c>
      <c r="AJ114" s="413" t="str">
        <f t="shared" si="115"/>
        <v/>
      </c>
      <c r="AK114" s="417" t="str">
        <f t="shared" si="116"/>
        <v/>
      </c>
      <c r="AL114" s="413" t="str">
        <f t="shared" si="117"/>
        <v/>
      </c>
      <c r="AM114" s="412" t="str">
        <f t="shared" si="132"/>
        <v/>
      </c>
      <c r="AN114" s="414" t="str">
        <f t="shared" si="118"/>
        <v/>
      </c>
      <c r="AO114" s="415" t="str">
        <f t="shared" si="119"/>
        <v/>
      </c>
      <c r="AP114" s="416" t="str">
        <f t="shared" si="120"/>
        <v/>
      </c>
      <c r="AQ114" s="415" t="str">
        <f t="shared" si="133"/>
        <v/>
      </c>
      <c r="AR114" s="414" t="str">
        <f t="shared" si="121"/>
        <v/>
      </c>
      <c r="AS114" s="415" t="str">
        <f t="shared" si="122"/>
        <v/>
      </c>
      <c r="AT114" s="418" t="str">
        <f t="shared" si="123"/>
        <v/>
      </c>
      <c r="AU114" s="376"/>
    </row>
    <row r="115" spans="1:47" x14ac:dyDescent="0.25">
      <c r="A115" s="335"/>
      <c r="B115" s="68"/>
      <c r="C115" s="406" t="s">
        <v>707</v>
      </c>
      <c r="D115" s="407"/>
      <c r="E115" s="408">
        <v>650000</v>
      </c>
      <c r="F115" s="409"/>
      <c r="G115" s="409"/>
      <c r="H115" s="409"/>
      <c r="I115" s="409"/>
      <c r="J115" s="409"/>
      <c r="K115" s="409"/>
      <c r="L115" s="409"/>
      <c r="M115" s="410"/>
      <c r="N115" s="68"/>
      <c r="O115" s="68"/>
      <c r="P115" s="411">
        <v>650000</v>
      </c>
      <c r="Q115" s="412" t="str">
        <f t="shared" si="124"/>
        <v/>
      </c>
      <c r="R115" s="413" t="str">
        <f t="shared" si="108"/>
        <v/>
      </c>
      <c r="S115" s="412" t="str">
        <f t="shared" si="125"/>
        <v/>
      </c>
      <c r="T115" s="414" t="str">
        <f t="shared" si="109"/>
        <v/>
      </c>
      <c r="U115" s="415" t="str">
        <f t="shared" si="126"/>
        <v/>
      </c>
      <c r="V115" s="416" t="str">
        <f t="shared" si="110"/>
        <v/>
      </c>
      <c r="W115" s="415" t="str">
        <f t="shared" si="127"/>
        <v/>
      </c>
      <c r="X115" s="413" t="str">
        <f t="shared" si="111"/>
        <v/>
      </c>
      <c r="Y115" s="417" t="str">
        <f t="shared" si="128"/>
        <v/>
      </c>
      <c r="Z115" s="413" t="str">
        <f t="shared" si="112"/>
        <v/>
      </c>
      <c r="AA115" s="412" t="str">
        <f t="shared" si="129"/>
        <v/>
      </c>
      <c r="AB115" s="414" t="str">
        <f t="shared" si="113"/>
        <v/>
      </c>
      <c r="AC115" s="417" t="str">
        <f t="shared" si="130"/>
        <v/>
      </c>
      <c r="AD115" s="418" t="str">
        <f t="shared" si="114"/>
        <v/>
      </c>
      <c r="AE115" s="458">
        <v>650000</v>
      </c>
      <c r="AF115" s="68"/>
      <c r="AG115" s="68"/>
      <c r="AH115" s="458">
        <v>650000</v>
      </c>
      <c r="AI115" s="412" t="str">
        <f t="shared" si="131"/>
        <v/>
      </c>
      <c r="AJ115" s="413" t="str">
        <f t="shared" si="115"/>
        <v/>
      </c>
      <c r="AK115" s="417" t="str">
        <f t="shared" si="116"/>
        <v/>
      </c>
      <c r="AL115" s="413" t="str">
        <f t="shared" si="117"/>
        <v/>
      </c>
      <c r="AM115" s="412" t="str">
        <f t="shared" si="132"/>
        <v/>
      </c>
      <c r="AN115" s="414" t="str">
        <f t="shared" si="118"/>
        <v/>
      </c>
      <c r="AO115" s="415" t="str">
        <f t="shared" si="119"/>
        <v/>
      </c>
      <c r="AP115" s="416" t="str">
        <f t="shared" si="120"/>
        <v/>
      </c>
      <c r="AQ115" s="415" t="str">
        <f t="shared" si="133"/>
        <v/>
      </c>
      <c r="AR115" s="414" t="str">
        <f t="shared" si="121"/>
        <v/>
      </c>
      <c r="AS115" s="415" t="str">
        <f t="shared" si="122"/>
        <v/>
      </c>
      <c r="AT115" s="418" t="str">
        <f t="shared" si="123"/>
        <v/>
      </c>
      <c r="AU115" s="376"/>
    </row>
    <row r="116" spans="1:47" x14ac:dyDescent="0.25">
      <c r="A116" s="335"/>
      <c r="B116" s="68"/>
      <c r="C116" s="406" t="s">
        <v>708</v>
      </c>
      <c r="D116" s="407"/>
      <c r="E116" s="408">
        <v>750000</v>
      </c>
      <c r="F116" s="409"/>
      <c r="G116" s="409"/>
      <c r="H116" s="409"/>
      <c r="I116" s="409"/>
      <c r="J116" s="409"/>
      <c r="K116" s="409"/>
      <c r="L116" s="409"/>
      <c r="M116" s="410"/>
      <c r="N116" s="68"/>
      <c r="O116" s="68"/>
      <c r="P116" s="411">
        <v>750000</v>
      </c>
      <c r="Q116" s="412" t="str">
        <f t="shared" si="124"/>
        <v/>
      </c>
      <c r="R116" s="413" t="str">
        <f t="shared" si="108"/>
        <v/>
      </c>
      <c r="S116" s="412" t="str">
        <f t="shared" si="125"/>
        <v/>
      </c>
      <c r="T116" s="414" t="str">
        <f t="shared" si="109"/>
        <v/>
      </c>
      <c r="U116" s="415" t="str">
        <f t="shared" si="126"/>
        <v/>
      </c>
      <c r="V116" s="416" t="str">
        <f t="shared" si="110"/>
        <v/>
      </c>
      <c r="W116" s="415" t="str">
        <f t="shared" si="127"/>
        <v/>
      </c>
      <c r="X116" s="413" t="str">
        <f t="shared" si="111"/>
        <v/>
      </c>
      <c r="Y116" s="417" t="str">
        <f t="shared" si="128"/>
        <v/>
      </c>
      <c r="Z116" s="413" t="str">
        <f t="shared" si="112"/>
        <v/>
      </c>
      <c r="AA116" s="412" t="str">
        <f t="shared" si="129"/>
        <v/>
      </c>
      <c r="AB116" s="414" t="str">
        <f t="shared" si="113"/>
        <v/>
      </c>
      <c r="AC116" s="417" t="str">
        <f t="shared" si="130"/>
        <v/>
      </c>
      <c r="AD116" s="418" t="str">
        <f t="shared" si="114"/>
        <v/>
      </c>
      <c r="AE116" s="458">
        <v>750000</v>
      </c>
      <c r="AF116" s="68"/>
      <c r="AG116" s="68"/>
      <c r="AH116" s="458">
        <v>750000</v>
      </c>
      <c r="AI116" s="412" t="str">
        <f t="shared" si="131"/>
        <v/>
      </c>
      <c r="AJ116" s="413" t="str">
        <f t="shared" si="115"/>
        <v/>
      </c>
      <c r="AK116" s="417" t="str">
        <f t="shared" si="116"/>
        <v/>
      </c>
      <c r="AL116" s="413" t="str">
        <f t="shared" si="117"/>
        <v/>
      </c>
      <c r="AM116" s="412" t="str">
        <f t="shared" si="132"/>
        <v/>
      </c>
      <c r="AN116" s="414" t="str">
        <f t="shared" si="118"/>
        <v/>
      </c>
      <c r="AO116" s="415" t="str">
        <f t="shared" si="119"/>
        <v/>
      </c>
      <c r="AP116" s="416" t="str">
        <f t="shared" si="120"/>
        <v/>
      </c>
      <c r="AQ116" s="415" t="str">
        <f t="shared" si="133"/>
        <v/>
      </c>
      <c r="AR116" s="414" t="str">
        <f t="shared" si="121"/>
        <v/>
      </c>
      <c r="AS116" s="415" t="str">
        <f t="shared" si="122"/>
        <v/>
      </c>
      <c r="AT116" s="418" t="str">
        <f t="shared" si="123"/>
        <v/>
      </c>
      <c r="AU116" s="376"/>
    </row>
    <row r="117" spans="1:47" x14ac:dyDescent="0.25">
      <c r="A117" s="335"/>
      <c r="B117" s="68"/>
      <c r="C117" s="406" t="s">
        <v>709</v>
      </c>
      <c r="D117" s="407"/>
      <c r="E117" s="408">
        <v>850000</v>
      </c>
      <c r="F117" s="409"/>
      <c r="G117" s="409"/>
      <c r="H117" s="409"/>
      <c r="I117" s="409"/>
      <c r="J117" s="409"/>
      <c r="K117" s="409"/>
      <c r="L117" s="409"/>
      <c r="M117" s="410"/>
      <c r="N117" s="68"/>
      <c r="O117" s="68"/>
      <c r="P117" s="411">
        <v>850000</v>
      </c>
      <c r="Q117" s="412" t="str">
        <f t="shared" si="124"/>
        <v/>
      </c>
      <c r="R117" s="413" t="str">
        <f t="shared" si="108"/>
        <v/>
      </c>
      <c r="S117" s="412" t="str">
        <f t="shared" si="125"/>
        <v/>
      </c>
      <c r="T117" s="414" t="str">
        <f t="shared" si="109"/>
        <v/>
      </c>
      <c r="U117" s="415" t="str">
        <f t="shared" si="126"/>
        <v/>
      </c>
      <c r="V117" s="416" t="str">
        <f t="shared" si="110"/>
        <v/>
      </c>
      <c r="W117" s="415" t="str">
        <f t="shared" si="127"/>
        <v/>
      </c>
      <c r="X117" s="413" t="str">
        <f t="shared" si="111"/>
        <v/>
      </c>
      <c r="Y117" s="417" t="str">
        <f t="shared" si="128"/>
        <v/>
      </c>
      <c r="Z117" s="413" t="str">
        <f t="shared" si="112"/>
        <v/>
      </c>
      <c r="AA117" s="412" t="str">
        <f t="shared" si="129"/>
        <v/>
      </c>
      <c r="AB117" s="414" t="str">
        <f t="shared" si="113"/>
        <v/>
      </c>
      <c r="AC117" s="417" t="str">
        <f t="shared" si="130"/>
        <v/>
      </c>
      <c r="AD117" s="418" t="str">
        <f t="shared" si="114"/>
        <v/>
      </c>
      <c r="AE117" s="458">
        <v>850000</v>
      </c>
      <c r="AF117" s="68"/>
      <c r="AG117" s="68"/>
      <c r="AH117" s="458">
        <v>850000</v>
      </c>
      <c r="AI117" s="412" t="str">
        <f t="shared" si="131"/>
        <v/>
      </c>
      <c r="AJ117" s="413" t="str">
        <f t="shared" si="115"/>
        <v/>
      </c>
      <c r="AK117" s="417" t="str">
        <f t="shared" si="116"/>
        <v/>
      </c>
      <c r="AL117" s="413" t="str">
        <f t="shared" si="117"/>
        <v/>
      </c>
      <c r="AM117" s="412" t="str">
        <f t="shared" si="132"/>
        <v/>
      </c>
      <c r="AN117" s="414" t="str">
        <f t="shared" si="118"/>
        <v/>
      </c>
      <c r="AO117" s="415" t="str">
        <f t="shared" si="119"/>
        <v/>
      </c>
      <c r="AP117" s="416" t="str">
        <f t="shared" si="120"/>
        <v/>
      </c>
      <c r="AQ117" s="415" t="str">
        <f t="shared" si="133"/>
        <v/>
      </c>
      <c r="AR117" s="414" t="str">
        <f t="shared" si="121"/>
        <v/>
      </c>
      <c r="AS117" s="415" t="str">
        <f t="shared" si="122"/>
        <v/>
      </c>
      <c r="AT117" s="418" t="str">
        <f t="shared" si="123"/>
        <v/>
      </c>
      <c r="AU117" s="376"/>
    </row>
    <row r="118" spans="1:47" x14ac:dyDescent="0.25">
      <c r="A118" s="335"/>
      <c r="B118" s="68"/>
      <c r="C118" s="406" t="s">
        <v>710</v>
      </c>
      <c r="D118" s="407"/>
      <c r="E118" s="408">
        <v>950000</v>
      </c>
      <c r="F118" s="409"/>
      <c r="G118" s="409"/>
      <c r="H118" s="409"/>
      <c r="I118" s="409"/>
      <c r="J118" s="409"/>
      <c r="K118" s="409"/>
      <c r="L118" s="409"/>
      <c r="M118" s="410"/>
      <c r="N118" s="68"/>
      <c r="O118" s="68"/>
      <c r="P118" s="411">
        <v>950000</v>
      </c>
      <c r="Q118" s="412" t="str">
        <f t="shared" si="124"/>
        <v/>
      </c>
      <c r="R118" s="413" t="str">
        <f t="shared" si="108"/>
        <v/>
      </c>
      <c r="S118" s="412" t="str">
        <f t="shared" si="125"/>
        <v/>
      </c>
      <c r="T118" s="414" t="str">
        <f t="shared" si="109"/>
        <v/>
      </c>
      <c r="U118" s="415" t="str">
        <f t="shared" si="126"/>
        <v/>
      </c>
      <c r="V118" s="416" t="str">
        <f t="shared" si="110"/>
        <v/>
      </c>
      <c r="W118" s="415" t="str">
        <f t="shared" si="127"/>
        <v/>
      </c>
      <c r="X118" s="413" t="str">
        <f t="shared" si="111"/>
        <v/>
      </c>
      <c r="Y118" s="417" t="str">
        <f t="shared" si="128"/>
        <v/>
      </c>
      <c r="Z118" s="413" t="str">
        <f t="shared" si="112"/>
        <v/>
      </c>
      <c r="AA118" s="412" t="str">
        <f t="shared" si="129"/>
        <v/>
      </c>
      <c r="AB118" s="414" t="str">
        <f t="shared" si="113"/>
        <v/>
      </c>
      <c r="AC118" s="417" t="str">
        <f t="shared" si="130"/>
        <v/>
      </c>
      <c r="AD118" s="418" t="str">
        <f t="shared" si="114"/>
        <v/>
      </c>
      <c r="AE118" s="458">
        <v>950000</v>
      </c>
      <c r="AF118" s="68"/>
      <c r="AG118" s="68"/>
      <c r="AH118" s="458">
        <v>950000</v>
      </c>
      <c r="AI118" s="412" t="str">
        <f t="shared" si="131"/>
        <v/>
      </c>
      <c r="AJ118" s="413" t="str">
        <f t="shared" si="115"/>
        <v/>
      </c>
      <c r="AK118" s="417" t="str">
        <f t="shared" si="116"/>
        <v/>
      </c>
      <c r="AL118" s="413" t="str">
        <f t="shared" si="117"/>
        <v/>
      </c>
      <c r="AM118" s="412" t="str">
        <f t="shared" si="132"/>
        <v/>
      </c>
      <c r="AN118" s="414" t="str">
        <f t="shared" si="118"/>
        <v/>
      </c>
      <c r="AO118" s="415" t="str">
        <f t="shared" si="119"/>
        <v/>
      </c>
      <c r="AP118" s="416" t="str">
        <f t="shared" si="120"/>
        <v/>
      </c>
      <c r="AQ118" s="415" t="str">
        <f t="shared" si="133"/>
        <v/>
      </c>
      <c r="AR118" s="414" t="str">
        <f t="shared" si="121"/>
        <v/>
      </c>
      <c r="AS118" s="415" t="str">
        <f t="shared" si="122"/>
        <v/>
      </c>
      <c r="AT118" s="418" t="str">
        <f t="shared" si="123"/>
        <v/>
      </c>
      <c r="AU118" s="376"/>
    </row>
    <row r="119" spans="1:47" x14ac:dyDescent="0.25">
      <c r="A119" s="335"/>
      <c r="B119" s="68"/>
      <c r="C119" s="406" t="s">
        <v>711</v>
      </c>
      <c r="D119" s="407"/>
      <c r="E119" s="408">
        <v>1250000</v>
      </c>
      <c r="F119" s="409"/>
      <c r="G119" s="409"/>
      <c r="H119" s="409"/>
      <c r="I119" s="409"/>
      <c r="J119" s="409"/>
      <c r="K119" s="409"/>
      <c r="L119" s="409"/>
      <c r="M119" s="410"/>
      <c r="N119" s="68"/>
      <c r="O119" s="68"/>
      <c r="P119" s="411">
        <v>1250000</v>
      </c>
      <c r="Q119" s="412" t="str">
        <f t="shared" si="124"/>
        <v/>
      </c>
      <c r="R119" s="413" t="str">
        <f t="shared" si="108"/>
        <v/>
      </c>
      <c r="S119" s="412" t="str">
        <f t="shared" si="125"/>
        <v/>
      </c>
      <c r="T119" s="414" t="str">
        <f t="shared" si="109"/>
        <v/>
      </c>
      <c r="U119" s="415" t="str">
        <f t="shared" si="126"/>
        <v/>
      </c>
      <c r="V119" s="416" t="str">
        <f t="shared" si="110"/>
        <v/>
      </c>
      <c r="W119" s="415" t="str">
        <f t="shared" si="127"/>
        <v/>
      </c>
      <c r="X119" s="413" t="str">
        <f t="shared" si="111"/>
        <v/>
      </c>
      <c r="Y119" s="417" t="str">
        <f t="shared" si="128"/>
        <v/>
      </c>
      <c r="Z119" s="413" t="str">
        <f t="shared" si="112"/>
        <v/>
      </c>
      <c r="AA119" s="412" t="str">
        <f t="shared" si="129"/>
        <v/>
      </c>
      <c r="AB119" s="414" t="str">
        <f t="shared" si="113"/>
        <v/>
      </c>
      <c r="AC119" s="417" t="str">
        <f t="shared" si="130"/>
        <v/>
      </c>
      <c r="AD119" s="418" t="str">
        <f t="shared" si="114"/>
        <v/>
      </c>
      <c r="AE119" s="458">
        <v>1250000</v>
      </c>
      <c r="AF119" s="68"/>
      <c r="AG119" s="68"/>
      <c r="AH119" s="458">
        <v>1250000</v>
      </c>
      <c r="AI119" s="412" t="str">
        <f t="shared" si="131"/>
        <v/>
      </c>
      <c r="AJ119" s="413" t="str">
        <f t="shared" si="115"/>
        <v/>
      </c>
      <c r="AK119" s="417" t="str">
        <f t="shared" si="116"/>
        <v/>
      </c>
      <c r="AL119" s="413" t="str">
        <f t="shared" si="117"/>
        <v/>
      </c>
      <c r="AM119" s="412" t="str">
        <f t="shared" si="132"/>
        <v/>
      </c>
      <c r="AN119" s="414" t="str">
        <f t="shared" si="118"/>
        <v/>
      </c>
      <c r="AO119" s="415" t="str">
        <f t="shared" si="119"/>
        <v/>
      </c>
      <c r="AP119" s="416" t="str">
        <f t="shared" si="120"/>
        <v/>
      </c>
      <c r="AQ119" s="415" t="str">
        <f t="shared" si="133"/>
        <v/>
      </c>
      <c r="AR119" s="414" t="str">
        <f t="shared" si="121"/>
        <v/>
      </c>
      <c r="AS119" s="415" t="str">
        <f t="shared" si="122"/>
        <v/>
      </c>
      <c r="AT119" s="418" t="str">
        <f t="shared" si="123"/>
        <v/>
      </c>
      <c r="AU119" s="376"/>
    </row>
    <row r="120" spans="1:47" x14ac:dyDescent="0.25">
      <c r="A120" s="335"/>
      <c r="B120" s="68"/>
      <c r="C120" s="406" t="s">
        <v>712</v>
      </c>
      <c r="D120" s="407"/>
      <c r="E120" s="408">
        <v>1750000</v>
      </c>
      <c r="F120" s="409"/>
      <c r="G120" s="409"/>
      <c r="H120" s="409"/>
      <c r="I120" s="409"/>
      <c r="J120" s="409"/>
      <c r="K120" s="409"/>
      <c r="L120" s="409"/>
      <c r="M120" s="410"/>
      <c r="N120" s="68"/>
      <c r="O120" s="68"/>
      <c r="P120" s="411">
        <v>1750000</v>
      </c>
      <c r="Q120" s="412" t="str">
        <f t="shared" si="124"/>
        <v/>
      </c>
      <c r="R120" s="413" t="str">
        <f t="shared" si="108"/>
        <v/>
      </c>
      <c r="S120" s="412" t="str">
        <f t="shared" si="125"/>
        <v/>
      </c>
      <c r="T120" s="414" t="str">
        <f t="shared" si="109"/>
        <v/>
      </c>
      <c r="U120" s="415" t="str">
        <f t="shared" si="126"/>
        <v/>
      </c>
      <c r="V120" s="416" t="str">
        <f t="shared" si="110"/>
        <v/>
      </c>
      <c r="W120" s="415" t="str">
        <f t="shared" si="127"/>
        <v/>
      </c>
      <c r="X120" s="413" t="str">
        <f t="shared" si="111"/>
        <v/>
      </c>
      <c r="Y120" s="417" t="str">
        <f t="shared" si="128"/>
        <v/>
      </c>
      <c r="Z120" s="413" t="str">
        <f t="shared" si="112"/>
        <v/>
      </c>
      <c r="AA120" s="412" t="str">
        <f t="shared" si="129"/>
        <v/>
      </c>
      <c r="AB120" s="414" t="str">
        <f t="shared" si="113"/>
        <v/>
      </c>
      <c r="AC120" s="417" t="str">
        <f t="shared" si="130"/>
        <v/>
      </c>
      <c r="AD120" s="418" t="str">
        <f t="shared" si="114"/>
        <v/>
      </c>
      <c r="AE120" s="458">
        <v>1750000</v>
      </c>
      <c r="AF120" s="68"/>
      <c r="AG120" s="68"/>
      <c r="AH120" s="458">
        <v>1750000</v>
      </c>
      <c r="AI120" s="412" t="str">
        <f t="shared" si="131"/>
        <v/>
      </c>
      <c r="AJ120" s="413" t="str">
        <f t="shared" si="115"/>
        <v/>
      </c>
      <c r="AK120" s="417" t="str">
        <f t="shared" si="116"/>
        <v/>
      </c>
      <c r="AL120" s="413" t="str">
        <f t="shared" si="117"/>
        <v/>
      </c>
      <c r="AM120" s="412" t="str">
        <f t="shared" si="132"/>
        <v/>
      </c>
      <c r="AN120" s="414" t="str">
        <f t="shared" si="118"/>
        <v/>
      </c>
      <c r="AO120" s="415" t="str">
        <f t="shared" si="119"/>
        <v/>
      </c>
      <c r="AP120" s="416" t="str">
        <f t="shared" si="120"/>
        <v/>
      </c>
      <c r="AQ120" s="415" t="str">
        <f t="shared" si="133"/>
        <v/>
      </c>
      <c r="AR120" s="414" t="str">
        <f t="shared" si="121"/>
        <v/>
      </c>
      <c r="AS120" s="415" t="str">
        <f t="shared" si="122"/>
        <v/>
      </c>
      <c r="AT120" s="418" t="str">
        <f t="shared" si="123"/>
        <v/>
      </c>
      <c r="AU120" s="376"/>
    </row>
    <row r="121" spans="1:47" x14ac:dyDescent="0.25">
      <c r="A121" s="335"/>
      <c r="B121" s="68"/>
      <c r="C121" s="406" t="s">
        <v>713</v>
      </c>
      <c r="D121" s="407"/>
      <c r="E121" s="408">
        <v>2500000</v>
      </c>
      <c r="F121" s="409"/>
      <c r="G121" s="409"/>
      <c r="H121" s="409"/>
      <c r="I121" s="409"/>
      <c r="J121" s="409"/>
      <c r="K121" s="409"/>
      <c r="L121" s="409"/>
      <c r="M121" s="410"/>
      <c r="N121" s="68"/>
      <c r="O121" s="68"/>
      <c r="P121" s="411">
        <v>2500000</v>
      </c>
      <c r="Q121" s="412" t="str">
        <f t="shared" si="124"/>
        <v/>
      </c>
      <c r="R121" s="413" t="str">
        <f t="shared" si="108"/>
        <v/>
      </c>
      <c r="S121" s="412" t="str">
        <f t="shared" si="125"/>
        <v/>
      </c>
      <c r="T121" s="414" t="str">
        <f t="shared" si="109"/>
        <v/>
      </c>
      <c r="U121" s="415" t="str">
        <f t="shared" si="126"/>
        <v/>
      </c>
      <c r="V121" s="416" t="str">
        <f t="shared" si="110"/>
        <v/>
      </c>
      <c r="W121" s="415" t="str">
        <f t="shared" si="127"/>
        <v/>
      </c>
      <c r="X121" s="413" t="str">
        <f t="shared" si="111"/>
        <v/>
      </c>
      <c r="Y121" s="417" t="str">
        <f t="shared" si="128"/>
        <v/>
      </c>
      <c r="Z121" s="413" t="str">
        <f t="shared" si="112"/>
        <v/>
      </c>
      <c r="AA121" s="412" t="str">
        <f t="shared" si="129"/>
        <v/>
      </c>
      <c r="AB121" s="414" t="str">
        <f t="shared" si="113"/>
        <v/>
      </c>
      <c r="AC121" s="417" t="str">
        <f t="shared" si="130"/>
        <v/>
      </c>
      <c r="AD121" s="418" t="str">
        <f t="shared" si="114"/>
        <v/>
      </c>
      <c r="AE121" s="458">
        <v>2500000</v>
      </c>
      <c r="AF121" s="68"/>
      <c r="AG121" s="68"/>
      <c r="AH121" s="458">
        <v>2500000</v>
      </c>
      <c r="AI121" s="412" t="str">
        <f t="shared" si="131"/>
        <v/>
      </c>
      <c r="AJ121" s="413" t="str">
        <f t="shared" si="115"/>
        <v/>
      </c>
      <c r="AK121" s="417" t="str">
        <f t="shared" si="116"/>
        <v/>
      </c>
      <c r="AL121" s="413" t="str">
        <f t="shared" si="117"/>
        <v/>
      </c>
      <c r="AM121" s="412" t="str">
        <f t="shared" si="132"/>
        <v/>
      </c>
      <c r="AN121" s="414" t="str">
        <f t="shared" si="118"/>
        <v/>
      </c>
      <c r="AO121" s="415" t="str">
        <f t="shared" si="119"/>
        <v/>
      </c>
      <c r="AP121" s="416" t="str">
        <f t="shared" si="120"/>
        <v/>
      </c>
      <c r="AQ121" s="415" t="str">
        <f t="shared" si="133"/>
        <v/>
      </c>
      <c r="AR121" s="414" t="str">
        <f t="shared" si="121"/>
        <v/>
      </c>
      <c r="AS121" s="415" t="str">
        <f t="shared" si="122"/>
        <v/>
      </c>
      <c r="AT121" s="418" t="str">
        <f t="shared" si="123"/>
        <v/>
      </c>
      <c r="AU121" s="376"/>
    </row>
    <row r="122" spans="1:47" ht="15.75" thickBot="1" x14ac:dyDescent="0.3">
      <c r="A122" s="335"/>
      <c r="B122" s="68"/>
      <c r="C122" s="421" t="s">
        <v>714</v>
      </c>
      <c r="D122" s="422"/>
      <c r="E122" s="423">
        <v>3000000</v>
      </c>
      <c r="F122" s="424"/>
      <c r="G122" s="424"/>
      <c r="H122" s="424"/>
      <c r="I122" s="424"/>
      <c r="J122" s="424"/>
      <c r="K122" s="424"/>
      <c r="L122" s="424"/>
      <c r="M122" s="425"/>
      <c r="N122" s="68"/>
      <c r="O122" s="68"/>
      <c r="P122" s="426">
        <v>3000000</v>
      </c>
      <c r="Q122" s="449" t="str">
        <f t="shared" si="124"/>
        <v/>
      </c>
      <c r="R122" s="434" t="str">
        <f t="shared" si="108"/>
        <v/>
      </c>
      <c r="S122" s="449" t="str">
        <f t="shared" si="125"/>
        <v/>
      </c>
      <c r="T122" s="459" t="str">
        <f t="shared" si="109"/>
        <v/>
      </c>
      <c r="U122" s="433" t="str">
        <f t="shared" si="126"/>
        <v/>
      </c>
      <c r="V122" s="450" t="str">
        <f t="shared" si="110"/>
        <v/>
      </c>
      <c r="W122" s="433" t="str">
        <f t="shared" si="127"/>
        <v/>
      </c>
      <c r="X122" s="434" t="str">
        <f t="shared" si="111"/>
        <v/>
      </c>
      <c r="Y122" s="432" t="str">
        <f t="shared" si="128"/>
        <v/>
      </c>
      <c r="Z122" s="434" t="str">
        <f t="shared" si="112"/>
        <v/>
      </c>
      <c r="AA122" s="427" t="str">
        <f t="shared" si="129"/>
        <v/>
      </c>
      <c r="AB122" s="429" t="str">
        <f t="shared" si="113"/>
        <v/>
      </c>
      <c r="AC122" s="432" t="str">
        <f t="shared" si="130"/>
        <v/>
      </c>
      <c r="AD122" s="439" t="str">
        <f t="shared" si="114"/>
        <v/>
      </c>
      <c r="AE122" s="460">
        <v>3000000</v>
      </c>
      <c r="AF122" s="461"/>
      <c r="AG122" s="68"/>
      <c r="AH122" s="462">
        <v>3000000</v>
      </c>
      <c r="AI122" s="427" t="str">
        <f t="shared" si="131"/>
        <v/>
      </c>
      <c r="AJ122" s="428" t="str">
        <f t="shared" si="115"/>
        <v/>
      </c>
      <c r="AK122" s="432" t="str">
        <f t="shared" si="116"/>
        <v/>
      </c>
      <c r="AL122" s="428" t="str">
        <f t="shared" si="117"/>
        <v/>
      </c>
      <c r="AM122" s="427" t="str">
        <f t="shared" si="132"/>
        <v/>
      </c>
      <c r="AN122" s="429" t="str">
        <f t="shared" si="118"/>
        <v/>
      </c>
      <c r="AO122" s="430" t="str">
        <f t="shared" si="119"/>
        <v/>
      </c>
      <c r="AP122" s="431" t="str">
        <f t="shared" si="120"/>
        <v/>
      </c>
      <c r="AQ122" s="430" t="str">
        <f t="shared" si="133"/>
        <v/>
      </c>
      <c r="AR122" s="429" t="str">
        <f t="shared" si="121"/>
        <v/>
      </c>
      <c r="AS122" s="430" t="str">
        <f t="shared" si="122"/>
        <v/>
      </c>
      <c r="AT122" s="439" t="str">
        <f t="shared" si="123"/>
        <v/>
      </c>
      <c r="AU122" s="376"/>
    </row>
    <row r="123" spans="1:47" ht="15.75" thickTop="1" x14ac:dyDescent="0.25">
      <c r="A123" s="335"/>
      <c r="B123" s="68"/>
      <c r="C123" s="374"/>
      <c r="D123" s="440"/>
      <c r="E123" s="441"/>
      <c r="F123" s="374"/>
      <c r="G123" s="374"/>
      <c r="H123" s="374"/>
      <c r="I123" s="374"/>
      <c r="J123" s="374"/>
      <c r="K123" s="374"/>
      <c r="L123" s="374"/>
      <c r="M123" s="374"/>
      <c r="N123" s="68"/>
      <c r="O123" s="68"/>
      <c r="P123" s="441"/>
      <c r="Q123" s="375"/>
      <c r="R123" s="442"/>
      <c r="S123" s="375"/>
      <c r="T123" s="442"/>
      <c r="U123" s="375"/>
      <c r="V123" s="442"/>
      <c r="W123" s="375"/>
      <c r="X123" s="442"/>
      <c r="Y123" s="377"/>
      <c r="Z123" s="442"/>
      <c r="AA123" s="377"/>
      <c r="AB123" s="376"/>
      <c r="AC123" s="377"/>
      <c r="AD123" s="376"/>
      <c r="AE123" s="441"/>
      <c r="AF123" s="68"/>
      <c r="AG123" s="68"/>
      <c r="AH123" s="441"/>
      <c r="AI123" s="377"/>
      <c r="AJ123" s="376"/>
      <c r="AK123" s="377"/>
      <c r="AL123" s="376"/>
      <c r="AM123" s="377"/>
      <c r="AN123" s="376"/>
      <c r="AO123" s="377"/>
      <c r="AP123" s="376"/>
      <c r="AQ123" s="377"/>
      <c r="AR123" s="376"/>
      <c r="AS123" s="377"/>
      <c r="AT123" s="376"/>
      <c r="AU123" s="376"/>
    </row>
    <row r="124" spans="1:47" ht="15.75" x14ac:dyDescent="0.25">
      <c r="A124" s="335"/>
      <c r="B124" s="68"/>
      <c r="C124" s="49" t="s">
        <v>721</v>
      </c>
      <c r="D124" s="68"/>
      <c r="E124" s="7"/>
      <c r="F124" s="68"/>
      <c r="G124" s="68"/>
      <c r="H124" s="68"/>
      <c r="I124" s="68"/>
      <c r="J124" s="68"/>
      <c r="K124" s="68"/>
      <c r="L124" s="68"/>
      <c r="M124" s="68"/>
      <c r="N124" s="68"/>
      <c r="O124" s="68"/>
      <c r="P124" s="49" t="s">
        <v>721</v>
      </c>
      <c r="Q124" s="68"/>
      <c r="R124" s="68"/>
      <c r="S124" s="68"/>
      <c r="T124" s="68"/>
      <c r="U124" s="68"/>
      <c r="V124" s="68"/>
      <c r="W124" s="68"/>
      <c r="X124" s="68"/>
      <c r="Y124" s="68"/>
      <c r="Z124" s="68"/>
      <c r="AA124" s="68"/>
      <c r="AB124" s="68"/>
      <c r="AC124" s="68"/>
      <c r="AD124" s="68"/>
      <c r="AE124" s="68"/>
      <c r="AF124" s="68"/>
      <c r="AG124" s="68"/>
      <c r="AH124" s="49" t="s">
        <v>721</v>
      </c>
      <c r="AI124" s="68"/>
      <c r="AJ124" s="68"/>
      <c r="AK124" s="68"/>
      <c r="AL124" s="68"/>
      <c r="AM124" s="68"/>
      <c r="AN124" s="68"/>
      <c r="AO124" s="68"/>
      <c r="AP124" s="68"/>
      <c r="AQ124" s="68"/>
      <c r="AR124" s="68"/>
      <c r="AS124" s="68"/>
      <c r="AT124" s="68"/>
      <c r="AU124" s="68"/>
    </row>
    <row r="125" spans="1:47" ht="16.5" thickBot="1" x14ac:dyDescent="0.3">
      <c r="A125" s="335"/>
      <c r="B125" s="68"/>
      <c r="C125" s="49"/>
      <c r="D125" s="68"/>
      <c r="E125" s="7"/>
      <c r="F125" s="68"/>
      <c r="G125" s="68"/>
      <c r="H125" s="68"/>
      <c r="I125" s="68"/>
      <c r="J125" s="68"/>
      <c r="K125" s="68"/>
      <c r="L125" s="68"/>
      <c r="M125" s="68"/>
      <c r="N125" s="68"/>
      <c r="O125" s="68"/>
      <c r="P125" s="68"/>
      <c r="Q125" s="362"/>
      <c r="R125" s="362"/>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68"/>
      <c r="AS125" s="68"/>
      <c r="AT125" s="68"/>
      <c r="AU125" s="68"/>
    </row>
    <row r="126" spans="1:47" ht="17.25" thickTop="1" thickBot="1" x14ac:dyDescent="0.3">
      <c r="A126" s="335"/>
      <c r="B126" s="68"/>
      <c r="C126" s="68"/>
      <c r="D126" s="68"/>
      <c r="E126" s="7"/>
      <c r="F126" s="387"/>
      <c r="G126" s="452"/>
      <c r="H126" s="816" t="s">
        <v>720</v>
      </c>
      <c r="I126" s="817"/>
      <c r="J126" s="817"/>
      <c r="K126" s="817"/>
      <c r="L126" s="817"/>
      <c r="M126" s="818"/>
      <c r="N126" s="68"/>
      <c r="O126" s="68"/>
      <c r="P126" s="68"/>
      <c r="Q126" s="819" t="s">
        <v>602</v>
      </c>
      <c r="R126" s="820"/>
      <c r="S126" s="820"/>
      <c r="T126" s="820"/>
      <c r="U126" s="820"/>
      <c r="V126" s="820"/>
      <c r="W126" s="820"/>
      <c r="X126" s="820"/>
      <c r="Y126" s="820"/>
      <c r="Z126" s="820"/>
      <c r="AA126" s="820"/>
      <c r="AB126" s="820"/>
      <c r="AC126" s="820"/>
      <c r="AD126" s="821"/>
      <c r="AE126" s="445"/>
      <c r="AF126" s="68"/>
      <c r="AG126" s="68"/>
      <c r="AH126" s="819" t="s">
        <v>602</v>
      </c>
      <c r="AI126" s="820"/>
      <c r="AJ126" s="820"/>
      <c r="AK126" s="820"/>
      <c r="AL126" s="820"/>
      <c r="AM126" s="820"/>
      <c r="AN126" s="820"/>
      <c r="AO126" s="820"/>
      <c r="AP126" s="820"/>
      <c r="AQ126" s="820"/>
      <c r="AR126" s="820"/>
      <c r="AS126" s="820"/>
      <c r="AT126" s="821"/>
      <c r="AU126" s="18"/>
    </row>
    <row r="127" spans="1:47" ht="55.5" customHeight="1" thickTop="1" x14ac:dyDescent="0.25">
      <c r="A127" s="335"/>
      <c r="B127" s="68"/>
      <c r="C127" s="390" t="s">
        <v>683</v>
      </c>
      <c r="D127" s="827" t="s">
        <v>684</v>
      </c>
      <c r="E127" s="391" t="s">
        <v>685</v>
      </c>
      <c r="F127" s="392" t="s">
        <v>686</v>
      </c>
      <c r="G127" s="453" t="s">
        <v>687</v>
      </c>
      <c r="H127" s="453" t="s">
        <v>688</v>
      </c>
      <c r="I127" s="453" t="s">
        <v>689</v>
      </c>
      <c r="J127" s="453" t="s">
        <v>690</v>
      </c>
      <c r="K127" s="453" t="s">
        <v>691</v>
      </c>
      <c r="L127" s="453" t="s">
        <v>692</v>
      </c>
      <c r="M127" s="454" t="s">
        <v>693</v>
      </c>
      <c r="N127" s="68"/>
      <c r="O127" s="68"/>
      <c r="P127" s="395" t="s">
        <v>685</v>
      </c>
      <c r="Q127" s="829" t="s">
        <v>694</v>
      </c>
      <c r="R127" s="825"/>
      <c r="S127" s="797" t="s">
        <v>695</v>
      </c>
      <c r="T127" s="822"/>
      <c r="U127" s="822"/>
      <c r="V127" s="823"/>
      <c r="W127" s="824" t="s">
        <v>696</v>
      </c>
      <c r="X127" s="825"/>
      <c r="Y127" s="825"/>
      <c r="Z127" s="825"/>
      <c r="AA127" s="797" t="s">
        <v>697</v>
      </c>
      <c r="AB127" s="822"/>
      <c r="AC127" s="822"/>
      <c r="AD127" s="826"/>
      <c r="AE127" s="455" t="s">
        <v>685</v>
      </c>
      <c r="AF127" s="68"/>
      <c r="AG127" s="68"/>
      <c r="AH127" s="446" t="s">
        <v>685</v>
      </c>
      <c r="AI127" s="797" t="s">
        <v>698</v>
      </c>
      <c r="AJ127" s="822"/>
      <c r="AK127" s="822"/>
      <c r="AL127" s="823"/>
      <c r="AM127" s="824" t="s">
        <v>699</v>
      </c>
      <c r="AN127" s="825"/>
      <c r="AO127" s="825"/>
      <c r="AP127" s="825"/>
      <c r="AQ127" s="797" t="s">
        <v>700</v>
      </c>
      <c r="AR127" s="822"/>
      <c r="AS127" s="822"/>
      <c r="AT127" s="826"/>
      <c r="AU127" s="398"/>
    </row>
    <row r="128" spans="1:47" x14ac:dyDescent="0.25">
      <c r="A128" s="335"/>
      <c r="B128" s="68"/>
      <c r="C128" s="399"/>
      <c r="D128" s="828"/>
      <c r="E128" s="400"/>
      <c r="F128" s="346" t="str">
        <f>F108</f>
        <v>2014/15</v>
      </c>
      <c r="G128" s="346" t="str">
        <f t="shared" ref="G128:M128" si="134">G108</f>
        <v>2015/16</v>
      </c>
      <c r="H128" s="346" t="str">
        <f t="shared" si="134"/>
        <v>2016/17</v>
      </c>
      <c r="I128" s="346" t="str">
        <f t="shared" si="134"/>
        <v>2017/18</v>
      </c>
      <c r="J128" s="346" t="str">
        <f t="shared" si="134"/>
        <v>2018/19</v>
      </c>
      <c r="K128" s="346" t="str">
        <f t="shared" si="134"/>
        <v>2019/20</v>
      </c>
      <c r="L128" s="346" t="str">
        <f t="shared" si="134"/>
        <v>2020/21</v>
      </c>
      <c r="M128" s="348" t="str">
        <f t="shared" si="134"/>
        <v>2021/22</v>
      </c>
      <c r="N128" s="68"/>
      <c r="O128" s="68"/>
      <c r="P128" s="401" t="s">
        <v>572</v>
      </c>
      <c r="Q128" s="402" t="s">
        <v>620</v>
      </c>
      <c r="R128" s="353" t="s">
        <v>621</v>
      </c>
      <c r="S128" s="402" t="s">
        <v>620</v>
      </c>
      <c r="T128" s="352" t="s">
        <v>621</v>
      </c>
      <c r="U128" s="354" t="s">
        <v>622</v>
      </c>
      <c r="V128" s="366" t="s">
        <v>621</v>
      </c>
      <c r="W128" s="354" t="s">
        <v>620</v>
      </c>
      <c r="X128" s="351" t="s">
        <v>621</v>
      </c>
      <c r="Y128" s="352" t="s">
        <v>622</v>
      </c>
      <c r="Z128" s="353" t="s">
        <v>621</v>
      </c>
      <c r="AA128" s="402" t="s">
        <v>620</v>
      </c>
      <c r="AB128" s="352" t="s">
        <v>621</v>
      </c>
      <c r="AC128" s="352" t="s">
        <v>622</v>
      </c>
      <c r="AD128" s="350" t="s">
        <v>621</v>
      </c>
      <c r="AE128" s="456"/>
      <c r="AF128" s="68"/>
      <c r="AG128" s="68"/>
      <c r="AH128" s="457" t="s">
        <v>572</v>
      </c>
      <c r="AI128" s="402" t="s">
        <v>620</v>
      </c>
      <c r="AJ128" s="351" t="s">
        <v>621</v>
      </c>
      <c r="AK128" s="352" t="s">
        <v>622</v>
      </c>
      <c r="AL128" s="366" t="s">
        <v>621</v>
      </c>
      <c r="AM128" s="354" t="s">
        <v>620</v>
      </c>
      <c r="AN128" s="351" t="s">
        <v>621</v>
      </c>
      <c r="AO128" s="352" t="s">
        <v>622</v>
      </c>
      <c r="AP128" s="353" t="s">
        <v>621</v>
      </c>
      <c r="AQ128" s="402" t="s">
        <v>620</v>
      </c>
      <c r="AR128" s="351" t="s">
        <v>621</v>
      </c>
      <c r="AS128" s="352" t="s">
        <v>622</v>
      </c>
      <c r="AT128" s="350" t="s">
        <v>621</v>
      </c>
      <c r="AU128" s="405"/>
    </row>
    <row r="129" spans="1:47" x14ac:dyDescent="0.25">
      <c r="A129" s="335"/>
      <c r="B129" s="68"/>
      <c r="C129" s="406" t="s">
        <v>701</v>
      </c>
      <c r="D129" s="463" t="str">
        <f>IF(D109="","",D109)</f>
        <v>Not applicable</v>
      </c>
      <c r="E129" s="408">
        <v>50000</v>
      </c>
      <c r="F129" s="409"/>
      <c r="G129" s="409"/>
      <c r="H129" s="409"/>
      <c r="I129" s="409"/>
      <c r="J129" s="409"/>
      <c r="K129" s="409"/>
      <c r="L129" s="409"/>
      <c r="M129" s="410"/>
      <c r="N129" s="68"/>
      <c r="O129" s="68"/>
      <c r="P129" s="411">
        <v>50000</v>
      </c>
      <c r="Q129" s="412" t="str">
        <f>IF(G129="","",IF(F129=0,"",G129-F129))</f>
        <v/>
      </c>
      <c r="R129" s="413" t="str">
        <f t="shared" ref="R129:R142" si="135">IF(Q129="","",Q129/F129)</f>
        <v/>
      </c>
      <c r="S129" s="412" t="str">
        <f>IF(H129="","",IF(G129=0,"",H129-G129))</f>
        <v/>
      </c>
      <c r="T129" s="414" t="str">
        <f t="shared" ref="T129:T142" si="136">IF(S129="","",S129/G129)</f>
        <v/>
      </c>
      <c r="U129" s="415" t="str">
        <f>IF(S129="","",S129+Q129)</f>
        <v/>
      </c>
      <c r="V129" s="416" t="str">
        <f t="shared" ref="V129:V142" si="137">IF(T129="","",U129/F129)</f>
        <v/>
      </c>
      <c r="W129" s="415" t="str">
        <f>IF(I129="","",IF(H129=0,"",I129-H129))</f>
        <v/>
      </c>
      <c r="X129" s="413" t="str">
        <f t="shared" ref="X129:X142" si="138">IF(W129="","",W129/H129)</f>
        <v/>
      </c>
      <c r="Y129" s="417" t="str">
        <f>IF(W129="","",W129+U129)</f>
        <v/>
      </c>
      <c r="Z129" s="413" t="str">
        <f t="shared" ref="Z129:Z142" si="139">IF(X129="","",Y129/F129)</f>
        <v/>
      </c>
      <c r="AA129" s="412" t="str">
        <f>IF(J129="","",IF(I129=0,"",J129-I129))</f>
        <v/>
      </c>
      <c r="AB129" s="414" t="str">
        <f t="shared" ref="AB129:AB142" si="140">IF(AA129="","",AA129/I129)</f>
        <v/>
      </c>
      <c r="AC129" s="417" t="str">
        <f>IF(AA129="","",AA129+Y129)</f>
        <v/>
      </c>
      <c r="AD129" s="418" t="str">
        <f t="shared" ref="AD129:AD142" si="141">IF(AB129="","",AC129/F129)</f>
        <v/>
      </c>
      <c r="AE129" s="458">
        <v>50000</v>
      </c>
      <c r="AF129" s="68"/>
      <c r="AG129" s="68"/>
      <c r="AH129" s="458">
        <v>50000</v>
      </c>
      <c r="AI129" s="412" t="str">
        <f>IF(K129="","",IF(J129=0,"",K129-J129))</f>
        <v/>
      </c>
      <c r="AJ129" s="413" t="str">
        <f t="shared" ref="AJ129:AJ142" si="142">IF(AI129="","",AI129/J129)</f>
        <v/>
      </c>
      <c r="AK129" s="417" t="str">
        <f t="shared" ref="AK129:AK142" si="143">IF(AI129="","",AI129+AC129)</f>
        <v/>
      </c>
      <c r="AL129" s="413" t="str">
        <f t="shared" ref="AL129:AL142" si="144">IF(AK129="","",AK129/F129)</f>
        <v/>
      </c>
      <c r="AM129" s="412" t="str">
        <f>IF(L129="","",IF(K129=0,"",L129-K129))</f>
        <v/>
      </c>
      <c r="AN129" s="414" t="str">
        <f t="shared" ref="AN129:AN142" si="145">IF(AM129="","",AM129/K129)</f>
        <v/>
      </c>
      <c r="AO129" s="415" t="str">
        <f t="shared" ref="AO129:AO142" si="146">IF(AM129="","",AM129+AK129)</f>
        <v/>
      </c>
      <c r="AP129" s="416" t="str">
        <f t="shared" ref="AP129:AP142" si="147">IF(AO129="","",AO129/F129)</f>
        <v/>
      </c>
      <c r="AQ129" s="415" t="str">
        <f>IF(M129="","",IF(L129=0,"",M129-L129))</f>
        <v/>
      </c>
      <c r="AR129" s="414" t="str">
        <f t="shared" ref="AR129:AR142" si="148">IF(AQ129="","",AQ129/L129)</f>
        <v/>
      </c>
      <c r="AS129" s="415" t="str">
        <f t="shared" ref="AS129:AS142" si="149">IF(AQ129="","",AQ129+AO129)</f>
        <v/>
      </c>
      <c r="AT129" s="418" t="str">
        <f t="shared" ref="AT129:AT142" si="150">IF(AS129="","",AS129/F129)</f>
        <v/>
      </c>
      <c r="AU129" s="376"/>
    </row>
    <row r="130" spans="1:47" x14ac:dyDescent="0.25">
      <c r="A130" s="335"/>
      <c r="B130" s="68"/>
      <c r="C130" s="406" t="s">
        <v>702</v>
      </c>
      <c r="D130" s="463" t="str">
        <f t="shared" ref="D130:D142" si="151">IF(D110="","",D110)</f>
        <v/>
      </c>
      <c r="E130" s="408">
        <v>150000</v>
      </c>
      <c r="F130" s="409"/>
      <c r="G130" s="409"/>
      <c r="H130" s="409"/>
      <c r="I130" s="409"/>
      <c r="J130" s="409"/>
      <c r="K130" s="409"/>
      <c r="L130" s="409"/>
      <c r="M130" s="410"/>
      <c r="N130" s="68"/>
      <c r="O130" s="68"/>
      <c r="P130" s="411">
        <v>150000</v>
      </c>
      <c r="Q130" s="412" t="str">
        <f t="shared" ref="Q130:Q142" si="152">IF(G130="","",IF(F130=0,"",G130-F130))</f>
        <v/>
      </c>
      <c r="R130" s="413" t="str">
        <f t="shared" si="135"/>
        <v/>
      </c>
      <c r="S130" s="412" t="str">
        <f t="shared" ref="S130:S142" si="153">IF(H130="","",IF(G130=0,"",H130-G130))</f>
        <v/>
      </c>
      <c r="T130" s="414" t="str">
        <f t="shared" si="136"/>
        <v/>
      </c>
      <c r="U130" s="415" t="str">
        <f t="shared" ref="U130:U142" si="154">IF(S130="","",S130+Q130)</f>
        <v/>
      </c>
      <c r="V130" s="416" t="str">
        <f t="shared" si="137"/>
        <v/>
      </c>
      <c r="W130" s="415" t="str">
        <f t="shared" ref="W130:W142" si="155">IF(I130="","",IF(H130=0,"",I130-H130))</f>
        <v/>
      </c>
      <c r="X130" s="413" t="str">
        <f t="shared" si="138"/>
        <v/>
      </c>
      <c r="Y130" s="417" t="str">
        <f t="shared" ref="Y130:Y142" si="156">IF(W130="","",W130+U130)</f>
        <v/>
      </c>
      <c r="Z130" s="413" t="str">
        <f t="shared" si="139"/>
        <v/>
      </c>
      <c r="AA130" s="412" t="str">
        <f t="shared" ref="AA130:AA142" si="157">IF(J130="","",IF(I130=0,"",J130-I130))</f>
        <v/>
      </c>
      <c r="AB130" s="414" t="str">
        <f t="shared" si="140"/>
        <v/>
      </c>
      <c r="AC130" s="417" t="str">
        <f t="shared" ref="AC130:AC142" si="158">IF(AA130="","",AA130+Y130)</f>
        <v/>
      </c>
      <c r="AD130" s="418" t="str">
        <f t="shared" si="141"/>
        <v/>
      </c>
      <c r="AE130" s="458">
        <v>150000</v>
      </c>
      <c r="AF130" s="68"/>
      <c r="AG130" s="68"/>
      <c r="AH130" s="458">
        <v>150000</v>
      </c>
      <c r="AI130" s="412" t="str">
        <f t="shared" ref="AI130:AI142" si="159">IF(K130="","",IF(J130=0,"",K130-J130))</f>
        <v/>
      </c>
      <c r="AJ130" s="413" t="str">
        <f t="shared" si="142"/>
        <v/>
      </c>
      <c r="AK130" s="417" t="str">
        <f t="shared" si="143"/>
        <v/>
      </c>
      <c r="AL130" s="413" t="str">
        <f t="shared" si="144"/>
        <v/>
      </c>
      <c r="AM130" s="412" t="str">
        <f t="shared" ref="AM130:AM142" si="160">IF(L130="","",IF(K130=0,"",L130-K130))</f>
        <v/>
      </c>
      <c r="AN130" s="414" t="str">
        <f t="shared" si="145"/>
        <v/>
      </c>
      <c r="AO130" s="415" t="str">
        <f t="shared" si="146"/>
        <v/>
      </c>
      <c r="AP130" s="416" t="str">
        <f t="shared" si="147"/>
        <v/>
      </c>
      <c r="AQ130" s="415" t="str">
        <f t="shared" ref="AQ130:AQ142" si="161">IF(M130="","",IF(L130=0,"",M130-L130))</f>
        <v/>
      </c>
      <c r="AR130" s="414" t="str">
        <f t="shared" si="148"/>
        <v/>
      </c>
      <c r="AS130" s="415" t="str">
        <f t="shared" si="149"/>
        <v/>
      </c>
      <c r="AT130" s="418" t="str">
        <f t="shared" si="150"/>
        <v/>
      </c>
      <c r="AU130" s="376"/>
    </row>
    <row r="131" spans="1:47" x14ac:dyDescent="0.25">
      <c r="A131" s="335"/>
      <c r="B131" s="68"/>
      <c r="C131" s="406" t="s">
        <v>703</v>
      </c>
      <c r="D131" s="463" t="str">
        <f t="shared" si="151"/>
        <v/>
      </c>
      <c r="E131" s="408">
        <v>250000</v>
      </c>
      <c r="F131" s="409"/>
      <c r="G131" s="409"/>
      <c r="H131" s="409"/>
      <c r="I131" s="409"/>
      <c r="J131" s="409"/>
      <c r="K131" s="409"/>
      <c r="L131" s="409"/>
      <c r="M131" s="410"/>
      <c r="N131" s="68"/>
      <c r="O131" s="68"/>
      <c r="P131" s="411">
        <v>250000</v>
      </c>
      <c r="Q131" s="412" t="str">
        <f t="shared" si="152"/>
        <v/>
      </c>
      <c r="R131" s="413" t="str">
        <f t="shared" si="135"/>
        <v/>
      </c>
      <c r="S131" s="412" t="str">
        <f t="shared" si="153"/>
        <v/>
      </c>
      <c r="T131" s="414" t="str">
        <f t="shared" si="136"/>
        <v/>
      </c>
      <c r="U131" s="415" t="str">
        <f t="shared" si="154"/>
        <v/>
      </c>
      <c r="V131" s="416" t="str">
        <f t="shared" si="137"/>
        <v/>
      </c>
      <c r="W131" s="415" t="str">
        <f t="shared" si="155"/>
        <v/>
      </c>
      <c r="X131" s="413" t="str">
        <f t="shared" si="138"/>
        <v/>
      </c>
      <c r="Y131" s="417" t="str">
        <f t="shared" si="156"/>
        <v/>
      </c>
      <c r="Z131" s="413" t="str">
        <f t="shared" si="139"/>
        <v/>
      </c>
      <c r="AA131" s="412" t="str">
        <f t="shared" si="157"/>
        <v/>
      </c>
      <c r="AB131" s="414" t="str">
        <f t="shared" si="140"/>
        <v/>
      </c>
      <c r="AC131" s="417" t="str">
        <f t="shared" si="158"/>
        <v/>
      </c>
      <c r="AD131" s="418" t="str">
        <f t="shared" si="141"/>
        <v/>
      </c>
      <c r="AE131" s="458">
        <v>250000</v>
      </c>
      <c r="AF131" s="68"/>
      <c r="AG131" s="68"/>
      <c r="AH131" s="458">
        <v>250000</v>
      </c>
      <c r="AI131" s="412" t="str">
        <f t="shared" si="159"/>
        <v/>
      </c>
      <c r="AJ131" s="413" t="str">
        <f t="shared" si="142"/>
        <v/>
      </c>
      <c r="AK131" s="417" t="str">
        <f t="shared" si="143"/>
        <v/>
      </c>
      <c r="AL131" s="413" t="str">
        <f t="shared" si="144"/>
        <v/>
      </c>
      <c r="AM131" s="412" t="str">
        <f t="shared" si="160"/>
        <v/>
      </c>
      <c r="AN131" s="414" t="str">
        <f t="shared" si="145"/>
        <v/>
      </c>
      <c r="AO131" s="415" t="str">
        <f t="shared" si="146"/>
        <v/>
      </c>
      <c r="AP131" s="416" t="str">
        <f t="shared" si="147"/>
        <v/>
      </c>
      <c r="AQ131" s="415" t="str">
        <f t="shared" si="161"/>
        <v/>
      </c>
      <c r="AR131" s="414" t="str">
        <f t="shared" si="148"/>
        <v/>
      </c>
      <c r="AS131" s="415" t="str">
        <f t="shared" si="149"/>
        <v/>
      </c>
      <c r="AT131" s="418" t="str">
        <f t="shared" si="150"/>
        <v/>
      </c>
      <c r="AU131" s="376"/>
    </row>
    <row r="132" spans="1:47" x14ac:dyDescent="0.25">
      <c r="A132" s="335"/>
      <c r="B132" s="68"/>
      <c r="C132" s="406" t="s">
        <v>704</v>
      </c>
      <c r="D132" s="463" t="str">
        <f t="shared" si="151"/>
        <v/>
      </c>
      <c r="E132" s="408">
        <v>350000</v>
      </c>
      <c r="F132" s="409"/>
      <c r="G132" s="409"/>
      <c r="H132" s="409"/>
      <c r="I132" s="409"/>
      <c r="J132" s="409"/>
      <c r="K132" s="409"/>
      <c r="L132" s="409"/>
      <c r="M132" s="410"/>
      <c r="N132" s="68"/>
      <c r="O132" s="68"/>
      <c r="P132" s="411">
        <v>350000</v>
      </c>
      <c r="Q132" s="412" t="str">
        <f t="shared" si="152"/>
        <v/>
      </c>
      <c r="R132" s="413" t="str">
        <f t="shared" si="135"/>
        <v/>
      </c>
      <c r="S132" s="412" t="str">
        <f t="shared" si="153"/>
        <v/>
      </c>
      <c r="T132" s="414" t="str">
        <f t="shared" si="136"/>
        <v/>
      </c>
      <c r="U132" s="415" t="str">
        <f t="shared" si="154"/>
        <v/>
      </c>
      <c r="V132" s="416" t="str">
        <f t="shared" si="137"/>
        <v/>
      </c>
      <c r="W132" s="415" t="str">
        <f t="shared" si="155"/>
        <v/>
      </c>
      <c r="X132" s="413" t="str">
        <f t="shared" si="138"/>
        <v/>
      </c>
      <c r="Y132" s="417" t="str">
        <f t="shared" si="156"/>
        <v/>
      </c>
      <c r="Z132" s="413" t="str">
        <f t="shared" si="139"/>
        <v/>
      </c>
      <c r="AA132" s="412" t="str">
        <f t="shared" si="157"/>
        <v/>
      </c>
      <c r="AB132" s="414" t="str">
        <f t="shared" si="140"/>
        <v/>
      </c>
      <c r="AC132" s="417" t="str">
        <f t="shared" si="158"/>
        <v/>
      </c>
      <c r="AD132" s="418" t="str">
        <f t="shared" si="141"/>
        <v/>
      </c>
      <c r="AE132" s="458">
        <v>350000</v>
      </c>
      <c r="AF132" s="68"/>
      <c r="AG132" s="68"/>
      <c r="AH132" s="458">
        <v>350000</v>
      </c>
      <c r="AI132" s="412" t="str">
        <f t="shared" si="159"/>
        <v/>
      </c>
      <c r="AJ132" s="413" t="str">
        <f t="shared" si="142"/>
        <v/>
      </c>
      <c r="AK132" s="417" t="str">
        <f t="shared" si="143"/>
        <v/>
      </c>
      <c r="AL132" s="413" t="str">
        <f t="shared" si="144"/>
        <v/>
      </c>
      <c r="AM132" s="412" t="str">
        <f t="shared" si="160"/>
        <v/>
      </c>
      <c r="AN132" s="414" t="str">
        <f t="shared" si="145"/>
        <v/>
      </c>
      <c r="AO132" s="415" t="str">
        <f t="shared" si="146"/>
        <v/>
      </c>
      <c r="AP132" s="416" t="str">
        <f t="shared" si="147"/>
        <v/>
      </c>
      <c r="AQ132" s="415" t="str">
        <f t="shared" si="161"/>
        <v/>
      </c>
      <c r="AR132" s="414" t="str">
        <f t="shared" si="148"/>
        <v/>
      </c>
      <c r="AS132" s="415" t="str">
        <f t="shared" si="149"/>
        <v/>
      </c>
      <c r="AT132" s="418" t="str">
        <f t="shared" si="150"/>
        <v/>
      </c>
      <c r="AU132" s="376"/>
    </row>
    <row r="133" spans="1:47" x14ac:dyDescent="0.25">
      <c r="A133" s="335"/>
      <c r="B133" s="68"/>
      <c r="C133" s="406" t="s">
        <v>705</v>
      </c>
      <c r="D133" s="463" t="str">
        <f t="shared" si="151"/>
        <v/>
      </c>
      <c r="E133" s="408">
        <v>450000</v>
      </c>
      <c r="F133" s="409"/>
      <c r="G133" s="409"/>
      <c r="H133" s="409"/>
      <c r="I133" s="409"/>
      <c r="J133" s="409"/>
      <c r="K133" s="409"/>
      <c r="L133" s="409"/>
      <c r="M133" s="410"/>
      <c r="N133" s="68"/>
      <c r="O133" s="68"/>
      <c r="P133" s="411">
        <v>450000</v>
      </c>
      <c r="Q133" s="412" t="str">
        <f t="shared" si="152"/>
        <v/>
      </c>
      <c r="R133" s="413" t="str">
        <f t="shared" si="135"/>
        <v/>
      </c>
      <c r="S133" s="412" t="str">
        <f t="shared" si="153"/>
        <v/>
      </c>
      <c r="T133" s="414" t="str">
        <f t="shared" si="136"/>
        <v/>
      </c>
      <c r="U133" s="415" t="str">
        <f t="shared" si="154"/>
        <v/>
      </c>
      <c r="V133" s="416" t="str">
        <f t="shared" si="137"/>
        <v/>
      </c>
      <c r="W133" s="415" t="str">
        <f t="shared" si="155"/>
        <v/>
      </c>
      <c r="X133" s="413" t="str">
        <f t="shared" si="138"/>
        <v/>
      </c>
      <c r="Y133" s="417" t="str">
        <f t="shared" si="156"/>
        <v/>
      </c>
      <c r="Z133" s="413" t="str">
        <f t="shared" si="139"/>
        <v/>
      </c>
      <c r="AA133" s="412" t="str">
        <f t="shared" si="157"/>
        <v/>
      </c>
      <c r="AB133" s="414" t="str">
        <f t="shared" si="140"/>
        <v/>
      </c>
      <c r="AC133" s="417" t="str">
        <f t="shared" si="158"/>
        <v/>
      </c>
      <c r="AD133" s="418" t="str">
        <f t="shared" si="141"/>
        <v/>
      </c>
      <c r="AE133" s="458">
        <v>450000</v>
      </c>
      <c r="AF133" s="68"/>
      <c r="AG133" s="68"/>
      <c r="AH133" s="458">
        <v>450000</v>
      </c>
      <c r="AI133" s="412" t="str">
        <f t="shared" si="159"/>
        <v/>
      </c>
      <c r="AJ133" s="413" t="str">
        <f t="shared" si="142"/>
        <v/>
      </c>
      <c r="AK133" s="417" t="str">
        <f t="shared" si="143"/>
        <v/>
      </c>
      <c r="AL133" s="413" t="str">
        <f t="shared" si="144"/>
        <v/>
      </c>
      <c r="AM133" s="412" t="str">
        <f t="shared" si="160"/>
        <v/>
      </c>
      <c r="AN133" s="414" t="str">
        <f t="shared" si="145"/>
        <v/>
      </c>
      <c r="AO133" s="415" t="str">
        <f t="shared" si="146"/>
        <v/>
      </c>
      <c r="AP133" s="416" t="str">
        <f t="shared" si="147"/>
        <v/>
      </c>
      <c r="AQ133" s="415" t="str">
        <f t="shared" si="161"/>
        <v/>
      </c>
      <c r="AR133" s="414" t="str">
        <f t="shared" si="148"/>
        <v/>
      </c>
      <c r="AS133" s="415" t="str">
        <f t="shared" si="149"/>
        <v/>
      </c>
      <c r="AT133" s="418" t="str">
        <f t="shared" si="150"/>
        <v/>
      </c>
      <c r="AU133" s="376"/>
    </row>
    <row r="134" spans="1:47" x14ac:dyDescent="0.25">
      <c r="A134" s="335"/>
      <c r="B134" s="68"/>
      <c r="C134" s="406" t="s">
        <v>706</v>
      </c>
      <c r="D134" s="463" t="str">
        <f t="shared" si="151"/>
        <v/>
      </c>
      <c r="E134" s="408">
        <v>550000</v>
      </c>
      <c r="F134" s="409"/>
      <c r="G134" s="409"/>
      <c r="H134" s="409"/>
      <c r="I134" s="409"/>
      <c r="J134" s="409"/>
      <c r="K134" s="409"/>
      <c r="L134" s="409"/>
      <c r="M134" s="410"/>
      <c r="N134" s="68"/>
      <c r="O134" s="68"/>
      <c r="P134" s="411">
        <v>550000</v>
      </c>
      <c r="Q134" s="412" t="str">
        <f t="shared" si="152"/>
        <v/>
      </c>
      <c r="R134" s="413" t="str">
        <f t="shared" si="135"/>
        <v/>
      </c>
      <c r="S134" s="412" t="str">
        <f t="shared" si="153"/>
        <v/>
      </c>
      <c r="T134" s="414" t="str">
        <f t="shared" si="136"/>
        <v/>
      </c>
      <c r="U134" s="415" t="str">
        <f t="shared" si="154"/>
        <v/>
      </c>
      <c r="V134" s="416" t="str">
        <f t="shared" si="137"/>
        <v/>
      </c>
      <c r="W134" s="415" t="str">
        <f t="shared" si="155"/>
        <v/>
      </c>
      <c r="X134" s="413" t="str">
        <f t="shared" si="138"/>
        <v/>
      </c>
      <c r="Y134" s="417" t="str">
        <f t="shared" si="156"/>
        <v/>
      </c>
      <c r="Z134" s="413" t="str">
        <f t="shared" si="139"/>
        <v/>
      </c>
      <c r="AA134" s="412" t="str">
        <f t="shared" si="157"/>
        <v/>
      </c>
      <c r="AB134" s="414" t="str">
        <f t="shared" si="140"/>
        <v/>
      </c>
      <c r="AC134" s="417" t="str">
        <f t="shared" si="158"/>
        <v/>
      </c>
      <c r="AD134" s="418" t="str">
        <f t="shared" si="141"/>
        <v/>
      </c>
      <c r="AE134" s="458">
        <v>550000</v>
      </c>
      <c r="AF134" s="68"/>
      <c r="AG134" s="68"/>
      <c r="AH134" s="458">
        <v>550000</v>
      </c>
      <c r="AI134" s="412" t="str">
        <f t="shared" si="159"/>
        <v/>
      </c>
      <c r="AJ134" s="413" t="str">
        <f t="shared" si="142"/>
        <v/>
      </c>
      <c r="AK134" s="417" t="str">
        <f t="shared" si="143"/>
        <v/>
      </c>
      <c r="AL134" s="413" t="str">
        <f t="shared" si="144"/>
        <v/>
      </c>
      <c r="AM134" s="412" t="str">
        <f t="shared" si="160"/>
        <v/>
      </c>
      <c r="AN134" s="414" t="str">
        <f t="shared" si="145"/>
        <v/>
      </c>
      <c r="AO134" s="415" t="str">
        <f t="shared" si="146"/>
        <v/>
      </c>
      <c r="AP134" s="416" t="str">
        <f t="shared" si="147"/>
        <v/>
      </c>
      <c r="AQ134" s="415" t="str">
        <f t="shared" si="161"/>
        <v/>
      </c>
      <c r="AR134" s="414" t="str">
        <f t="shared" si="148"/>
        <v/>
      </c>
      <c r="AS134" s="415" t="str">
        <f t="shared" si="149"/>
        <v/>
      </c>
      <c r="AT134" s="418" t="str">
        <f t="shared" si="150"/>
        <v/>
      </c>
      <c r="AU134" s="376"/>
    </row>
    <row r="135" spans="1:47" x14ac:dyDescent="0.25">
      <c r="A135" s="335"/>
      <c r="B135" s="68"/>
      <c r="C135" s="406" t="s">
        <v>707</v>
      </c>
      <c r="D135" s="463" t="str">
        <f t="shared" si="151"/>
        <v/>
      </c>
      <c r="E135" s="408">
        <v>650000</v>
      </c>
      <c r="F135" s="409"/>
      <c r="G135" s="409"/>
      <c r="H135" s="409"/>
      <c r="I135" s="409"/>
      <c r="J135" s="409"/>
      <c r="K135" s="409"/>
      <c r="L135" s="409"/>
      <c r="M135" s="410"/>
      <c r="N135" s="68"/>
      <c r="O135" s="68"/>
      <c r="P135" s="411">
        <v>650000</v>
      </c>
      <c r="Q135" s="412" t="str">
        <f t="shared" si="152"/>
        <v/>
      </c>
      <c r="R135" s="413" t="str">
        <f t="shared" si="135"/>
        <v/>
      </c>
      <c r="S135" s="412" t="str">
        <f t="shared" si="153"/>
        <v/>
      </c>
      <c r="T135" s="414" t="str">
        <f t="shared" si="136"/>
        <v/>
      </c>
      <c r="U135" s="415" t="str">
        <f t="shared" si="154"/>
        <v/>
      </c>
      <c r="V135" s="416" t="str">
        <f t="shared" si="137"/>
        <v/>
      </c>
      <c r="W135" s="415" t="str">
        <f t="shared" si="155"/>
        <v/>
      </c>
      <c r="X135" s="413" t="str">
        <f t="shared" si="138"/>
        <v/>
      </c>
      <c r="Y135" s="417" t="str">
        <f t="shared" si="156"/>
        <v/>
      </c>
      <c r="Z135" s="413" t="str">
        <f t="shared" si="139"/>
        <v/>
      </c>
      <c r="AA135" s="412" t="str">
        <f t="shared" si="157"/>
        <v/>
      </c>
      <c r="AB135" s="414" t="str">
        <f t="shared" si="140"/>
        <v/>
      </c>
      <c r="AC135" s="417" t="str">
        <f t="shared" si="158"/>
        <v/>
      </c>
      <c r="AD135" s="418" t="str">
        <f t="shared" si="141"/>
        <v/>
      </c>
      <c r="AE135" s="458">
        <v>650000</v>
      </c>
      <c r="AF135" s="68"/>
      <c r="AG135" s="68"/>
      <c r="AH135" s="458">
        <v>650000</v>
      </c>
      <c r="AI135" s="412" t="str">
        <f t="shared" si="159"/>
        <v/>
      </c>
      <c r="AJ135" s="413" t="str">
        <f t="shared" si="142"/>
        <v/>
      </c>
      <c r="AK135" s="417" t="str">
        <f t="shared" si="143"/>
        <v/>
      </c>
      <c r="AL135" s="413" t="str">
        <f t="shared" si="144"/>
        <v/>
      </c>
      <c r="AM135" s="412" t="str">
        <f t="shared" si="160"/>
        <v/>
      </c>
      <c r="AN135" s="414" t="str">
        <f t="shared" si="145"/>
        <v/>
      </c>
      <c r="AO135" s="415" t="str">
        <f t="shared" si="146"/>
        <v/>
      </c>
      <c r="AP135" s="416" t="str">
        <f t="shared" si="147"/>
        <v/>
      </c>
      <c r="AQ135" s="415" t="str">
        <f t="shared" si="161"/>
        <v/>
      </c>
      <c r="AR135" s="414" t="str">
        <f t="shared" si="148"/>
        <v/>
      </c>
      <c r="AS135" s="415" t="str">
        <f t="shared" si="149"/>
        <v/>
      </c>
      <c r="AT135" s="418" t="str">
        <f t="shared" si="150"/>
        <v/>
      </c>
      <c r="AU135" s="376"/>
    </row>
    <row r="136" spans="1:47" x14ac:dyDescent="0.25">
      <c r="A136" s="335"/>
      <c r="B136" s="68"/>
      <c r="C136" s="406" t="s">
        <v>708</v>
      </c>
      <c r="D136" s="463" t="str">
        <f t="shared" si="151"/>
        <v/>
      </c>
      <c r="E136" s="408">
        <v>750000</v>
      </c>
      <c r="F136" s="409"/>
      <c r="G136" s="409"/>
      <c r="H136" s="409"/>
      <c r="I136" s="409"/>
      <c r="J136" s="409"/>
      <c r="K136" s="409"/>
      <c r="L136" s="409"/>
      <c r="M136" s="410"/>
      <c r="N136" s="68"/>
      <c r="O136" s="68"/>
      <c r="P136" s="411">
        <v>750000</v>
      </c>
      <c r="Q136" s="412" t="str">
        <f t="shared" si="152"/>
        <v/>
      </c>
      <c r="R136" s="413" t="str">
        <f t="shared" si="135"/>
        <v/>
      </c>
      <c r="S136" s="412" t="str">
        <f t="shared" si="153"/>
        <v/>
      </c>
      <c r="T136" s="414" t="str">
        <f t="shared" si="136"/>
        <v/>
      </c>
      <c r="U136" s="415" t="str">
        <f t="shared" si="154"/>
        <v/>
      </c>
      <c r="V136" s="416" t="str">
        <f t="shared" si="137"/>
        <v/>
      </c>
      <c r="W136" s="415" t="str">
        <f t="shared" si="155"/>
        <v/>
      </c>
      <c r="X136" s="413" t="str">
        <f t="shared" si="138"/>
        <v/>
      </c>
      <c r="Y136" s="417" t="str">
        <f t="shared" si="156"/>
        <v/>
      </c>
      <c r="Z136" s="413" t="str">
        <f t="shared" si="139"/>
        <v/>
      </c>
      <c r="AA136" s="412" t="str">
        <f t="shared" si="157"/>
        <v/>
      </c>
      <c r="AB136" s="414" t="str">
        <f t="shared" si="140"/>
        <v/>
      </c>
      <c r="AC136" s="417" t="str">
        <f t="shared" si="158"/>
        <v/>
      </c>
      <c r="AD136" s="418" t="str">
        <f t="shared" si="141"/>
        <v/>
      </c>
      <c r="AE136" s="458">
        <v>750000</v>
      </c>
      <c r="AF136" s="68"/>
      <c r="AG136" s="68"/>
      <c r="AH136" s="458">
        <v>750000</v>
      </c>
      <c r="AI136" s="412" t="str">
        <f t="shared" si="159"/>
        <v/>
      </c>
      <c r="AJ136" s="413" t="str">
        <f t="shared" si="142"/>
        <v/>
      </c>
      <c r="AK136" s="417" t="str">
        <f t="shared" si="143"/>
        <v/>
      </c>
      <c r="AL136" s="413" t="str">
        <f t="shared" si="144"/>
        <v/>
      </c>
      <c r="AM136" s="412" t="str">
        <f t="shared" si="160"/>
        <v/>
      </c>
      <c r="AN136" s="414" t="str">
        <f t="shared" si="145"/>
        <v/>
      </c>
      <c r="AO136" s="415" t="str">
        <f t="shared" si="146"/>
        <v/>
      </c>
      <c r="AP136" s="416" t="str">
        <f t="shared" si="147"/>
        <v/>
      </c>
      <c r="AQ136" s="415" t="str">
        <f t="shared" si="161"/>
        <v/>
      </c>
      <c r="AR136" s="414" t="str">
        <f t="shared" si="148"/>
        <v/>
      </c>
      <c r="AS136" s="415" t="str">
        <f t="shared" si="149"/>
        <v/>
      </c>
      <c r="AT136" s="418" t="str">
        <f t="shared" si="150"/>
        <v/>
      </c>
      <c r="AU136" s="376"/>
    </row>
    <row r="137" spans="1:47" x14ac:dyDescent="0.25">
      <c r="A137" s="335"/>
      <c r="B137" s="68"/>
      <c r="C137" s="406" t="s">
        <v>709</v>
      </c>
      <c r="D137" s="463" t="str">
        <f t="shared" si="151"/>
        <v/>
      </c>
      <c r="E137" s="408">
        <v>850000</v>
      </c>
      <c r="F137" s="409"/>
      <c r="G137" s="409"/>
      <c r="H137" s="409"/>
      <c r="I137" s="409"/>
      <c r="J137" s="409"/>
      <c r="K137" s="409"/>
      <c r="L137" s="409"/>
      <c r="M137" s="410"/>
      <c r="N137" s="68"/>
      <c r="O137" s="68"/>
      <c r="P137" s="411">
        <v>850000</v>
      </c>
      <c r="Q137" s="412" t="str">
        <f t="shared" si="152"/>
        <v/>
      </c>
      <c r="R137" s="413" t="str">
        <f t="shared" si="135"/>
        <v/>
      </c>
      <c r="S137" s="412" t="str">
        <f t="shared" si="153"/>
        <v/>
      </c>
      <c r="T137" s="414" t="str">
        <f t="shared" si="136"/>
        <v/>
      </c>
      <c r="U137" s="415" t="str">
        <f t="shared" si="154"/>
        <v/>
      </c>
      <c r="V137" s="416" t="str">
        <f t="shared" si="137"/>
        <v/>
      </c>
      <c r="W137" s="415" t="str">
        <f t="shared" si="155"/>
        <v/>
      </c>
      <c r="X137" s="413" t="str">
        <f t="shared" si="138"/>
        <v/>
      </c>
      <c r="Y137" s="417" t="str">
        <f t="shared" si="156"/>
        <v/>
      </c>
      <c r="Z137" s="413" t="str">
        <f t="shared" si="139"/>
        <v/>
      </c>
      <c r="AA137" s="412" t="str">
        <f t="shared" si="157"/>
        <v/>
      </c>
      <c r="AB137" s="414" t="str">
        <f t="shared" si="140"/>
        <v/>
      </c>
      <c r="AC137" s="417" t="str">
        <f t="shared" si="158"/>
        <v/>
      </c>
      <c r="AD137" s="418" t="str">
        <f t="shared" si="141"/>
        <v/>
      </c>
      <c r="AE137" s="458">
        <v>850000</v>
      </c>
      <c r="AF137" s="68"/>
      <c r="AG137" s="68"/>
      <c r="AH137" s="458">
        <v>850000</v>
      </c>
      <c r="AI137" s="412" t="str">
        <f t="shared" si="159"/>
        <v/>
      </c>
      <c r="AJ137" s="413" t="str">
        <f t="shared" si="142"/>
        <v/>
      </c>
      <c r="AK137" s="417" t="str">
        <f t="shared" si="143"/>
        <v/>
      </c>
      <c r="AL137" s="413" t="str">
        <f t="shared" si="144"/>
        <v/>
      </c>
      <c r="AM137" s="412" t="str">
        <f t="shared" si="160"/>
        <v/>
      </c>
      <c r="AN137" s="414" t="str">
        <f t="shared" si="145"/>
        <v/>
      </c>
      <c r="AO137" s="415" t="str">
        <f t="shared" si="146"/>
        <v/>
      </c>
      <c r="AP137" s="416" t="str">
        <f t="shared" si="147"/>
        <v/>
      </c>
      <c r="AQ137" s="415" t="str">
        <f t="shared" si="161"/>
        <v/>
      </c>
      <c r="AR137" s="414" t="str">
        <f t="shared" si="148"/>
        <v/>
      </c>
      <c r="AS137" s="415" t="str">
        <f t="shared" si="149"/>
        <v/>
      </c>
      <c r="AT137" s="418" t="str">
        <f t="shared" si="150"/>
        <v/>
      </c>
      <c r="AU137" s="376"/>
    </row>
    <row r="138" spans="1:47" x14ac:dyDescent="0.25">
      <c r="A138" s="335"/>
      <c r="B138" s="68"/>
      <c r="C138" s="406" t="s">
        <v>710</v>
      </c>
      <c r="D138" s="463" t="str">
        <f t="shared" si="151"/>
        <v/>
      </c>
      <c r="E138" s="408">
        <v>950000</v>
      </c>
      <c r="F138" s="409"/>
      <c r="G138" s="409"/>
      <c r="H138" s="409"/>
      <c r="I138" s="409"/>
      <c r="J138" s="409"/>
      <c r="K138" s="409"/>
      <c r="L138" s="409"/>
      <c r="M138" s="410"/>
      <c r="N138" s="68"/>
      <c r="O138" s="68"/>
      <c r="P138" s="411">
        <v>950000</v>
      </c>
      <c r="Q138" s="412" t="str">
        <f t="shared" si="152"/>
        <v/>
      </c>
      <c r="R138" s="413" t="str">
        <f t="shared" si="135"/>
        <v/>
      </c>
      <c r="S138" s="412" t="str">
        <f t="shared" si="153"/>
        <v/>
      </c>
      <c r="T138" s="414" t="str">
        <f t="shared" si="136"/>
        <v/>
      </c>
      <c r="U138" s="415" t="str">
        <f t="shared" si="154"/>
        <v/>
      </c>
      <c r="V138" s="416" t="str">
        <f t="shared" si="137"/>
        <v/>
      </c>
      <c r="W138" s="415" t="str">
        <f t="shared" si="155"/>
        <v/>
      </c>
      <c r="X138" s="413" t="str">
        <f t="shared" si="138"/>
        <v/>
      </c>
      <c r="Y138" s="417" t="str">
        <f t="shared" si="156"/>
        <v/>
      </c>
      <c r="Z138" s="413" t="str">
        <f t="shared" si="139"/>
        <v/>
      </c>
      <c r="AA138" s="412" t="str">
        <f t="shared" si="157"/>
        <v/>
      </c>
      <c r="AB138" s="414" t="str">
        <f t="shared" si="140"/>
        <v/>
      </c>
      <c r="AC138" s="417" t="str">
        <f t="shared" si="158"/>
        <v/>
      </c>
      <c r="AD138" s="418" t="str">
        <f t="shared" si="141"/>
        <v/>
      </c>
      <c r="AE138" s="458">
        <v>950000</v>
      </c>
      <c r="AF138" s="68"/>
      <c r="AG138" s="68"/>
      <c r="AH138" s="458">
        <v>950000</v>
      </c>
      <c r="AI138" s="412" t="str">
        <f t="shared" si="159"/>
        <v/>
      </c>
      <c r="AJ138" s="413" t="str">
        <f t="shared" si="142"/>
        <v/>
      </c>
      <c r="AK138" s="417" t="str">
        <f t="shared" si="143"/>
        <v/>
      </c>
      <c r="AL138" s="413" t="str">
        <f t="shared" si="144"/>
        <v/>
      </c>
      <c r="AM138" s="412" t="str">
        <f t="shared" si="160"/>
        <v/>
      </c>
      <c r="AN138" s="414" t="str">
        <f t="shared" si="145"/>
        <v/>
      </c>
      <c r="AO138" s="415" t="str">
        <f t="shared" si="146"/>
        <v/>
      </c>
      <c r="AP138" s="416" t="str">
        <f t="shared" si="147"/>
        <v/>
      </c>
      <c r="AQ138" s="415" t="str">
        <f t="shared" si="161"/>
        <v/>
      </c>
      <c r="AR138" s="414" t="str">
        <f t="shared" si="148"/>
        <v/>
      </c>
      <c r="AS138" s="415" t="str">
        <f t="shared" si="149"/>
        <v/>
      </c>
      <c r="AT138" s="418" t="str">
        <f t="shared" si="150"/>
        <v/>
      </c>
      <c r="AU138" s="376"/>
    </row>
    <row r="139" spans="1:47" x14ac:dyDescent="0.25">
      <c r="A139" s="335"/>
      <c r="B139" s="68"/>
      <c r="C139" s="406" t="s">
        <v>711</v>
      </c>
      <c r="D139" s="463" t="str">
        <f t="shared" si="151"/>
        <v/>
      </c>
      <c r="E139" s="408">
        <v>1250000</v>
      </c>
      <c r="F139" s="409"/>
      <c r="G139" s="409"/>
      <c r="H139" s="409"/>
      <c r="I139" s="409"/>
      <c r="J139" s="409"/>
      <c r="K139" s="409"/>
      <c r="L139" s="409"/>
      <c r="M139" s="410"/>
      <c r="N139" s="68"/>
      <c r="O139" s="68"/>
      <c r="P139" s="411">
        <v>1250000</v>
      </c>
      <c r="Q139" s="412" t="str">
        <f t="shared" si="152"/>
        <v/>
      </c>
      <c r="R139" s="413" t="str">
        <f t="shared" si="135"/>
        <v/>
      </c>
      <c r="S139" s="412" t="str">
        <f t="shared" si="153"/>
        <v/>
      </c>
      <c r="T139" s="414" t="str">
        <f t="shared" si="136"/>
        <v/>
      </c>
      <c r="U139" s="415" t="str">
        <f t="shared" si="154"/>
        <v/>
      </c>
      <c r="V139" s="416" t="str">
        <f t="shared" si="137"/>
        <v/>
      </c>
      <c r="W139" s="415" t="str">
        <f t="shared" si="155"/>
        <v/>
      </c>
      <c r="X139" s="413" t="str">
        <f t="shared" si="138"/>
        <v/>
      </c>
      <c r="Y139" s="417" t="str">
        <f t="shared" si="156"/>
        <v/>
      </c>
      <c r="Z139" s="413" t="str">
        <f t="shared" si="139"/>
        <v/>
      </c>
      <c r="AA139" s="412" t="str">
        <f t="shared" si="157"/>
        <v/>
      </c>
      <c r="AB139" s="414" t="str">
        <f t="shared" si="140"/>
        <v/>
      </c>
      <c r="AC139" s="417" t="str">
        <f t="shared" si="158"/>
        <v/>
      </c>
      <c r="AD139" s="418" t="str">
        <f t="shared" si="141"/>
        <v/>
      </c>
      <c r="AE139" s="458">
        <v>1250000</v>
      </c>
      <c r="AF139" s="68"/>
      <c r="AG139" s="68"/>
      <c r="AH139" s="458">
        <v>1250000</v>
      </c>
      <c r="AI139" s="412" t="str">
        <f t="shared" si="159"/>
        <v/>
      </c>
      <c r="AJ139" s="413" t="str">
        <f t="shared" si="142"/>
        <v/>
      </c>
      <c r="AK139" s="417" t="str">
        <f t="shared" si="143"/>
        <v/>
      </c>
      <c r="AL139" s="413" t="str">
        <f t="shared" si="144"/>
        <v/>
      </c>
      <c r="AM139" s="412" t="str">
        <f t="shared" si="160"/>
        <v/>
      </c>
      <c r="AN139" s="414" t="str">
        <f t="shared" si="145"/>
        <v/>
      </c>
      <c r="AO139" s="415" t="str">
        <f t="shared" si="146"/>
        <v/>
      </c>
      <c r="AP139" s="416" t="str">
        <f t="shared" si="147"/>
        <v/>
      </c>
      <c r="AQ139" s="415" t="str">
        <f t="shared" si="161"/>
        <v/>
      </c>
      <c r="AR139" s="414" t="str">
        <f t="shared" si="148"/>
        <v/>
      </c>
      <c r="AS139" s="415" t="str">
        <f t="shared" si="149"/>
        <v/>
      </c>
      <c r="AT139" s="418" t="str">
        <f t="shared" si="150"/>
        <v/>
      </c>
      <c r="AU139" s="376"/>
    </row>
    <row r="140" spans="1:47" x14ac:dyDescent="0.25">
      <c r="A140" s="335"/>
      <c r="B140" s="68"/>
      <c r="C140" s="406" t="s">
        <v>712</v>
      </c>
      <c r="D140" s="463" t="str">
        <f t="shared" si="151"/>
        <v/>
      </c>
      <c r="E140" s="408">
        <v>1750000</v>
      </c>
      <c r="F140" s="409"/>
      <c r="G140" s="409"/>
      <c r="H140" s="409"/>
      <c r="I140" s="409"/>
      <c r="J140" s="409"/>
      <c r="K140" s="409"/>
      <c r="L140" s="409"/>
      <c r="M140" s="410"/>
      <c r="N140" s="68"/>
      <c r="O140" s="68"/>
      <c r="P140" s="411">
        <v>1750000</v>
      </c>
      <c r="Q140" s="412" t="str">
        <f t="shared" si="152"/>
        <v/>
      </c>
      <c r="R140" s="413" t="str">
        <f t="shared" si="135"/>
        <v/>
      </c>
      <c r="S140" s="412" t="str">
        <f t="shared" si="153"/>
        <v/>
      </c>
      <c r="T140" s="414" t="str">
        <f t="shared" si="136"/>
        <v/>
      </c>
      <c r="U140" s="415" t="str">
        <f t="shared" si="154"/>
        <v/>
      </c>
      <c r="V140" s="416" t="str">
        <f t="shared" si="137"/>
        <v/>
      </c>
      <c r="W140" s="415" t="str">
        <f t="shared" si="155"/>
        <v/>
      </c>
      <c r="X140" s="413" t="str">
        <f t="shared" si="138"/>
        <v/>
      </c>
      <c r="Y140" s="417" t="str">
        <f t="shared" si="156"/>
        <v/>
      </c>
      <c r="Z140" s="413" t="str">
        <f t="shared" si="139"/>
        <v/>
      </c>
      <c r="AA140" s="412" t="str">
        <f t="shared" si="157"/>
        <v/>
      </c>
      <c r="AB140" s="414" t="str">
        <f t="shared" si="140"/>
        <v/>
      </c>
      <c r="AC140" s="417" t="str">
        <f t="shared" si="158"/>
        <v/>
      </c>
      <c r="AD140" s="418" t="str">
        <f t="shared" si="141"/>
        <v/>
      </c>
      <c r="AE140" s="458">
        <v>1750000</v>
      </c>
      <c r="AF140" s="68"/>
      <c r="AG140" s="68"/>
      <c r="AH140" s="458">
        <v>1750000</v>
      </c>
      <c r="AI140" s="412" t="str">
        <f t="shared" si="159"/>
        <v/>
      </c>
      <c r="AJ140" s="413" t="str">
        <f t="shared" si="142"/>
        <v/>
      </c>
      <c r="AK140" s="417" t="str">
        <f t="shared" si="143"/>
        <v/>
      </c>
      <c r="AL140" s="413" t="str">
        <f t="shared" si="144"/>
        <v/>
      </c>
      <c r="AM140" s="412" t="str">
        <f t="shared" si="160"/>
        <v/>
      </c>
      <c r="AN140" s="414" t="str">
        <f t="shared" si="145"/>
        <v/>
      </c>
      <c r="AO140" s="415" t="str">
        <f t="shared" si="146"/>
        <v/>
      </c>
      <c r="AP140" s="416" t="str">
        <f t="shared" si="147"/>
        <v/>
      </c>
      <c r="AQ140" s="415" t="str">
        <f t="shared" si="161"/>
        <v/>
      </c>
      <c r="AR140" s="414" t="str">
        <f t="shared" si="148"/>
        <v/>
      </c>
      <c r="AS140" s="415" t="str">
        <f t="shared" si="149"/>
        <v/>
      </c>
      <c r="AT140" s="418" t="str">
        <f t="shared" si="150"/>
        <v/>
      </c>
      <c r="AU140" s="376"/>
    </row>
    <row r="141" spans="1:47" x14ac:dyDescent="0.25">
      <c r="A141" s="335"/>
      <c r="B141" s="68"/>
      <c r="C141" s="406" t="s">
        <v>713</v>
      </c>
      <c r="D141" s="463" t="str">
        <f t="shared" si="151"/>
        <v/>
      </c>
      <c r="E141" s="408">
        <v>2500000</v>
      </c>
      <c r="F141" s="409"/>
      <c r="G141" s="409"/>
      <c r="H141" s="409"/>
      <c r="I141" s="409"/>
      <c r="J141" s="409"/>
      <c r="K141" s="409"/>
      <c r="L141" s="409"/>
      <c r="M141" s="410"/>
      <c r="N141" s="68"/>
      <c r="O141" s="68"/>
      <c r="P141" s="411">
        <v>2500000</v>
      </c>
      <c r="Q141" s="412" t="str">
        <f t="shared" si="152"/>
        <v/>
      </c>
      <c r="R141" s="413" t="str">
        <f t="shared" si="135"/>
        <v/>
      </c>
      <c r="S141" s="412" t="str">
        <f t="shared" si="153"/>
        <v/>
      </c>
      <c r="T141" s="414" t="str">
        <f t="shared" si="136"/>
        <v/>
      </c>
      <c r="U141" s="415" t="str">
        <f t="shared" si="154"/>
        <v/>
      </c>
      <c r="V141" s="416" t="str">
        <f t="shared" si="137"/>
        <v/>
      </c>
      <c r="W141" s="415" t="str">
        <f t="shared" si="155"/>
        <v/>
      </c>
      <c r="X141" s="413" t="str">
        <f t="shared" si="138"/>
        <v/>
      </c>
      <c r="Y141" s="417" t="str">
        <f t="shared" si="156"/>
        <v/>
      </c>
      <c r="Z141" s="413" t="str">
        <f t="shared" si="139"/>
        <v/>
      </c>
      <c r="AA141" s="412" t="str">
        <f t="shared" si="157"/>
        <v/>
      </c>
      <c r="AB141" s="414" t="str">
        <f t="shared" si="140"/>
        <v/>
      </c>
      <c r="AC141" s="417" t="str">
        <f t="shared" si="158"/>
        <v/>
      </c>
      <c r="AD141" s="418" t="str">
        <f t="shared" si="141"/>
        <v/>
      </c>
      <c r="AE141" s="458">
        <v>2500000</v>
      </c>
      <c r="AF141" s="68"/>
      <c r="AG141" s="68"/>
      <c r="AH141" s="458">
        <v>2500000</v>
      </c>
      <c r="AI141" s="412" t="str">
        <f t="shared" si="159"/>
        <v/>
      </c>
      <c r="AJ141" s="413" t="str">
        <f t="shared" si="142"/>
        <v/>
      </c>
      <c r="AK141" s="417" t="str">
        <f t="shared" si="143"/>
        <v/>
      </c>
      <c r="AL141" s="413" t="str">
        <f t="shared" si="144"/>
        <v/>
      </c>
      <c r="AM141" s="412" t="str">
        <f t="shared" si="160"/>
        <v/>
      </c>
      <c r="AN141" s="414" t="str">
        <f t="shared" si="145"/>
        <v/>
      </c>
      <c r="AO141" s="415" t="str">
        <f t="shared" si="146"/>
        <v/>
      </c>
      <c r="AP141" s="416" t="str">
        <f t="shared" si="147"/>
        <v/>
      </c>
      <c r="AQ141" s="415" t="str">
        <f t="shared" si="161"/>
        <v/>
      </c>
      <c r="AR141" s="414" t="str">
        <f t="shared" si="148"/>
        <v/>
      </c>
      <c r="AS141" s="415" t="str">
        <f t="shared" si="149"/>
        <v/>
      </c>
      <c r="AT141" s="418" t="str">
        <f t="shared" si="150"/>
        <v/>
      </c>
      <c r="AU141" s="376"/>
    </row>
    <row r="142" spans="1:47" ht="15.75" thickBot="1" x14ac:dyDescent="0.3">
      <c r="A142" s="335"/>
      <c r="B142" s="68"/>
      <c r="C142" s="421" t="s">
        <v>714</v>
      </c>
      <c r="D142" s="464" t="str">
        <f t="shared" si="151"/>
        <v/>
      </c>
      <c r="E142" s="423">
        <v>3000000</v>
      </c>
      <c r="F142" s="424"/>
      <c r="G142" s="424"/>
      <c r="H142" s="424"/>
      <c r="I142" s="424"/>
      <c r="J142" s="424"/>
      <c r="K142" s="424"/>
      <c r="L142" s="424"/>
      <c r="M142" s="425"/>
      <c r="N142" s="68"/>
      <c r="O142" s="68"/>
      <c r="P142" s="426">
        <v>3000000</v>
      </c>
      <c r="Q142" s="449" t="str">
        <f t="shared" si="152"/>
        <v/>
      </c>
      <c r="R142" s="434" t="str">
        <f t="shared" si="135"/>
        <v/>
      </c>
      <c r="S142" s="449" t="str">
        <f t="shared" si="153"/>
        <v/>
      </c>
      <c r="T142" s="459" t="str">
        <f t="shared" si="136"/>
        <v/>
      </c>
      <c r="U142" s="433" t="str">
        <f t="shared" si="154"/>
        <v/>
      </c>
      <c r="V142" s="450" t="str">
        <f t="shared" si="137"/>
        <v/>
      </c>
      <c r="W142" s="433" t="str">
        <f t="shared" si="155"/>
        <v/>
      </c>
      <c r="X142" s="434" t="str">
        <f t="shared" si="138"/>
        <v/>
      </c>
      <c r="Y142" s="435" t="str">
        <f t="shared" si="156"/>
        <v/>
      </c>
      <c r="Z142" s="434" t="str">
        <f t="shared" si="139"/>
        <v/>
      </c>
      <c r="AA142" s="449" t="str">
        <f t="shared" si="157"/>
        <v/>
      </c>
      <c r="AB142" s="459" t="str">
        <f t="shared" si="140"/>
        <v/>
      </c>
      <c r="AC142" s="435" t="str">
        <f t="shared" si="158"/>
        <v/>
      </c>
      <c r="AD142" s="436" t="str">
        <f t="shared" si="141"/>
        <v/>
      </c>
      <c r="AE142" s="460">
        <v>3000000</v>
      </c>
      <c r="AF142" s="461"/>
      <c r="AG142" s="68"/>
      <c r="AH142" s="462">
        <v>3000000</v>
      </c>
      <c r="AI142" s="427" t="str">
        <f t="shared" si="159"/>
        <v/>
      </c>
      <c r="AJ142" s="428" t="str">
        <f t="shared" si="142"/>
        <v/>
      </c>
      <c r="AK142" s="432" t="str">
        <f t="shared" si="143"/>
        <v/>
      </c>
      <c r="AL142" s="428" t="str">
        <f t="shared" si="144"/>
        <v/>
      </c>
      <c r="AM142" s="427" t="str">
        <f t="shared" si="160"/>
        <v/>
      </c>
      <c r="AN142" s="429" t="str">
        <f t="shared" si="145"/>
        <v/>
      </c>
      <c r="AO142" s="430" t="str">
        <f t="shared" si="146"/>
        <v/>
      </c>
      <c r="AP142" s="431" t="str">
        <f t="shared" si="147"/>
        <v/>
      </c>
      <c r="AQ142" s="430" t="str">
        <f t="shared" si="161"/>
        <v/>
      </c>
      <c r="AR142" s="429" t="str">
        <f t="shared" si="148"/>
        <v/>
      </c>
      <c r="AS142" s="430" t="str">
        <f t="shared" si="149"/>
        <v/>
      </c>
      <c r="AT142" s="439" t="str">
        <f t="shared" si="150"/>
        <v/>
      </c>
      <c r="AU142" s="376"/>
    </row>
    <row r="143" spans="1:47" ht="15.75" thickTop="1" x14ac:dyDescent="0.25">
      <c r="A143" s="335"/>
      <c r="B143" s="68"/>
      <c r="C143" s="374"/>
      <c r="D143" s="440"/>
      <c r="E143" s="441"/>
      <c r="F143" s="374"/>
      <c r="G143" s="374"/>
      <c r="H143" s="374"/>
      <c r="I143" s="374"/>
      <c r="J143" s="374"/>
      <c r="K143" s="374"/>
      <c r="L143" s="374"/>
      <c r="M143" s="374"/>
      <c r="N143" s="68"/>
      <c r="O143" s="68"/>
      <c r="P143" s="441"/>
      <c r="Q143" s="375"/>
      <c r="R143" s="442"/>
      <c r="S143" s="375"/>
      <c r="T143" s="442"/>
      <c r="U143" s="375"/>
      <c r="V143" s="442"/>
      <c r="W143" s="375"/>
      <c r="X143" s="442"/>
      <c r="Y143" s="375"/>
      <c r="Z143" s="442"/>
      <c r="AA143" s="375"/>
      <c r="AB143" s="442"/>
      <c r="AC143" s="375"/>
      <c r="AD143" s="442"/>
      <c r="AE143" s="441"/>
      <c r="AF143" s="68"/>
      <c r="AG143" s="68"/>
      <c r="AH143" s="441"/>
      <c r="AI143" s="377"/>
      <c r="AJ143" s="376"/>
      <c r="AK143" s="377"/>
      <c r="AL143" s="376"/>
      <c r="AM143" s="377"/>
      <c r="AN143" s="376"/>
      <c r="AO143" s="377"/>
      <c r="AP143" s="376"/>
      <c r="AQ143" s="377"/>
      <c r="AR143" s="376"/>
      <c r="AS143" s="377"/>
      <c r="AT143" s="376"/>
      <c r="AU143" s="376"/>
    </row>
    <row r="144" spans="1:47" x14ac:dyDescent="0.25">
      <c r="E144"/>
    </row>
    <row r="145" spans="5:5" x14ac:dyDescent="0.25">
      <c r="E145"/>
    </row>
    <row r="146" spans="5:5" x14ac:dyDescent="0.25">
      <c r="E146"/>
    </row>
    <row r="147" spans="5:5" x14ac:dyDescent="0.25">
      <c r="E147"/>
    </row>
    <row r="148" spans="5:5" x14ac:dyDescent="0.25">
      <c r="E148"/>
    </row>
    <row r="149" spans="5:5" x14ac:dyDescent="0.25">
      <c r="E149"/>
    </row>
    <row r="150" spans="5:5" x14ac:dyDescent="0.25">
      <c r="E150"/>
    </row>
    <row r="151" spans="5:5" x14ac:dyDescent="0.25">
      <c r="E151"/>
    </row>
    <row r="152" spans="5:5" x14ac:dyDescent="0.25">
      <c r="E152"/>
    </row>
    <row r="153" spans="5:5" x14ac:dyDescent="0.25">
      <c r="E153"/>
    </row>
    <row r="154" spans="5:5" x14ac:dyDescent="0.25">
      <c r="E154"/>
    </row>
    <row r="155" spans="5:5" x14ac:dyDescent="0.25">
      <c r="E155"/>
    </row>
    <row r="156" spans="5:5" x14ac:dyDescent="0.25">
      <c r="E156"/>
    </row>
    <row r="157" spans="5:5" x14ac:dyDescent="0.25">
      <c r="E157"/>
    </row>
    <row r="158" spans="5:5" x14ac:dyDescent="0.25">
      <c r="E158"/>
    </row>
    <row r="159" spans="5:5" x14ac:dyDescent="0.25">
      <c r="E159"/>
    </row>
    <row r="160" spans="5:5" x14ac:dyDescent="0.25">
      <c r="E160"/>
    </row>
    <row r="161" spans="5:5" x14ac:dyDescent="0.25">
      <c r="E161"/>
    </row>
    <row r="162" spans="5:5" x14ac:dyDescent="0.25">
      <c r="E162"/>
    </row>
    <row r="163" spans="5:5" x14ac:dyDescent="0.25">
      <c r="E163"/>
    </row>
    <row r="164" spans="5:5" x14ac:dyDescent="0.25">
      <c r="E164"/>
    </row>
    <row r="165" spans="5:5" x14ac:dyDescent="0.25">
      <c r="E165"/>
    </row>
    <row r="166" spans="5:5" x14ac:dyDescent="0.25">
      <c r="E166"/>
    </row>
    <row r="167" spans="5:5" x14ac:dyDescent="0.25">
      <c r="E167"/>
    </row>
    <row r="168" spans="5:5" x14ac:dyDescent="0.25">
      <c r="E168"/>
    </row>
    <row r="169" spans="5:5" x14ac:dyDescent="0.25">
      <c r="E169"/>
    </row>
    <row r="170" spans="5:5" x14ac:dyDescent="0.25">
      <c r="E170"/>
    </row>
    <row r="171" spans="5:5" x14ac:dyDescent="0.25">
      <c r="E171"/>
    </row>
    <row r="172" spans="5:5" x14ac:dyDescent="0.25">
      <c r="E172"/>
    </row>
    <row r="173" spans="5:5" x14ac:dyDescent="0.25">
      <c r="E173"/>
    </row>
    <row r="174" spans="5:5" x14ac:dyDescent="0.25">
      <c r="E174"/>
    </row>
    <row r="175" spans="5:5" x14ac:dyDescent="0.25">
      <c r="E175"/>
    </row>
    <row r="176" spans="5:5" x14ac:dyDescent="0.25">
      <c r="E176"/>
    </row>
    <row r="177" spans="5:5" x14ac:dyDescent="0.25">
      <c r="E177"/>
    </row>
    <row r="178" spans="5:5" x14ac:dyDescent="0.25">
      <c r="E178"/>
    </row>
    <row r="179" spans="5:5" x14ac:dyDescent="0.25">
      <c r="E179"/>
    </row>
    <row r="180" spans="5:5" x14ac:dyDescent="0.25">
      <c r="E180"/>
    </row>
    <row r="181" spans="5:5" x14ac:dyDescent="0.25">
      <c r="E181"/>
    </row>
    <row r="182" spans="5:5" x14ac:dyDescent="0.25">
      <c r="E182"/>
    </row>
    <row r="183" spans="5:5" x14ac:dyDescent="0.25">
      <c r="E183"/>
    </row>
    <row r="184" spans="5:5" x14ac:dyDescent="0.25">
      <c r="E184"/>
    </row>
    <row r="185" spans="5:5" x14ac:dyDescent="0.25">
      <c r="E185"/>
    </row>
    <row r="186" spans="5:5" x14ac:dyDescent="0.25">
      <c r="E186"/>
    </row>
    <row r="187" spans="5:5" x14ac:dyDescent="0.25">
      <c r="E187"/>
    </row>
    <row r="188" spans="5:5" x14ac:dyDescent="0.25">
      <c r="E188"/>
    </row>
    <row r="189" spans="5:5" x14ac:dyDescent="0.25">
      <c r="E189"/>
    </row>
    <row r="190" spans="5:5" x14ac:dyDescent="0.25">
      <c r="E190"/>
    </row>
    <row r="191" spans="5:5" x14ac:dyDescent="0.25">
      <c r="E191"/>
    </row>
    <row r="192" spans="5:5" x14ac:dyDescent="0.25">
      <c r="E192"/>
    </row>
    <row r="193" spans="5:5" x14ac:dyDescent="0.25">
      <c r="E193"/>
    </row>
    <row r="194" spans="5:5" x14ac:dyDescent="0.25">
      <c r="E194"/>
    </row>
    <row r="195" spans="5:5" x14ac:dyDescent="0.25">
      <c r="E195"/>
    </row>
    <row r="196" spans="5:5" x14ac:dyDescent="0.25">
      <c r="E196"/>
    </row>
    <row r="197" spans="5:5" x14ac:dyDescent="0.25">
      <c r="E197"/>
    </row>
    <row r="198" spans="5:5" x14ac:dyDescent="0.25">
      <c r="E198"/>
    </row>
    <row r="199" spans="5:5" x14ac:dyDescent="0.25">
      <c r="E199"/>
    </row>
    <row r="200" spans="5:5" x14ac:dyDescent="0.25">
      <c r="E200"/>
    </row>
    <row r="201" spans="5:5" x14ac:dyDescent="0.25">
      <c r="E201"/>
    </row>
    <row r="202" spans="5:5" x14ac:dyDescent="0.25">
      <c r="E202"/>
    </row>
    <row r="203" spans="5:5" x14ac:dyDescent="0.25">
      <c r="E203"/>
    </row>
    <row r="204" spans="5:5" x14ac:dyDescent="0.25">
      <c r="E204"/>
    </row>
    <row r="205" spans="5:5" x14ac:dyDescent="0.25">
      <c r="E205"/>
    </row>
    <row r="206" spans="5:5" x14ac:dyDescent="0.25">
      <c r="E206"/>
    </row>
    <row r="207" spans="5:5" x14ac:dyDescent="0.25">
      <c r="E207"/>
    </row>
    <row r="208" spans="5:5" x14ac:dyDescent="0.25">
      <c r="E208"/>
    </row>
    <row r="209" spans="5:5" x14ac:dyDescent="0.25">
      <c r="E209"/>
    </row>
    <row r="210" spans="5:5" x14ac:dyDescent="0.25">
      <c r="E210"/>
    </row>
    <row r="211" spans="5:5" x14ac:dyDescent="0.25">
      <c r="E211"/>
    </row>
    <row r="212" spans="5:5" x14ac:dyDescent="0.25">
      <c r="E212"/>
    </row>
    <row r="213" spans="5:5" x14ac:dyDescent="0.25">
      <c r="E213"/>
    </row>
    <row r="214" spans="5:5" x14ac:dyDescent="0.25">
      <c r="E214"/>
    </row>
    <row r="215" spans="5:5" x14ac:dyDescent="0.25">
      <c r="E215"/>
    </row>
    <row r="216" spans="5:5" x14ac:dyDescent="0.25">
      <c r="E216"/>
    </row>
    <row r="217" spans="5:5" x14ac:dyDescent="0.25">
      <c r="E217"/>
    </row>
    <row r="218" spans="5:5" x14ac:dyDescent="0.25">
      <c r="E218"/>
    </row>
    <row r="219" spans="5:5" x14ac:dyDescent="0.25">
      <c r="E219"/>
    </row>
    <row r="220" spans="5:5" x14ac:dyDescent="0.25">
      <c r="E220"/>
    </row>
    <row r="221" spans="5:5" x14ac:dyDescent="0.25">
      <c r="E221"/>
    </row>
    <row r="222" spans="5:5" x14ac:dyDescent="0.25">
      <c r="E222"/>
    </row>
    <row r="223" spans="5:5" x14ac:dyDescent="0.25">
      <c r="E223"/>
    </row>
    <row r="224" spans="5:5" x14ac:dyDescent="0.25">
      <c r="E224"/>
    </row>
    <row r="225" spans="5:5" x14ac:dyDescent="0.25">
      <c r="E225"/>
    </row>
    <row r="226" spans="5:5" x14ac:dyDescent="0.25">
      <c r="E226"/>
    </row>
    <row r="227" spans="5:5" x14ac:dyDescent="0.25">
      <c r="E227"/>
    </row>
    <row r="228" spans="5:5" x14ac:dyDescent="0.25">
      <c r="E228"/>
    </row>
    <row r="229" spans="5:5" x14ac:dyDescent="0.25">
      <c r="E229"/>
    </row>
    <row r="230" spans="5:5" x14ac:dyDescent="0.25">
      <c r="E230"/>
    </row>
    <row r="231" spans="5:5" x14ac:dyDescent="0.25">
      <c r="E231"/>
    </row>
    <row r="232" spans="5:5" x14ac:dyDescent="0.25">
      <c r="E232"/>
    </row>
    <row r="233" spans="5:5" x14ac:dyDescent="0.25">
      <c r="E233"/>
    </row>
    <row r="234" spans="5:5" x14ac:dyDescent="0.25">
      <c r="E234"/>
    </row>
    <row r="235" spans="5:5" x14ac:dyDescent="0.25">
      <c r="E235"/>
    </row>
    <row r="236" spans="5:5" x14ac:dyDescent="0.25">
      <c r="E236"/>
    </row>
    <row r="237" spans="5:5" x14ac:dyDescent="0.25">
      <c r="E237"/>
    </row>
    <row r="238" spans="5:5" x14ac:dyDescent="0.25">
      <c r="E238"/>
    </row>
    <row r="239" spans="5:5" x14ac:dyDescent="0.25">
      <c r="E239"/>
    </row>
    <row r="240" spans="5:5" x14ac:dyDescent="0.25">
      <c r="E240"/>
    </row>
    <row r="241" spans="5:5" x14ac:dyDescent="0.25">
      <c r="E241"/>
    </row>
    <row r="242" spans="5:5" x14ac:dyDescent="0.25">
      <c r="E242"/>
    </row>
    <row r="243" spans="5:5" x14ac:dyDescent="0.25">
      <c r="E243"/>
    </row>
    <row r="244" spans="5:5" x14ac:dyDescent="0.25">
      <c r="E244"/>
    </row>
    <row r="245" spans="5:5" x14ac:dyDescent="0.25">
      <c r="E245"/>
    </row>
    <row r="246" spans="5:5" x14ac:dyDescent="0.25">
      <c r="E246"/>
    </row>
    <row r="247" spans="5:5" x14ac:dyDescent="0.25">
      <c r="E247"/>
    </row>
    <row r="248" spans="5:5" x14ac:dyDescent="0.25">
      <c r="E248"/>
    </row>
    <row r="249" spans="5:5" x14ac:dyDescent="0.25">
      <c r="E249"/>
    </row>
    <row r="250" spans="5:5" x14ac:dyDescent="0.25">
      <c r="E250"/>
    </row>
    <row r="251" spans="5:5" x14ac:dyDescent="0.25">
      <c r="E251"/>
    </row>
    <row r="252" spans="5:5" x14ac:dyDescent="0.25">
      <c r="E252"/>
    </row>
    <row r="253" spans="5:5" x14ac:dyDescent="0.25">
      <c r="E253"/>
    </row>
    <row r="254" spans="5:5" x14ac:dyDescent="0.25">
      <c r="E254"/>
    </row>
    <row r="255" spans="5:5" x14ac:dyDescent="0.25">
      <c r="E255"/>
    </row>
    <row r="256" spans="5:5" x14ac:dyDescent="0.25">
      <c r="E256"/>
    </row>
    <row r="257" spans="5:5" x14ac:dyDescent="0.25">
      <c r="E257"/>
    </row>
    <row r="258" spans="5:5" x14ac:dyDescent="0.25">
      <c r="E258"/>
    </row>
    <row r="259" spans="5:5" x14ac:dyDescent="0.25">
      <c r="E259"/>
    </row>
    <row r="260" spans="5:5" x14ac:dyDescent="0.25">
      <c r="E260"/>
    </row>
    <row r="261" spans="5:5" x14ac:dyDescent="0.25">
      <c r="E261"/>
    </row>
    <row r="262" spans="5:5" x14ac:dyDescent="0.25">
      <c r="E262"/>
    </row>
    <row r="263" spans="5:5" x14ac:dyDescent="0.25">
      <c r="E263"/>
    </row>
    <row r="264" spans="5:5" x14ac:dyDescent="0.25">
      <c r="E264"/>
    </row>
    <row r="265" spans="5:5" x14ac:dyDescent="0.25">
      <c r="E265"/>
    </row>
    <row r="266" spans="5:5" x14ac:dyDescent="0.25">
      <c r="E266"/>
    </row>
    <row r="267" spans="5:5" x14ac:dyDescent="0.25">
      <c r="E267"/>
    </row>
    <row r="268" spans="5:5" x14ac:dyDescent="0.25">
      <c r="E268"/>
    </row>
    <row r="269" spans="5:5" x14ac:dyDescent="0.25">
      <c r="E269"/>
    </row>
    <row r="270" spans="5:5" x14ac:dyDescent="0.25">
      <c r="E270"/>
    </row>
    <row r="271" spans="5:5" x14ac:dyDescent="0.25">
      <c r="E271"/>
    </row>
    <row r="272" spans="5:5" x14ac:dyDescent="0.25">
      <c r="E272"/>
    </row>
    <row r="273" spans="5:5" x14ac:dyDescent="0.25">
      <c r="E273"/>
    </row>
    <row r="274" spans="5:5" x14ac:dyDescent="0.25">
      <c r="E274"/>
    </row>
    <row r="275" spans="5:5" x14ac:dyDescent="0.25">
      <c r="E275"/>
    </row>
    <row r="276" spans="5:5" x14ac:dyDescent="0.25">
      <c r="E276"/>
    </row>
    <row r="277" spans="5:5" x14ac:dyDescent="0.25">
      <c r="E277"/>
    </row>
    <row r="278" spans="5:5" x14ac:dyDescent="0.25">
      <c r="E278"/>
    </row>
    <row r="279" spans="5:5" x14ac:dyDescent="0.25">
      <c r="E279"/>
    </row>
    <row r="280" spans="5:5" x14ac:dyDescent="0.25">
      <c r="E280"/>
    </row>
    <row r="281" spans="5:5" x14ac:dyDescent="0.25">
      <c r="E281"/>
    </row>
    <row r="282" spans="5:5" x14ac:dyDescent="0.25">
      <c r="E282"/>
    </row>
    <row r="283" spans="5:5" x14ac:dyDescent="0.25">
      <c r="E283"/>
    </row>
    <row r="284" spans="5:5" x14ac:dyDescent="0.25">
      <c r="E284"/>
    </row>
    <row r="285" spans="5:5" x14ac:dyDescent="0.25">
      <c r="E285"/>
    </row>
    <row r="286" spans="5:5" x14ac:dyDescent="0.25">
      <c r="E286"/>
    </row>
    <row r="287" spans="5:5" x14ac:dyDescent="0.25">
      <c r="E287"/>
    </row>
    <row r="288" spans="5:5" x14ac:dyDescent="0.25">
      <c r="E288"/>
    </row>
    <row r="289" spans="5:5" x14ac:dyDescent="0.25">
      <c r="E289"/>
    </row>
    <row r="290" spans="5:5" x14ac:dyDescent="0.25">
      <c r="E290"/>
    </row>
    <row r="291" spans="5:5" x14ac:dyDescent="0.25">
      <c r="E291"/>
    </row>
    <row r="292" spans="5:5" x14ac:dyDescent="0.25">
      <c r="E292"/>
    </row>
    <row r="293" spans="5:5" x14ac:dyDescent="0.25">
      <c r="E293"/>
    </row>
    <row r="294" spans="5:5" x14ac:dyDescent="0.25">
      <c r="E294"/>
    </row>
    <row r="295" spans="5:5" x14ac:dyDescent="0.25">
      <c r="E295"/>
    </row>
    <row r="296" spans="5:5" x14ac:dyDescent="0.25">
      <c r="E296"/>
    </row>
    <row r="297" spans="5:5" x14ac:dyDescent="0.25">
      <c r="E297"/>
    </row>
    <row r="298" spans="5:5" x14ac:dyDescent="0.25">
      <c r="E298"/>
    </row>
    <row r="299" spans="5:5" x14ac:dyDescent="0.25">
      <c r="E299"/>
    </row>
    <row r="300" spans="5:5" x14ac:dyDescent="0.25">
      <c r="E300"/>
    </row>
    <row r="301" spans="5:5" x14ac:dyDescent="0.25">
      <c r="E301"/>
    </row>
    <row r="302" spans="5:5" x14ac:dyDescent="0.25">
      <c r="E302"/>
    </row>
    <row r="303" spans="5:5" x14ac:dyDescent="0.25">
      <c r="E303"/>
    </row>
    <row r="304" spans="5:5" x14ac:dyDescent="0.25">
      <c r="E304"/>
    </row>
    <row r="305" spans="5:5" x14ac:dyDescent="0.25">
      <c r="E305"/>
    </row>
    <row r="306" spans="5:5" x14ac:dyDescent="0.25">
      <c r="E306"/>
    </row>
    <row r="307" spans="5:5" x14ac:dyDescent="0.25">
      <c r="E307"/>
    </row>
    <row r="308" spans="5:5" x14ac:dyDescent="0.25">
      <c r="E308"/>
    </row>
    <row r="309" spans="5:5" x14ac:dyDescent="0.25">
      <c r="E309"/>
    </row>
    <row r="310" spans="5:5" x14ac:dyDescent="0.25">
      <c r="E310"/>
    </row>
    <row r="311" spans="5:5" x14ac:dyDescent="0.25">
      <c r="E311"/>
    </row>
    <row r="312" spans="5:5" x14ac:dyDescent="0.25">
      <c r="E312"/>
    </row>
    <row r="313" spans="5:5" x14ac:dyDescent="0.25">
      <c r="E313"/>
    </row>
    <row r="314" spans="5:5" x14ac:dyDescent="0.25">
      <c r="E314"/>
    </row>
    <row r="315" spans="5:5" x14ac:dyDescent="0.25">
      <c r="E315"/>
    </row>
    <row r="316" spans="5:5" x14ac:dyDescent="0.25">
      <c r="E316"/>
    </row>
    <row r="317" spans="5:5" x14ac:dyDescent="0.25">
      <c r="E317"/>
    </row>
    <row r="318" spans="5:5" x14ac:dyDescent="0.25">
      <c r="E318"/>
    </row>
    <row r="319" spans="5:5" x14ac:dyDescent="0.25">
      <c r="E319"/>
    </row>
    <row r="320" spans="5:5" x14ac:dyDescent="0.25">
      <c r="E320"/>
    </row>
    <row r="321" spans="5:5" x14ac:dyDescent="0.25">
      <c r="E321"/>
    </row>
    <row r="322" spans="5:5" x14ac:dyDescent="0.25">
      <c r="E322"/>
    </row>
    <row r="323" spans="5:5" x14ac:dyDescent="0.25">
      <c r="E323"/>
    </row>
    <row r="324" spans="5:5" x14ac:dyDescent="0.25">
      <c r="E324"/>
    </row>
    <row r="325" spans="5:5" x14ac:dyDescent="0.25">
      <c r="E325"/>
    </row>
    <row r="326" spans="5:5" x14ac:dyDescent="0.25">
      <c r="E326"/>
    </row>
    <row r="327" spans="5:5" x14ac:dyDescent="0.25">
      <c r="E327"/>
    </row>
    <row r="328" spans="5:5" x14ac:dyDescent="0.25">
      <c r="E328"/>
    </row>
    <row r="329" spans="5:5" x14ac:dyDescent="0.25">
      <c r="E329"/>
    </row>
    <row r="330" spans="5:5" x14ac:dyDescent="0.25">
      <c r="E330"/>
    </row>
    <row r="331" spans="5:5" x14ac:dyDescent="0.25">
      <c r="E331"/>
    </row>
    <row r="332" spans="5:5" x14ac:dyDescent="0.25">
      <c r="E332"/>
    </row>
    <row r="333" spans="5:5" x14ac:dyDescent="0.25">
      <c r="E333"/>
    </row>
    <row r="334" spans="5:5" x14ac:dyDescent="0.25">
      <c r="E334"/>
    </row>
    <row r="335" spans="5:5" x14ac:dyDescent="0.25">
      <c r="E335"/>
    </row>
    <row r="336" spans="5:5" x14ac:dyDescent="0.25">
      <c r="E336"/>
    </row>
    <row r="337" spans="5:5" x14ac:dyDescent="0.25">
      <c r="E337"/>
    </row>
    <row r="338" spans="5:5" x14ac:dyDescent="0.25">
      <c r="E338"/>
    </row>
    <row r="339" spans="5:5" x14ac:dyDescent="0.25">
      <c r="E339"/>
    </row>
    <row r="340" spans="5:5" x14ac:dyDescent="0.25">
      <c r="E340"/>
    </row>
    <row r="341" spans="5:5" x14ac:dyDescent="0.25">
      <c r="E341"/>
    </row>
    <row r="342" spans="5:5" x14ac:dyDescent="0.25">
      <c r="E342"/>
    </row>
    <row r="343" spans="5:5" x14ac:dyDescent="0.25">
      <c r="E343"/>
    </row>
    <row r="344" spans="5:5" x14ac:dyDescent="0.25">
      <c r="E344"/>
    </row>
    <row r="345" spans="5:5" x14ac:dyDescent="0.25">
      <c r="E345"/>
    </row>
    <row r="346" spans="5:5" x14ac:dyDescent="0.25">
      <c r="E346"/>
    </row>
    <row r="347" spans="5:5" x14ac:dyDescent="0.25">
      <c r="E347"/>
    </row>
    <row r="348" spans="5:5" x14ac:dyDescent="0.25">
      <c r="E348"/>
    </row>
    <row r="349" spans="5:5" x14ac:dyDescent="0.25">
      <c r="E349"/>
    </row>
    <row r="350" spans="5:5" x14ac:dyDescent="0.25">
      <c r="E350"/>
    </row>
    <row r="351" spans="5:5" x14ac:dyDescent="0.25">
      <c r="E351"/>
    </row>
    <row r="352" spans="5:5" x14ac:dyDescent="0.25">
      <c r="E352"/>
    </row>
    <row r="353" spans="5:5" x14ac:dyDescent="0.25">
      <c r="E353"/>
    </row>
    <row r="354" spans="5:5" x14ac:dyDescent="0.25">
      <c r="E354"/>
    </row>
    <row r="355" spans="5:5" x14ac:dyDescent="0.25">
      <c r="E355"/>
    </row>
    <row r="356" spans="5:5" x14ac:dyDescent="0.25">
      <c r="E356"/>
    </row>
    <row r="357" spans="5:5" x14ac:dyDescent="0.25">
      <c r="E357"/>
    </row>
    <row r="358" spans="5:5" x14ac:dyDescent="0.25">
      <c r="E358"/>
    </row>
    <row r="359" spans="5:5" x14ac:dyDescent="0.25">
      <c r="E359"/>
    </row>
    <row r="360" spans="5:5" x14ac:dyDescent="0.25">
      <c r="E360"/>
    </row>
    <row r="361" spans="5:5" x14ac:dyDescent="0.25">
      <c r="E361"/>
    </row>
    <row r="362" spans="5:5" x14ac:dyDescent="0.25">
      <c r="E362"/>
    </row>
    <row r="363" spans="5:5" x14ac:dyDescent="0.25">
      <c r="E363"/>
    </row>
    <row r="364" spans="5:5" x14ac:dyDescent="0.25">
      <c r="E364"/>
    </row>
    <row r="365" spans="5:5" x14ac:dyDescent="0.25">
      <c r="E365"/>
    </row>
    <row r="366" spans="5:5" x14ac:dyDescent="0.25">
      <c r="E366"/>
    </row>
    <row r="367" spans="5:5" x14ac:dyDescent="0.25">
      <c r="E367"/>
    </row>
    <row r="368" spans="5:5" x14ac:dyDescent="0.25">
      <c r="E368"/>
    </row>
    <row r="369" spans="5:5" x14ac:dyDescent="0.25">
      <c r="E369"/>
    </row>
    <row r="370" spans="5:5" x14ac:dyDescent="0.25">
      <c r="E370"/>
    </row>
    <row r="371" spans="5:5" x14ac:dyDescent="0.25">
      <c r="E371"/>
    </row>
    <row r="372" spans="5:5" x14ac:dyDescent="0.25">
      <c r="E372"/>
    </row>
    <row r="373" spans="5:5" x14ac:dyDescent="0.25">
      <c r="E373"/>
    </row>
    <row r="374" spans="5:5" x14ac:dyDescent="0.25">
      <c r="E374"/>
    </row>
    <row r="375" spans="5:5" x14ac:dyDescent="0.25">
      <c r="E375"/>
    </row>
    <row r="376" spans="5:5" x14ac:dyDescent="0.25">
      <c r="E376"/>
    </row>
    <row r="377" spans="5:5" x14ac:dyDescent="0.25">
      <c r="E377"/>
    </row>
    <row r="378" spans="5:5" x14ac:dyDescent="0.25">
      <c r="E378"/>
    </row>
    <row r="379" spans="5:5" x14ac:dyDescent="0.25">
      <c r="E379"/>
    </row>
    <row r="380" spans="5:5" x14ac:dyDescent="0.25">
      <c r="E380"/>
    </row>
    <row r="381" spans="5:5" x14ac:dyDescent="0.25">
      <c r="E381"/>
    </row>
    <row r="382" spans="5:5" x14ac:dyDescent="0.25">
      <c r="E382"/>
    </row>
    <row r="383" spans="5:5" x14ac:dyDescent="0.25">
      <c r="E383"/>
    </row>
    <row r="384" spans="5:5" x14ac:dyDescent="0.25">
      <c r="E384"/>
    </row>
    <row r="385" spans="5:5" x14ac:dyDescent="0.25">
      <c r="E385"/>
    </row>
    <row r="386" spans="5:5" x14ac:dyDescent="0.25">
      <c r="E386"/>
    </row>
    <row r="387" spans="5:5" x14ac:dyDescent="0.25">
      <c r="E387"/>
    </row>
    <row r="388" spans="5:5" x14ac:dyDescent="0.25">
      <c r="E388"/>
    </row>
    <row r="389" spans="5:5" x14ac:dyDescent="0.25">
      <c r="E389"/>
    </row>
    <row r="390" spans="5:5" x14ac:dyDescent="0.25">
      <c r="E390"/>
    </row>
    <row r="391" spans="5:5" x14ac:dyDescent="0.25">
      <c r="E391"/>
    </row>
    <row r="392" spans="5:5" x14ac:dyDescent="0.25">
      <c r="E392"/>
    </row>
    <row r="393" spans="5:5" x14ac:dyDescent="0.25">
      <c r="E393"/>
    </row>
    <row r="394" spans="5:5" x14ac:dyDescent="0.25">
      <c r="E394"/>
    </row>
    <row r="395" spans="5:5" x14ac:dyDescent="0.25">
      <c r="E395"/>
    </row>
    <row r="396" spans="5:5" x14ac:dyDescent="0.25">
      <c r="E396"/>
    </row>
    <row r="397" spans="5:5" x14ac:dyDescent="0.25">
      <c r="E397"/>
    </row>
    <row r="398" spans="5:5" x14ac:dyDescent="0.25">
      <c r="E398"/>
    </row>
    <row r="399" spans="5:5" x14ac:dyDescent="0.25">
      <c r="E399"/>
    </row>
    <row r="400" spans="5:5" x14ac:dyDescent="0.25">
      <c r="E400"/>
    </row>
    <row r="401" spans="5:5" x14ac:dyDescent="0.25">
      <c r="E401"/>
    </row>
    <row r="402" spans="5:5" x14ac:dyDescent="0.25">
      <c r="E402"/>
    </row>
    <row r="403" spans="5:5" x14ac:dyDescent="0.25">
      <c r="E403"/>
    </row>
    <row r="404" spans="5:5" x14ac:dyDescent="0.25">
      <c r="E404"/>
    </row>
    <row r="405" spans="5:5" x14ac:dyDescent="0.25">
      <c r="E405"/>
    </row>
    <row r="406" spans="5:5" x14ac:dyDescent="0.25">
      <c r="E406"/>
    </row>
    <row r="407" spans="5:5" x14ac:dyDescent="0.25">
      <c r="E407"/>
    </row>
    <row r="408" spans="5:5" x14ac:dyDescent="0.25">
      <c r="E408"/>
    </row>
    <row r="409" spans="5:5" x14ac:dyDescent="0.25">
      <c r="E409"/>
    </row>
    <row r="410" spans="5:5" x14ac:dyDescent="0.25">
      <c r="E410"/>
    </row>
    <row r="411" spans="5:5" x14ac:dyDescent="0.25">
      <c r="E411"/>
    </row>
    <row r="412" spans="5:5" x14ac:dyDescent="0.25">
      <c r="E412"/>
    </row>
    <row r="413" spans="5:5" x14ac:dyDescent="0.25">
      <c r="E413"/>
    </row>
    <row r="414" spans="5:5" x14ac:dyDescent="0.25">
      <c r="E414"/>
    </row>
    <row r="415" spans="5:5" x14ac:dyDescent="0.25">
      <c r="E415"/>
    </row>
    <row r="416" spans="5:5" x14ac:dyDescent="0.25">
      <c r="E416"/>
    </row>
    <row r="417" spans="5:5" x14ac:dyDescent="0.25">
      <c r="E417"/>
    </row>
    <row r="418" spans="5:5" x14ac:dyDescent="0.25">
      <c r="E418"/>
    </row>
    <row r="419" spans="5:5" x14ac:dyDescent="0.25">
      <c r="E419"/>
    </row>
    <row r="420" spans="5:5" x14ac:dyDescent="0.25">
      <c r="E420"/>
    </row>
    <row r="421" spans="5:5" x14ac:dyDescent="0.25">
      <c r="E421"/>
    </row>
    <row r="422" spans="5:5" x14ac:dyDescent="0.25">
      <c r="E422"/>
    </row>
    <row r="423" spans="5:5" x14ac:dyDescent="0.25">
      <c r="E423"/>
    </row>
    <row r="424" spans="5:5" x14ac:dyDescent="0.25">
      <c r="E424"/>
    </row>
    <row r="425" spans="5:5" x14ac:dyDescent="0.25">
      <c r="E425"/>
    </row>
    <row r="426" spans="5:5" x14ac:dyDescent="0.25">
      <c r="E426"/>
    </row>
    <row r="427" spans="5:5" x14ac:dyDescent="0.25">
      <c r="E427"/>
    </row>
    <row r="428" spans="5:5" x14ac:dyDescent="0.25">
      <c r="E428"/>
    </row>
    <row r="429" spans="5:5" x14ac:dyDescent="0.25">
      <c r="E429"/>
    </row>
    <row r="430" spans="5:5" x14ac:dyDescent="0.25">
      <c r="E430"/>
    </row>
    <row r="431" spans="5:5" x14ac:dyDescent="0.25">
      <c r="E431"/>
    </row>
    <row r="432" spans="5:5" x14ac:dyDescent="0.25">
      <c r="E432"/>
    </row>
    <row r="433" spans="5:5" x14ac:dyDescent="0.25">
      <c r="E433"/>
    </row>
    <row r="434" spans="5:5" x14ac:dyDescent="0.25">
      <c r="E434"/>
    </row>
    <row r="435" spans="5:5" x14ac:dyDescent="0.25">
      <c r="E435"/>
    </row>
    <row r="436" spans="5:5" x14ac:dyDescent="0.25">
      <c r="E436"/>
    </row>
    <row r="437" spans="5:5" x14ac:dyDescent="0.25">
      <c r="E437"/>
    </row>
    <row r="438" spans="5:5" x14ac:dyDescent="0.25">
      <c r="E438"/>
    </row>
    <row r="439" spans="5:5" x14ac:dyDescent="0.25">
      <c r="E439"/>
    </row>
    <row r="440" spans="5:5" x14ac:dyDescent="0.25">
      <c r="E440"/>
    </row>
    <row r="441" spans="5:5" x14ac:dyDescent="0.25">
      <c r="E441"/>
    </row>
    <row r="442" spans="5:5" x14ac:dyDescent="0.25">
      <c r="E442"/>
    </row>
    <row r="443" spans="5:5" x14ac:dyDescent="0.25">
      <c r="E443"/>
    </row>
    <row r="444" spans="5:5" x14ac:dyDescent="0.25">
      <c r="E444"/>
    </row>
    <row r="445" spans="5:5" x14ac:dyDescent="0.25">
      <c r="E445"/>
    </row>
    <row r="446" spans="5:5" x14ac:dyDescent="0.25">
      <c r="E446"/>
    </row>
    <row r="447" spans="5:5" x14ac:dyDescent="0.25">
      <c r="E447"/>
    </row>
    <row r="448" spans="5:5" x14ac:dyDescent="0.25">
      <c r="E448"/>
    </row>
    <row r="449" spans="5:5" x14ac:dyDescent="0.25">
      <c r="E449"/>
    </row>
    <row r="450" spans="5:5" x14ac:dyDescent="0.25">
      <c r="E450"/>
    </row>
    <row r="451" spans="5:5" x14ac:dyDescent="0.25">
      <c r="E451"/>
    </row>
    <row r="452" spans="5:5" x14ac:dyDescent="0.25">
      <c r="E452"/>
    </row>
    <row r="453" spans="5:5" x14ac:dyDescent="0.25">
      <c r="E453"/>
    </row>
    <row r="454" spans="5:5" x14ac:dyDescent="0.25">
      <c r="E454"/>
    </row>
    <row r="455" spans="5:5" x14ac:dyDescent="0.25">
      <c r="E455"/>
    </row>
  </sheetData>
  <mergeCells count="75">
    <mergeCell ref="AH24:AT24"/>
    <mergeCell ref="C2:I2"/>
    <mergeCell ref="C4:M4"/>
    <mergeCell ref="C6:M6"/>
    <mergeCell ref="C7:M7"/>
    <mergeCell ref="C8:M8"/>
    <mergeCell ref="C10:M10"/>
    <mergeCell ref="C12:M12"/>
    <mergeCell ref="C15:M15"/>
    <mergeCell ref="C17:L17"/>
    <mergeCell ref="H24:M24"/>
    <mergeCell ref="Q24:AD24"/>
    <mergeCell ref="D25:D26"/>
    <mergeCell ref="Q25:R25"/>
    <mergeCell ref="S25:V25"/>
    <mergeCell ref="W25:Z25"/>
    <mergeCell ref="AA25:AD25"/>
    <mergeCell ref="D45:D46"/>
    <mergeCell ref="Q45:R45"/>
    <mergeCell ref="S45:V45"/>
    <mergeCell ref="W45:Z45"/>
    <mergeCell ref="AA45:AD45"/>
    <mergeCell ref="AM25:AP25"/>
    <mergeCell ref="AQ25:AT25"/>
    <mergeCell ref="H44:M44"/>
    <mergeCell ref="Q44:AD44"/>
    <mergeCell ref="AH44:AT44"/>
    <mergeCell ref="AI25:AL25"/>
    <mergeCell ref="AI45:AL45"/>
    <mergeCell ref="AM45:AP45"/>
    <mergeCell ref="AQ45:AT45"/>
    <mergeCell ref="H65:M65"/>
    <mergeCell ref="Q65:AD65"/>
    <mergeCell ref="AH65:AT65"/>
    <mergeCell ref="D66:D67"/>
    <mergeCell ref="Q66:R66"/>
    <mergeCell ref="S66:V66"/>
    <mergeCell ref="W66:Z66"/>
    <mergeCell ref="AA66:AD66"/>
    <mergeCell ref="D86:D87"/>
    <mergeCell ref="Q86:R86"/>
    <mergeCell ref="S86:V86"/>
    <mergeCell ref="W86:Z86"/>
    <mergeCell ref="AA86:AD86"/>
    <mergeCell ref="H106:M106"/>
    <mergeCell ref="Q106:AD106"/>
    <mergeCell ref="AH106:AT106"/>
    <mergeCell ref="AM66:AP66"/>
    <mergeCell ref="AQ66:AT66"/>
    <mergeCell ref="H85:M85"/>
    <mergeCell ref="Q85:AD85"/>
    <mergeCell ref="AH85:AT85"/>
    <mergeCell ref="AI66:AL66"/>
    <mergeCell ref="AM107:AP107"/>
    <mergeCell ref="AQ107:AT107"/>
    <mergeCell ref="AI107:AL107"/>
    <mergeCell ref="AI86:AL86"/>
    <mergeCell ref="AM86:AP86"/>
    <mergeCell ref="AQ86:AT86"/>
    <mergeCell ref="D127:D128"/>
    <mergeCell ref="Q127:R127"/>
    <mergeCell ref="S127:V127"/>
    <mergeCell ref="W127:Z127"/>
    <mergeCell ref="AA127:AD127"/>
    <mergeCell ref="D107:D108"/>
    <mergeCell ref="Q107:R107"/>
    <mergeCell ref="S107:V107"/>
    <mergeCell ref="W107:Z107"/>
    <mergeCell ref="AA107:AD107"/>
    <mergeCell ref="H126:M126"/>
    <mergeCell ref="Q126:AD126"/>
    <mergeCell ref="AH126:AT126"/>
    <mergeCell ref="AI127:AL127"/>
    <mergeCell ref="AM127:AP127"/>
    <mergeCell ref="AQ127:AT127"/>
  </mergeCells>
  <dataValidations count="50">
    <dataValidation type="list" allowBlank="1" showInputMessage="1" showErrorMessage="1" 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5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1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7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3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699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5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1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7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3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79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5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1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7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3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59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formula1>$P$7:$P$10</formula1>
    </dataValidation>
    <dataValidation allowBlank="1" showErrorMessage="1" promptTitle="Number of property assessments" prompt="This is the estimated number of ordinary farmland property assessments with land valued between $0 and $99,999 in the first year of the special variation." sqref="D129 IZ129 SV129 ACR129 AMN129 AWJ129 BGF129 BQB129 BZX129 CJT129 CTP129 DDL129 DNH129 DXD129 EGZ129 EQV129 FAR129 FKN129 FUJ129 GEF129 GOB129 GXX129 HHT129 HRP129 IBL129 ILH129 IVD129 JEZ129 JOV129 JYR129 KIN129 KSJ129 LCF129 LMB129 LVX129 MFT129 MPP129 MZL129 NJH129 NTD129 OCZ129 OMV129 OWR129 PGN129 PQJ129 QAF129 QKB129 QTX129 RDT129 RNP129 RXL129 SHH129 SRD129 TAZ129 TKV129 TUR129 UEN129 UOJ129 UYF129 VIB129 VRX129 WBT129 WLP129 WVL129 D65665 IZ65665 SV65665 ACR65665 AMN65665 AWJ65665 BGF65665 BQB65665 BZX65665 CJT65665 CTP65665 DDL65665 DNH65665 DXD65665 EGZ65665 EQV65665 FAR65665 FKN65665 FUJ65665 GEF65665 GOB65665 GXX65665 HHT65665 HRP65665 IBL65665 ILH65665 IVD65665 JEZ65665 JOV65665 JYR65665 KIN65665 KSJ65665 LCF65665 LMB65665 LVX65665 MFT65665 MPP65665 MZL65665 NJH65665 NTD65665 OCZ65665 OMV65665 OWR65665 PGN65665 PQJ65665 QAF65665 QKB65665 QTX65665 RDT65665 RNP65665 RXL65665 SHH65665 SRD65665 TAZ65665 TKV65665 TUR65665 UEN65665 UOJ65665 UYF65665 VIB65665 VRX65665 WBT65665 WLP65665 WVL65665 D131201 IZ131201 SV131201 ACR131201 AMN131201 AWJ131201 BGF131201 BQB131201 BZX131201 CJT131201 CTP131201 DDL131201 DNH131201 DXD131201 EGZ131201 EQV131201 FAR131201 FKN131201 FUJ131201 GEF131201 GOB131201 GXX131201 HHT131201 HRP131201 IBL131201 ILH131201 IVD131201 JEZ131201 JOV131201 JYR131201 KIN131201 KSJ131201 LCF131201 LMB131201 LVX131201 MFT131201 MPP131201 MZL131201 NJH131201 NTD131201 OCZ131201 OMV131201 OWR131201 PGN131201 PQJ131201 QAF131201 QKB131201 QTX131201 RDT131201 RNP131201 RXL131201 SHH131201 SRD131201 TAZ131201 TKV131201 TUR131201 UEN131201 UOJ131201 UYF131201 VIB131201 VRX131201 WBT131201 WLP131201 WVL131201 D196737 IZ196737 SV196737 ACR196737 AMN196737 AWJ196737 BGF196737 BQB196737 BZX196737 CJT196737 CTP196737 DDL196737 DNH196737 DXD196737 EGZ196737 EQV196737 FAR196737 FKN196737 FUJ196737 GEF196737 GOB196737 GXX196737 HHT196737 HRP196737 IBL196737 ILH196737 IVD196737 JEZ196737 JOV196737 JYR196737 KIN196737 KSJ196737 LCF196737 LMB196737 LVX196737 MFT196737 MPP196737 MZL196737 NJH196737 NTD196737 OCZ196737 OMV196737 OWR196737 PGN196737 PQJ196737 QAF196737 QKB196737 QTX196737 RDT196737 RNP196737 RXL196737 SHH196737 SRD196737 TAZ196737 TKV196737 TUR196737 UEN196737 UOJ196737 UYF196737 VIB196737 VRX196737 WBT196737 WLP196737 WVL196737 D262273 IZ262273 SV262273 ACR262273 AMN262273 AWJ262273 BGF262273 BQB262273 BZX262273 CJT262273 CTP262273 DDL262273 DNH262273 DXD262273 EGZ262273 EQV262273 FAR262273 FKN262273 FUJ262273 GEF262273 GOB262273 GXX262273 HHT262273 HRP262273 IBL262273 ILH262273 IVD262273 JEZ262273 JOV262273 JYR262273 KIN262273 KSJ262273 LCF262273 LMB262273 LVX262273 MFT262273 MPP262273 MZL262273 NJH262273 NTD262273 OCZ262273 OMV262273 OWR262273 PGN262273 PQJ262273 QAF262273 QKB262273 QTX262273 RDT262273 RNP262273 RXL262273 SHH262273 SRD262273 TAZ262273 TKV262273 TUR262273 UEN262273 UOJ262273 UYF262273 VIB262273 VRX262273 WBT262273 WLP262273 WVL262273 D327809 IZ327809 SV327809 ACR327809 AMN327809 AWJ327809 BGF327809 BQB327809 BZX327809 CJT327809 CTP327809 DDL327809 DNH327809 DXD327809 EGZ327809 EQV327809 FAR327809 FKN327809 FUJ327809 GEF327809 GOB327809 GXX327809 HHT327809 HRP327809 IBL327809 ILH327809 IVD327809 JEZ327809 JOV327809 JYR327809 KIN327809 KSJ327809 LCF327809 LMB327809 LVX327809 MFT327809 MPP327809 MZL327809 NJH327809 NTD327809 OCZ327809 OMV327809 OWR327809 PGN327809 PQJ327809 QAF327809 QKB327809 QTX327809 RDT327809 RNP327809 RXL327809 SHH327809 SRD327809 TAZ327809 TKV327809 TUR327809 UEN327809 UOJ327809 UYF327809 VIB327809 VRX327809 WBT327809 WLP327809 WVL327809 D393345 IZ393345 SV393345 ACR393345 AMN393345 AWJ393345 BGF393345 BQB393345 BZX393345 CJT393345 CTP393345 DDL393345 DNH393345 DXD393345 EGZ393345 EQV393345 FAR393345 FKN393345 FUJ393345 GEF393345 GOB393345 GXX393345 HHT393345 HRP393345 IBL393345 ILH393345 IVD393345 JEZ393345 JOV393345 JYR393345 KIN393345 KSJ393345 LCF393345 LMB393345 LVX393345 MFT393345 MPP393345 MZL393345 NJH393345 NTD393345 OCZ393345 OMV393345 OWR393345 PGN393345 PQJ393345 QAF393345 QKB393345 QTX393345 RDT393345 RNP393345 RXL393345 SHH393345 SRD393345 TAZ393345 TKV393345 TUR393345 UEN393345 UOJ393345 UYF393345 VIB393345 VRX393345 WBT393345 WLP393345 WVL393345 D458881 IZ458881 SV458881 ACR458881 AMN458881 AWJ458881 BGF458881 BQB458881 BZX458881 CJT458881 CTP458881 DDL458881 DNH458881 DXD458881 EGZ458881 EQV458881 FAR458881 FKN458881 FUJ458881 GEF458881 GOB458881 GXX458881 HHT458881 HRP458881 IBL458881 ILH458881 IVD458881 JEZ458881 JOV458881 JYR458881 KIN458881 KSJ458881 LCF458881 LMB458881 LVX458881 MFT458881 MPP458881 MZL458881 NJH458881 NTD458881 OCZ458881 OMV458881 OWR458881 PGN458881 PQJ458881 QAF458881 QKB458881 QTX458881 RDT458881 RNP458881 RXL458881 SHH458881 SRD458881 TAZ458881 TKV458881 TUR458881 UEN458881 UOJ458881 UYF458881 VIB458881 VRX458881 WBT458881 WLP458881 WVL458881 D524417 IZ524417 SV524417 ACR524417 AMN524417 AWJ524417 BGF524417 BQB524417 BZX524417 CJT524417 CTP524417 DDL524417 DNH524417 DXD524417 EGZ524417 EQV524417 FAR524417 FKN524417 FUJ524417 GEF524417 GOB524417 GXX524417 HHT524417 HRP524417 IBL524417 ILH524417 IVD524417 JEZ524417 JOV524417 JYR524417 KIN524417 KSJ524417 LCF524417 LMB524417 LVX524417 MFT524417 MPP524417 MZL524417 NJH524417 NTD524417 OCZ524417 OMV524417 OWR524417 PGN524417 PQJ524417 QAF524417 QKB524417 QTX524417 RDT524417 RNP524417 RXL524417 SHH524417 SRD524417 TAZ524417 TKV524417 TUR524417 UEN524417 UOJ524417 UYF524417 VIB524417 VRX524417 WBT524417 WLP524417 WVL524417 D589953 IZ589953 SV589953 ACR589953 AMN589953 AWJ589953 BGF589953 BQB589953 BZX589953 CJT589953 CTP589953 DDL589953 DNH589953 DXD589953 EGZ589953 EQV589953 FAR589953 FKN589953 FUJ589953 GEF589953 GOB589953 GXX589953 HHT589953 HRP589953 IBL589953 ILH589953 IVD589953 JEZ589953 JOV589953 JYR589953 KIN589953 KSJ589953 LCF589953 LMB589953 LVX589953 MFT589953 MPP589953 MZL589953 NJH589953 NTD589953 OCZ589953 OMV589953 OWR589953 PGN589953 PQJ589953 QAF589953 QKB589953 QTX589953 RDT589953 RNP589953 RXL589953 SHH589953 SRD589953 TAZ589953 TKV589953 TUR589953 UEN589953 UOJ589953 UYF589953 VIB589953 VRX589953 WBT589953 WLP589953 WVL589953 D655489 IZ655489 SV655489 ACR655489 AMN655489 AWJ655489 BGF655489 BQB655489 BZX655489 CJT655489 CTP655489 DDL655489 DNH655489 DXD655489 EGZ655489 EQV655489 FAR655489 FKN655489 FUJ655489 GEF655489 GOB655489 GXX655489 HHT655489 HRP655489 IBL655489 ILH655489 IVD655489 JEZ655489 JOV655489 JYR655489 KIN655489 KSJ655489 LCF655489 LMB655489 LVX655489 MFT655489 MPP655489 MZL655489 NJH655489 NTD655489 OCZ655489 OMV655489 OWR655489 PGN655489 PQJ655489 QAF655489 QKB655489 QTX655489 RDT655489 RNP655489 RXL655489 SHH655489 SRD655489 TAZ655489 TKV655489 TUR655489 UEN655489 UOJ655489 UYF655489 VIB655489 VRX655489 WBT655489 WLP655489 WVL655489 D721025 IZ721025 SV721025 ACR721025 AMN721025 AWJ721025 BGF721025 BQB721025 BZX721025 CJT721025 CTP721025 DDL721025 DNH721025 DXD721025 EGZ721025 EQV721025 FAR721025 FKN721025 FUJ721025 GEF721025 GOB721025 GXX721025 HHT721025 HRP721025 IBL721025 ILH721025 IVD721025 JEZ721025 JOV721025 JYR721025 KIN721025 KSJ721025 LCF721025 LMB721025 LVX721025 MFT721025 MPP721025 MZL721025 NJH721025 NTD721025 OCZ721025 OMV721025 OWR721025 PGN721025 PQJ721025 QAF721025 QKB721025 QTX721025 RDT721025 RNP721025 RXL721025 SHH721025 SRD721025 TAZ721025 TKV721025 TUR721025 UEN721025 UOJ721025 UYF721025 VIB721025 VRX721025 WBT721025 WLP721025 WVL721025 D786561 IZ786561 SV786561 ACR786561 AMN786561 AWJ786561 BGF786561 BQB786561 BZX786561 CJT786561 CTP786561 DDL786561 DNH786561 DXD786561 EGZ786561 EQV786561 FAR786561 FKN786561 FUJ786561 GEF786561 GOB786561 GXX786561 HHT786561 HRP786561 IBL786561 ILH786561 IVD786561 JEZ786561 JOV786561 JYR786561 KIN786561 KSJ786561 LCF786561 LMB786561 LVX786561 MFT786561 MPP786561 MZL786561 NJH786561 NTD786561 OCZ786561 OMV786561 OWR786561 PGN786561 PQJ786561 QAF786561 QKB786561 QTX786561 RDT786561 RNP786561 RXL786561 SHH786561 SRD786561 TAZ786561 TKV786561 TUR786561 UEN786561 UOJ786561 UYF786561 VIB786561 VRX786561 WBT786561 WLP786561 WVL786561 D852097 IZ852097 SV852097 ACR852097 AMN852097 AWJ852097 BGF852097 BQB852097 BZX852097 CJT852097 CTP852097 DDL852097 DNH852097 DXD852097 EGZ852097 EQV852097 FAR852097 FKN852097 FUJ852097 GEF852097 GOB852097 GXX852097 HHT852097 HRP852097 IBL852097 ILH852097 IVD852097 JEZ852097 JOV852097 JYR852097 KIN852097 KSJ852097 LCF852097 LMB852097 LVX852097 MFT852097 MPP852097 MZL852097 NJH852097 NTD852097 OCZ852097 OMV852097 OWR852097 PGN852097 PQJ852097 QAF852097 QKB852097 QTX852097 RDT852097 RNP852097 RXL852097 SHH852097 SRD852097 TAZ852097 TKV852097 TUR852097 UEN852097 UOJ852097 UYF852097 VIB852097 VRX852097 WBT852097 WLP852097 WVL852097 D917633 IZ917633 SV917633 ACR917633 AMN917633 AWJ917633 BGF917633 BQB917633 BZX917633 CJT917633 CTP917633 DDL917633 DNH917633 DXD917633 EGZ917633 EQV917633 FAR917633 FKN917633 FUJ917633 GEF917633 GOB917633 GXX917633 HHT917633 HRP917633 IBL917633 ILH917633 IVD917633 JEZ917633 JOV917633 JYR917633 KIN917633 KSJ917633 LCF917633 LMB917633 LVX917633 MFT917633 MPP917633 MZL917633 NJH917633 NTD917633 OCZ917633 OMV917633 OWR917633 PGN917633 PQJ917633 QAF917633 QKB917633 QTX917633 RDT917633 RNP917633 RXL917633 SHH917633 SRD917633 TAZ917633 TKV917633 TUR917633 UEN917633 UOJ917633 UYF917633 VIB917633 VRX917633 WBT917633 WLP917633 WVL917633 D983169 IZ983169 SV983169 ACR983169 AMN983169 AWJ983169 BGF983169 BQB983169 BZX983169 CJT983169 CTP983169 DDL983169 DNH983169 DXD983169 EGZ983169 EQV983169 FAR983169 FKN983169 FUJ983169 GEF983169 GOB983169 GXX983169 HHT983169 HRP983169 IBL983169 ILH983169 IVD983169 JEZ983169 JOV983169 JYR983169 KIN983169 KSJ983169 LCF983169 LMB983169 LVX983169 MFT983169 MPP983169 MZL983169 NJH983169 NTD983169 OCZ983169 OMV983169 OWR983169 PGN983169 PQJ983169 QAF983169 QKB983169 QTX983169 RDT983169 RNP983169 RXL983169 SHH983169 SRD983169 TAZ983169 TKV983169 TUR983169 UEN983169 UOJ983169 UYF983169 VIB983169 VRX983169 WBT983169 WLP983169 WVL983169"/>
    <dataValidation allowBlank="1" showInputMessage="1" showErrorMessage="1" promptTitle="Rate in Year 7 - with SV" prompt="This is the ordinary residential rate for a land value of $50,000 in Year 7 of the application - without the proposed special variation." sqref="M47 JI47 TE47 ADA47 AMW47 AWS47 BGO47 BQK47 CAG47 CKC47 CTY47 DDU47 DNQ47 DXM47 EHI47 ERE47 FBA47 FKW47 FUS47 GEO47 GOK47 GYG47 HIC47 HRY47 IBU47 ILQ47 IVM47 JFI47 JPE47 JZA47 KIW47 KSS47 LCO47 LMK47 LWG47 MGC47 MPY47 MZU47 NJQ47 NTM47 ODI47 ONE47 OXA47 PGW47 PQS47 QAO47 QKK47 QUG47 REC47 RNY47 RXU47 SHQ47 SRM47 TBI47 TLE47 TVA47 UEW47 UOS47 UYO47 VIK47 VSG47 WCC47 WLY47 WVU47 M65583 JI65583 TE65583 ADA65583 AMW65583 AWS65583 BGO65583 BQK65583 CAG65583 CKC65583 CTY65583 DDU65583 DNQ65583 DXM65583 EHI65583 ERE65583 FBA65583 FKW65583 FUS65583 GEO65583 GOK65583 GYG65583 HIC65583 HRY65583 IBU65583 ILQ65583 IVM65583 JFI65583 JPE65583 JZA65583 KIW65583 KSS65583 LCO65583 LMK65583 LWG65583 MGC65583 MPY65583 MZU65583 NJQ65583 NTM65583 ODI65583 ONE65583 OXA65583 PGW65583 PQS65583 QAO65583 QKK65583 QUG65583 REC65583 RNY65583 RXU65583 SHQ65583 SRM65583 TBI65583 TLE65583 TVA65583 UEW65583 UOS65583 UYO65583 VIK65583 VSG65583 WCC65583 WLY65583 WVU65583 M131119 JI131119 TE131119 ADA131119 AMW131119 AWS131119 BGO131119 BQK131119 CAG131119 CKC131119 CTY131119 DDU131119 DNQ131119 DXM131119 EHI131119 ERE131119 FBA131119 FKW131119 FUS131119 GEO131119 GOK131119 GYG131119 HIC131119 HRY131119 IBU131119 ILQ131119 IVM131119 JFI131119 JPE131119 JZA131119 KIW131119 KSS131119 LCO131119 LMK131119 LWG131119 MGC131119 MPY131119 MZU131119 NJQ131119 NTM131119 ODI131119 ONE131119 OXA131119 PGW131119 PQS131119 QAO131119 QKK131119 QUG131119 REC131119 RNY131119 RXU131119 SHQ131119 SRM131119 TBI131119 TLE131119 TVA131119 UEW131119 UOS131119 UYO131119 VIK131119 VSG131119 WCC131119 WLY131119 WVU131119 M196655 JI196655 TE196655 ADA196655 AMW196655 AWS196655 BGO196655 BQK196655 CAG196655 CKC196655 CTY196655 DDU196655 DNQ196655 DXM196655 EHI196655 ERE196655 FBA196655 FKW196655 FUS196655 GEO196655 GOK196655 GYG196655 HIC196655 HRY196655 IBU196655 ILQ196655 IVM196655 JFI196655 JPE196655 JZA196655 KIW196655 KSS196655 LCO196655 LMK196655 LWG196655 MGC196655 MPY196655 MZU196655 NJQ196655 NTM196655 ODI196655 ONE196655 OXA196655 PGW196655 PQS196655 QAO196655 QKK196655 QUG196655 REC196655 RNY196655 RXU196655 SHQ196655 SRM196655 TBI196655 TLE196655 TVA196655 UEW196655 UOS196655 UYO196655 VIK196655 VSG196655 WCC196655 WLY196655 WVU196655 M262191 JI262191 TE262191 ADA262191 AMW262191 AWS262191 BGO262191 BQK262191 CAG262191 CKC262191 CTY262191 DDU262191 DNQ262191 DXM262191 EHI262191 ERE262191 FBA262191 FKW262191 FUS262191 GEO262191 GOK262191 GYG262191 HIC262191 HRY262191 IBU262191 ILQ262191 IVM262191 JFI262191 JPE262191 JZA262191 KIW262191 KSS262191 LCO262191 LMK262191 LWG262191 MGC262191 MPY262191 MZU262191 NJQ262191 NTM262191 ODI262191 ONE262191 OXA262191 PGW262191 PQS262191 QAO262191 QKK262191 QUG262191 REC262191 RNY262191 RXU262191 SHQ262191 SRM262191 TBI262191 TLE262191 TVA262191 UEW262191 UOS262191 UYO262191 VIK262191 VSG262191 WCC262191 WLY262191 WVU262191 M327727 JI327727 TE327727 ADA327727 AMW327727 AWS327727 BGO327727 BQK327727 CAG327727 CKC327727 CTY327727 DDU327727 DNQ327727 DXM327727 EHI327727 ERE327727 FBA327727 FKW327727 FUS327727 GEO327727 GOK327727 GYG327727 HIC327727 HRY327727 IBU327727 ILQ327727 IVM327727 JFI327727 JPE327727 JZA327727 KIW327727 KSS327727 LCO327727 LMK327727 LWG327727 MGC327727 MPY327727 MZU327727 NJQ327727 NTM327727 ODI327727 ONE327727 OXA327727 PGW327727 PQS327727 QAO327727 QKK327727 QUG327727 REC327727 RNY327727 RXU327727 SHQ327727 SRM327727 TBI327727 TLE327727 TVA327727 UEW327727 UOS327727 UYO327727 VIK327727 VSG327727 WCC327727 WLY327727 WVU327727 M393263 JI393263 TE393263 ADA393263 AMW393263 AWS393263 BGO393263 BQK393263 CAG393263 CKC393263 CTY393263 DDU393263 DNQ393263 DXM393263 EHI393263 ERE393263 FBA393263 FKW393263 FUS393263 GEO393263 GOK393263 GYG393263 HIC393263 HRY393263 IBU393263 ILQ393263 IVM393263 JFI393263 JPE393263 JZA393263 KIW393263 KSS393263 LCO393263 LMK393263 LWG393263 MGC393263 MPY393263 MZU393263 NJQ393263 NTM393263 ODI393263 ONE393263 OXA393263 PGW393263 PQS393263 QAO393263 QKK393263 QUG393263 REC393263 RNY393263 RXU393263 SHQ393263 SRM393263 TBI393263 TLE393263 TVA393263 UEW393263 UOS393263 UYO393263 VIK393263 VSG393263 WCC393263 WLY393263 WVU393263 M458799 JI458799 TE458799 ADA458799 AMW458799 AWS458799 BGO458799 BQK458799 CAG458799 CKC458799 CTY458799 DDU458799 DNQ458799 DXM458799 EHI458799 ERE458799 FBA458799 FKW458799 FUS458799 GEO458799 GOK458799 GYG458799 HIC458799 HRY458799 IBU458799 ILQ458799 IVM458799 JFI458799 JPE458799 JZA458799 KIW458799 KSS458799 LCO458799 LMK458799 LWG458799 MGC458799 MPY458799 MZU458799 NJQ458799 NTM458799 ODI458799 ONE458799 OXA458799 PGW458799 PQS458799 QAO458799 QKK458799 QUG458799 REC458799 RNY458799 RXU458799 SHQ458799 SRM458799 TBI458799 TLE458799 TVA458799 UEW458799 UOS458799 UYO458799 VIK458799 VSG458799 WCC458799 WLY458799 WVU458799 M524335 JI524335 TE524335 ADA524335 AMW524335 AWS524335 BGO524335 BQK524335 CAG524335 CKC524335 CTY524335 DDU524335 DNQ524335 DXM524335 EHI524335 ERE524335 FBA524335 FKW524335 FUS524335 GEO524335 GOK524335 GYG524335 HIC524335 HRY524335 IBU524335 ILQ524335 IVM524335 JFI524335 JPE524335 JZA524335 KIW524335 KSS524335 LCO524335 LMK524335 LWG524335 MGC524335 MPY524335 MZU524335 NJQ524335 NTM524335 ODI524335 ONE524335 OXA524335 PGW524335 PQS524335 QAO524335 QKK524335 QUG524335 REC524335 RNY524335 RXU524335 SHQ524335 SRM524335 TBI524335 TLE524335 TVA524335 UEW524335 UOS524335 UYO524335 VIK524335 VSG524335 WCC524335 WLY524335 WVU524335 M589871 JI589871 TE589871 ADA589871 AMW589871 AWS589871 BGO589871 BQK589871 CAG589871 CKC589871 CTY589871 DDU589871 DNQ589871 DXM589871 EHI589871 ERE589871 FBA589871 FKW589871 FUS589871 GEO589871 GOK589871 GYG589871 HIC589871 HRY589871 IBU589871 ILQ589871 IVM589871 JFI589871 JPE589871 JZA589871 KIW589871 KSS589871 LCO589871 LMK589871 LWG589871 MGC589871 MPY589871 MZU589871 NJQ589871 NTM589871 ODI589871 ONE589871 OXA589871 PGW589871 PQS589871 QAO589871 QKK589871 QUG589871 REC589871 RNY589871 RXU589871 SHQ589871 SRM589871 TBI589871 TLE589871 TVA589871 UEW589871 UOS589871 UYO589871 VIK589871 VSG589871 WCC589871 WLY589871 WVU589871 M655407 JI655407 TE655407 ADA655407 AMW655407 AWS655407 BGO655407 BQK655407 CAG655407 CKC655407 CTY655407 DDU655407 DNQ655407 DXM655407 EHI655407 ERE655407 FBA655407 FKW655407 FUS655407 GEO655407 GOK655407 GYG655407 HIC655407 HRY655407 IBU655407 ILQ655407 IVM655407 JFI655407 JPE655407 JZA655407 KIW655407 KSS655407 LCO655407 LMK655407 LWG655407 MGC655407 MPY655407 MZU655407 NJQ655407 NTM655407 ODI655407 ONE655407 OXA655407 PGW655407 PQS655407 QAO655407 QKK655407 QUG655407 REC655407 RNY655407 RXU655407 SHQ655407 SRM655407 TBI655407 TLE655407 TVA655407 UEW655407 UOS655407 UYO655407 VIK655407 VSG655407 WCC655407 WLY655407 WVU655407 M720943 JI720943 TE720943 ADA720943 AMW720943 AWS720943 BGO720943 BQK720943 CAG720943 CKC720943 CTY720943 DDU720943 DNQ720943 DXM720943 EHI720943 ERE720943 FBA720943 FKW720943 FUS720943 GEO720943 GOK720943 GYG720943 HIC720943 HRY720943 IBU720943 ILQ720943 IVM720943 JFI720943 JPE720943 JZA720943 KIW720943 KSS720943 LCO720943 LMK720943 LWG720943 MGC720943 MPY720943 MZU720943 NJQ720943 NTM720943 ODI720943 ONE720943 OXA720943 PGW720943 PQS720943 QAO720943 QKK720943 QUG720943 REC720943 RNY720943 RXU720943 SHQ720943 SRM720943 TBI720943 TLE720943 TVA720943 UEW720943 UOS720943 UYO720943 VIK720943 VSG720943 WCC720943 WLY720943 WVU720943 M786479 JI786479 TE786479 ADA786479 AMW786479 AWS786479 BGO786479 BQK786479 CAG786479 CKC786479 CTY786479 DDU786479 DNQ786479 DXM786479 EHI786479 ERE786479 FBA786479 FKW786479 FUS786479 GEO786479 GOK786479 GYG786479 HIC786479 HRY786479 IBU786479 ILQ786479 IVM786479 JFI786479 JPE786479 JZA786479 KIW786479 KSS786479 LCO786479 LMK786479 LWG786479 MGC786479 MPY786479 MZU786479 NJQ786479 NTM786479 ODI786479 ONE786479 OXA786479 PGW786479 PQS786479 QAO786479 QKK786479 QUG786479 REC786479 RNY786479 RXU786479 SHQ786479 SRM786479 TBI786479 TLE786479 TVA786479 UEW786479 UOS786479 UYO786479 VIK786479 VSG786479 WCC786479 WLY786479 WVU786479 M852015 JI852015 TE852015 ADA852015 AMW852015 AWS852015 BGO852015 BQK852015 CAG852015 CKC852015 CTY852015 DDU852015 DNQ852015 DXM852015 EHI852015 ERE852015 FBA852015 FKW852015 FUS852015 GEO852015 GOK852015 GYG852015 HIC852015 HRY852015 IBU852015 ILQ852015 IVM852015 JFI852015 JPE852015 JZA852015 KIW852015 KSS852015 LCO852015 LMK852015 LWG852015 MGC852015 MPY852015 MZU852015 NJQ852015 NTM852015 ODI852015 ONE852015 OXA852015 PGW852015 PQS852015 QAO852015 QKK852015 QUG852015 REC852015 RNY852015 RXU852015 SHQ852015 SRM852015 TBI852015 TLE852015 TVA852015 UEW852015 UOS852015 UYO852015 VIK852015 VSG852015 WCC852015 WLY852015 WVU852015 M917551 JI917551 TE917551 ADA917551 AMW917551 AWS917551 BGO917551 BQK917551 CAG917551 CKC917551 CTY917551 DDU917551 DNQ917551 DXM917551 EHI917551 ERE917551 FBA917551 FKW917551 FUS917551 GEO917551 GOK917551 GYG917551 HIC917551 HRY917551 IBU917551 ILQ917551 IVM917551 JFI917551 JPE917551 JZA917551 KIW917551 KSS917551 LCO917551 LMK917551 LWG917551 MGC917551 MPY917551 MZU917551 NJQ917551 NTM917551 ODI917551 ONE917551 OXA917551 PGW917551 PQS917551 QAO917551 QKK917551 QUG917551 REC917551 RNY917551 RXU917551 SHQ917551 SRM917551 TBI917551 TLE917551 TVA917551 UEW917551 UOS917551 UYO917551 VIK917551 VSG917551 WCC917551 WLY917551 WVU917551 M983087 JI983087 TE983087 ADA983087 AMW983087 AWS983087 BGO983087 BQK983087 CAG983087 CKC983087 CTY983087 DDU983087 DNQ983087 DXM983087 EHI983087 ERE983087 FBA983087 FKW983087 FUS983087 GEO983087 GOK983087 GYG983087 HIC983087 HRY983087 IBU983087 ILQ983087 IVM983087 JFI983087 JPE983087 JZA983087 KIW983087 KSS983087 LCO983087 LMK983087 LWG983087 MGC983087 MPY983087 MZU983087 NJQ983087 NTM983087 ODI983087 ONE983087 OXA983087 PGW983087 PQS983087 QAO983087 QKK983087 QUG983087 REC983087 RNY983087 RXU983087 SHQ983087 SRM983087 TBI983087 TLE983087 TVA983087 UEW983087 UOS983087 UYO983087 VIK983087 VSG983087 WCC983087 WLY983087 WVU983087"/>
    <dataValidation allowBlank="1" showInputMessage="1" showErrorMessage="1" promptTitle="Rate in Year 6 - with SV" prompt="This is the ordinary residential rate for a land value of $50,000 in Year 6 of the application - without the proposed special variation." sqref="L47 JH47 TD47 ACZ47 AMV47 AWR47 BGN47 BQJ47 CAF47 CKB47 CTX47 DDT47 DNP47 DXL47 EHH47 ERD47 FAZ47 FKV47 FUR47 GEN47 GOJ47 GYF47 HIB47 HRX47 IBT47 ILP47 IVL47 JFH47 JPD47 JYZ47 KIV47 KSR47 LCN47 LMJ47 LWF47 MGB47 MPX47 MZT47 NJP47 NTL47 ODH47 OND47 OWZ47 PGV47 PQR47 QAN47 QKJ47 QUF47 REB47 RNX47 RXT47 SHP47 SRL47 TBH47 TLD47 TUZ47 UEV47 UOR47 UYN47 VIJ47 VSF47 WCB47 WLX47 WVT47 L65583 JH65583 TD65583 ACZ65583 AMV65583 AWR65583 BGN65583 BQJ65583 CAF65583 CKB65583 CTX65583 DDT65583 DNP65583 DXL65583 EHH65583 ERD65583 FAZ65583 FKV65583 FUR65583 GEN65583 GOJ65583 GYF65583 HIB65583 HRX65583 IBT65583 ILP65583 IVL65583 JFH65583 JPD65583 JYZ65583 KIV65583 KSR65583 LCN65583 LMJ65583 LWF65583 MGB65583 MPX65583 MZT65583 NJP65583 NTL65583 ODH65583 OND65583 OWZ65583 PGV65583 PQR65583 QAN65583 QKJ65583 QUF65583 REB65583 RNX65583 RXT65583 SHP65583 SRL65583 TBH65583 TLD65583 TUZ65583 UEV65583 UOR65583 UYN65583 VIJ65583 VSF65583 WCB65583 WLX65583 WVT65583 L131119 JH131119 TD131119 ACZ131119 AMV131119 AWR131119 BGN131119 BQJ131119 CAF131119 CKB131119 CTX131119 DDT131119 DNP131119 DXL131119 EHH131119 ERD131119 FAZ131119 FKV131119 FUR131119 GEN131119 GOJ131119 GYF131119 HIB131119 HRX131119 IBT131119 ILP131119 IVL131119 JFH131119 JPD131119 JYZ131119 KIV131119 KSR131119 LCN131119 LMJ131119 LWF131119 MGB131119 MPX131119 MZT131119 NJP131119 NTL131119 ODH131119 OND131119 OWZ131119 PGV131119 PQR131119 QAN131119 QKJ131119 QUF131119 REB131119 RNX131119 RXT131119 SHP131119 SRL131119 TBH131119 TLD131119 TUZ131119 UEV131119 UOR131119 UYN131119 VIJ131119 VSF131119 WCB131119 WLX131119 WVT131119 L196655 JH196655 TD196655 ACZ196655 AMV196655 AWR196655 BGN196655 BQJ196655 CAF196655 CKB196655 CTX196655 DDT196655 DNP196655 DXL196655 EHH196655 ERD196655 FAZ196655 FKV196655 FUR196655 GEN196655 GOJ196655 GYF196655 HIB196655 HRX196655 IBT196655 ILP196655 IVL196655 JFH196655 JPD196655 JYZ196655 KIV196655 KSR196655 LCN196655 LMJ196655 LWF196655 MGB196655 MPX196655 MZT196655 NJP196655 NTL196655 ODH196655 OND196655 OWZ196655 PGV196655 PQR196655 QAN196655 QKJ196655 QUF196655 REB196655 RNX196655 RXT196655 SHP196655 SRL196655 TBH196655 TLD196655 TUZ196655 UEV196655 UOR196655 UYN196655 VIJ196655 VSF196655 WCB196655 WLX196655 WVT196655 L262191 JH262191 TD262191 ACZ262191 AMV262191 AWR262191 BGN262191 BQJ262191 CAF262191 CKB262191 CTX262191 DDT262191 DNP262191 DXL262191 EHH262191 ERD262191 FAZ262191 FKV262191 FUR262191 GEN262191 GOJ262191 GYF262191 HIB262191 HRX262191 IBT262191 ILP262191 IVL262191 JFH262191 JPD262191 JYZ262191 KIV262191 KSR262191 LCN262191 LMJ262191 LWF262191 MGB262191 MPX262191 MZT262191 NJP262191 NTL262191 ODH262191 OND262191 OWZ262191 PGV262191 PQR262191 QAN262191 QKJ262191 QUF262191 REB262191 RNX262191 RXT262191 SHP262191 SRL262191 TBH262191 TLD262191 TUZ262191 UEV262191 UOR262191 UYN262191 VIJ262191 VSF262191 WCB262191 WLX262191 WVT262191 L327727 JH327727 TD327727 ACZ327727 AMV327727 AWR327727 BGN327727 BQJ327727 CAF327727 CKB327727 CTX327727 DDT327727 DNP327727 DXL327727 EHH327727 ERD327727 FAZ327727 FKV327727 FUR327727 GEN327727 GOJ327727 GYF327727 HIB327727 HRX327727 IBT327727 ILP327727 IVL327727 JFH327727 JPD327727 JYZ327727 KIV327727 KSR327727 LCN327727 LMJ327727 LWF327727 MGB327727 MPX327727 MZT327727 NJP327727 NTL327727 ODH327727 OND327727 OWZ327727 PGV327727 PQR327727 QAN327727 QKJ327727 QUF327727 REB327727 RNX327727 RXT327727 SHP327727 SRL327727 TBH327727 TLD327727 TUZ327727 UEV327727 UOR327727 UYN327727 VIJ327727 VSF327727 WCB327727 WLX327727 WVT327727 L393263 JH393263 TD393263 ACZ393263 AMV393263 AWR393263 BGN393263 BQJ393263 CAF393263 CKB393263 CTX393263 DDT393263 DNP393263 DXL393263 EHH393263 ERD393263 FAZ393263 FKV393263 FUR393263 GEN393263 GOJ393263 GYF393263 HIB393263 HRX393263 IBT393263 ILP393263 IVL393263 JFH393263 JPD393263 JYZ393263 KIV393263 KSR393263 LCN393263 LMJ393263 LWF393263 MGB393263 MPX393263 MZT393263 NJP393263 NTL393263 ODH393263 OND393263 OWZ393263 PGV393263 PQR393263 QAN393263 QKJ393263 QUF393263 REB393263 RNX393263 RXT393263 SHP393263 SRL393263 TBH393263 TLD393263 TUZ393263 UEV393263 UOR393263 UYN393263 VIJ393263 VSF393263 WCB393263 WLX393263 WVT393263 L458799 JH458799 TD458799 ACZ458799 AMV458799 AWR458799 BGN458799 BQJ458799 CAF458799 CKB458799 CTX458799 DDT458799 DNP458799 DXL458799 EHH458799 ERD458799 FAZ458799 FKV458799 FUR458799 GEN458799 GOJ458799 GYF458799 HIB458799 HRX458799 IBT458799 ILP458799 IVL458799 JFH458799 JPD458799 JYZ458799 KIV458799 KSR458799 LCN458799 LMJ458799 LWF458799 MGB458799 MPX458799 MZT458799 NJP458799 NTL458799 ODH458799 OND458799 OWZ458799 PGV458799 PQR458799 QAN458799 QKJ458799 QUF458799 REB458799 RNX458799 RXT458799 SHP458799 SRL458799 TBH458799 TLD458799 TUZ458799 UEV458799 UOR458799 UYN458799 VIJ458799 VSF458799 WCB458799 WLX458799 WVT458799 L524335 JH524335 TD524335 ACZ524335 AMV524335 AWR524335 BGN524335 BQJ524335 CAF524335 CKB524335 CTX524335 DDT524335 DNP524335 DXL524335 EHH524335 ERD524335 FAZ524335 FKV524335 FUR524335 GEN524335 GOJ524335 GYF524335 HIB524335 HRX524335 IBT524335 ILP524335 IVL524335 JFH524335 JPD524335 JYZ524335 KIV524335 KSR524335 LCN524335 LMJ524335 LWF524335 MGB524335 MPX524335 MZT524335 NJP524335 NTL524335 ODH524335 OND524335 OWZ524335 PGV524335 PQR524335 QAN524335 QKJ524335 QUF524335 REB524335 RNX524335 RXT524335 SHP524335 SRL524335 TBH524335 TLD524335 TUZ524335 UEV524335 UOR524335 UYN524335 VIJ524335 VSF524335 WCB524335 WLX524335 WVT524335 L589871 JH589871 TD589871 ACZ589871 AMV589871 AWR589871 BGN589871 BQJ589871 CAF589871 CKB589871 CTX589871 DDT589871 DNP589871 DXL589871 EHH589871 ERD589871 FAZ589871 FKV589871 FUR589871 GEN589871 GOJ589871 GYF589871 HIB589871 HRX589871 IBT589871 ILP589871 IVL589871 JFH589871 JPD589871 JYZ589871 KIV589871 KSR589871 LCN589871 LMJ589871 LWF589871 MGB589871 MPX589871 MZT589871 NJP589871 NTL589871 ODH589871 OND589871 OWZ589871 PGV589871 PQR589871 QAN589871 QKJ589871 QUF589871 REB589871 RNX589871 RXT589871 SHP589871 SRL589871 TBH589871 TLD589871 TUZ589871 UEV589871 UOR589871 UYN589871 VIJ589871 VSF589871 WCB589871 WLX589871 WVT589871 L655407 JH655407 TD655407 ACZ655407 AMV655407 AWR655407 BGN655407 BQJ655407 CAF655407 CKB655407 CTX655407 DDT655407 DNP655407 DXL655407 EHH655407 ERD655407 FAZ655407 FKV655407 FUR655407 GEN655407 GOJ655407 GYF655407 HIB655407 HRX655407 IBT655407 ILP655407 IVL655407 JFH655407 JPD655407 JYZ655407 KIV655407 KSR655407 LCN655407 LMJ655407 LWF655407 MGB655407 MPX655407 MZT655407 NJP655407 NTL655407 ODH655407 OND655407 OWZ655407 PGV655407 PQR655407 QAN655407 QKJ655407 QUF655407 REB655407 RNX655407 RXT655407 SHP655407 SRL655407 TBH655407 TLD655407 TUZ655407 UEV655407 UOR655407 UYN655407 VIJ655407 VSF655407 WCB655407 WLX655407 WVT655407 L720943 JH720943 TD720943 ACZ720943 AMV720943 AWR720943 BGN720943 BQJ720943 CAF720943 CKB720943 CTX720943 DDT720943 DNP720943 DXL720943 EHH720943 ERD720943 FAZ720943 FKV720943 FUR720943 GEN720943 GOJ720943 GYF720943 HIB720943 HRX720943 IBT720943 ILP720943 IVL720943 JFH720943 JPD720943 JYZ720943 KIV720943 KSR720943 LCN720943 LMJ720943 LWF720943 MGB720943 MPX720943 MZT720943 NJP720943 NTL720943 ODH720943 OND720943 OWZ720943 PGV720943 PQR720943 QAN720943 QKJ720943 QUF720943 REB720943 RNX720943 RXT720943 SHP720943 SRL720943 TBH720943 TLD720943 TUZ720943 UEV720943 UOR720943 UYN720943 VIJ720943 VSF720943 WCB720943 WLX720943 WVT720943 L786479 JH786479 TD786479 ACZ786479 AMV786479 AWR786479 BGN786479 BQJ786479 CAF786479 CKB786479 CTX786479 DDT786479 DNP786479 DXL786479 EHH786479 ERD786479 FAZ786479 FKV786479 FUR786479 GEN786479 GOJ786479 GYF786479 HIB786479 HRX786479 IBT786479 ILP786479 IVL786479 JFH786479 JPD786479 JYZ786479 KIV786479 KSR786479 LCN786479 LMJ786479 LWF786479 MGB786479 MPX786479 MZT786479 NJP786479 NTL786479 ODH786479 OND786479 OWZ786479 PGV786479 PQR786479 QAN786479 QKJ786479 QUF786479 REB786479 RNX786479 RXT786479 SHP786479 SRL786479 TBH786479 TLD786479 TUZ786479 UEV786479 UOR786479 UYN786479 VIJ786479 VSF786479 WCB786479 WLX786479 WVT786479 L852015 JH852015 TD852015 ACZ852015 AMV852015 AWR852015 BGN852015 BQJ852015 CAF852015 CKB852015 CTX852015 DDT852015 DNP852015 DXL852015 EHH852015 ERD852015 FAZ852015 FKV852015 FUR852015 GEN852015 GOJ852015 GYF852015 HIB852015 HRX852015 IBT852015 ILP852015 IVL852015 JFH852015 JPD852015 JYZ852015 KIV852015 KSR852015 LCN852015 LMJ852015 LWF852015 MGB852015 MPX852015 MZT852015 NJP852015 NTL852015 ODH852015 OND852015 OWZ852015 PGV852015 PQR852015 QAN852015 QKJ852015 QUF852015 REB852015 RNX852015 RXT852015 SHP852015 SRL852015 TBH852015 TLD852015 TUZ852015 UEV852015 UOR852015 UYN852015 VIJ852015 VSF852015 WCB852015 WLX852015 WVT852015 L917551 JH917551 TD917551 ACZ917551 AMV917551 AWR917551 BGN917551 BQJ917551 CAF917551 CKB917551 CTX917551 DDT917551 DNP917551 DXL917551 EHH917551 ERD917551 FAZ917551 FKV917551 FUR917551 GEN917551 GOJ917551 GYF917551 HIB917551 HRX917551 IBT917551 ILP917551 IVL917551 JFH917551 JPD917551 JYZ917551 KIV917551 KSR917551 LCN917551 LMJ917551 LWF917551 MGB917551 MPX917551 MZT917551 NJP917551 NTL917551 ODH917551 OND917551 OWZ917551 PGV917551 PQR917551 QAN917551 QKJ917551 QUF917551 REB917551 RNX917551 RXT917551 SHP917551 SRL917551 TBH917551 TLD917551 TUZ917551 UEV917551 UOR917551 UYN917551 VIJ917551 VSF917551 WCB917551 WLX917551 WVT917551 L983087 JH983087 TD983087 ACZ983087 AMV983087 AWR983087 BGN983087 BQJ983087 CAF983087 CKB983087 CTX983087 DDT983087 DNP983087 DXL983087 EHH983087 ERD983087 FAZ983087 FKV983087 FUR983087 GEN983087 GOJ983087 GYF983087 HIB983087 HRX983087 IBT983087 ILP983087 IVL983087 JFH983087 JPD983087 JYZ983087 KIV983087 KSR983087 LCN983087 LMJ983087 LWF983087 MGB983087 MPX983087 MZT983087 NJP983087 NTL983087 ODH983087 OND983087 OWZ983087 PGV983087 PQR983087 QAN983087 QKJ983087 QUF983087 REB983087 RNX983087 RXT983087 SHP983087 SRL983087 TBH983087 TLD983087 TUZ983087 UEV983087 UOR983087 UYN983087 VIJ983087 VSF983087 WCB983087 WLX983087 WVT983087"/>
    <dataValidation allowBlank="1" showInputMessage="1" showErrorMessage="1" promptTitle="Rate in Year 5 - with SV" prompt="This is the ordinary residential rate for a land value of $50,000 in Year 5 of the application - without the proposed special variation." sqref="K47 JG47 TC47 ACY47 AMU47 AWQ47 BGM47 BQI47 CAE47 CKA47 CTW47 DDS47 DNO47 DXK47 EHG47 ERC47 FAY47 FKU47 FUQ47 GEM47 GOI47 GYE47 HIA47 HRW47 IBS47 ILO47 IVK47 JFG47 JPC47 JYY47 KIU47 KSQ47 LCM47 LMI47 LWE47 MGA47 MPW47 MZS47 NJO47 NTK47 ODG47 ONC47 OWY47 PGU47 PQQ47 QAM47 QKI47 QUE47 REA47 RNW47 RXS47 SHO47 SRK47 TBG47 TLC47 TUY47 UEU47 UOQ47 UYM47 VII47 VSE47 WCA47 WLW47 WVS47 K65583 JG65583 TC65583 ACY65583 AMU65583 AWQ65583 BGM65583 BQI65583 CAE65583 CKA65583 CTW65583 DDS65583 DNO65583 DXK65583 EHG65583 ERC65583 FAY65583 FKU65583 FUQ65583 GEM65583 GOI65583 GYE65583 HIA65583 HRW65583 IBS65583 ILO65583 IVK65583 JFG65583 JPC65583 JYY65583 KIU65583 KSQ65583 LCM65583 LMI65583 LWE65583 MGA65583 MPW65583 MZS65583 NJO65583 NTK65583 ODG65583 ONC65583 OWY65583 PGU65583 PQQ65583 QAM65583 QKI65583 QUE65583 REA65583 RNW65583 RXS65583 SHO65583 SRK65583 TBG65583 TLC65583 TUY65583 UEU65583 UOQ65583 UYM65583 VII65583 VSE65583 WCA65583 WLW65583 WVS65583 K131119 JG131119 TC131119 ACY131119 AMU131119 AWQ131119 BGM131119 BQI131119 CAE131119 CKA131119 CTW131119 DDS131119 DNO131119 DXK131119 EHG131119 ERC131119 FAY131119 FKU131119 FUQ131119 GEM131119 GOI131119 GYE131119 HIA131119 HRW131119 IBS131119 ILO131119 IVK131119 JFG131119 JPC131119 JYY131119 KIU131119 KSQ131119 LCM131119 LMI131119 LWE131119 MGA131119 MPW131119 MZS131119 NJO131119 NTK131119 ODG131119 ONC131119 OWY131119 PGU131119 PQQ131119 QAM131119 QKI131119 QUE131119 REA131119 RNW131119 RXS131119 SHO131119 SRK131119 TBG131119 TLC131119 TUY131119 UEU131119 UOQ131119 UYM131119 VII131119 VSE131119 WCA131119 WLW131119 WVS131119 K196655 JG196655 TC196655 ACY196655 AMU196655 AWQ196655 BGM196655 BQI196655 CAE196655 CKA196655 CTW196655 DDS196655 DNO196655 DXK196655 EHG196655 ERC196655 FAY196655 FKU196655 FUQ196655 GEM196655 GOI196655 GYE196655 HIA196655 HRW196655 IBS196655 ILO196655 IVK196655 JFG196655 JPC196655 JYY196655 KIU196655 KSQ196655 LCM196655 LMI196655 LWE196655 MGA196655 MPW196655 MZS196655 NJO196655 NTK196655 ODG196655 ONC196655 OWY196655 PGU196655 PQQ196655 QAM196655 QKI196655 QUE196655 REA196655 RNW196655 RXS196655 SHO196655 SRK196655 TBG196655 TLC196655 TUY196655 UEU196655 UOQ196655 UYM196655 VII196655 VSE196655 WCA196655 WLW196655 WVS196655 K262191 JG262191 TC262191 ACY262191 AMU262191 AWQ262191 BGM262191 BQI262191 CAE262191 CKA262191 CTW262191 DDS262191 DNO262191 DXK262191 EHG262191 ERC262191 FAY262191 FKU262191 FUQ262191 GEM262191 GOI262191 GYE262191 HIA262191 HRW262191 IBS262191 ILO262191 IVK262191 JFG262191 JPC262191 JYY262191 KIU262191 KSQ262191 LCM262191 LMI262191 LWE262191 MGA262191 MPW262191 MZS262191 NJO262191 NTK262191 ODG262191 ONC262191 OWY262191 PGU262191 PQQ262191 QAM262191 QKI262191 QUE262191 REA262191 RNW262191 RXS262191 SHO262191 SRK262191 TBG262191 TLC262191 TUY262191 UEU262191 UOQ262191 UYM262191 VII262191 VSE262191 WCA262191 WLW262191 WVS262191 K327727 JG327727 TC327727 ACY327727 AMU327727 AWQ327727 BGM327727 BQI327727 CAE327727 CKA327727 CTW327727 DDS327727 DNO327727 DXK327727 EHG327727 ERC327727 FAY327727 FKU327727 FUQ327727 GEM327727 GOI327727 GYE327727 HIA327727 HRW327727 IBS327727 ILO327727 IVK327727 JFG327727 JPC327727 JYY327727 KIU327727 KSQ327727 LCM327727 LMI327727 LWE327727 MGA327727 MPW327727 MZS327727 NJO327727 NTK327727 ODG327727 ONC327727 OWY327727 PGU327727 PQQ327727 QAM327727 QKI327727 QUE327727 REA327727 RNW327727 RXS327727 SHO327727 SRK327727 TBG327727 TLC327727 TUY327727 UEU327727 UOQ327727 UYM327727 VII327727 VSE327727 WCA327727 WLW327727 WVS327727 K393263 JG393263 TC393263 ACY393263 AMU393263 AWQ393263 BGM393263 BQI393263 CAE393263 CKA393263 CTW393263 DDS393263 DNO393263 DXK393263 EHG393263 ERC393263 FAY393263 FKU393263 FUQ393263 GEM393263 GOI393263 GYE393263 HIA393263 HRW393263 IBS393263 ILO393263 IVK393263 JFG393263 JPC393263 JYY393263 KIU393263 KSQ393263 LCM393263 LMI393263 LWE393263 MGA393263 MPW393263 MZS393263 NJO393263 NTK393263 ODG393263 ONC393263 OWY393263 PGU393263 PQQ393263 QAM393263 QKI393263 QUE393263 REA393263 RNW393263 RXS393263 SHO393263 SRK393263 TBG393263 TLC393263 TUY393263 UEU393263 UOQ393263 UYM393263 VII393263 VSE393263 WCA393263 WLW393263 WVS393263 K458799 JG458799 TC458799 ACY458799 AMU458799 AWQ458799 BGM458799 BQI458799 CAE458799 CKA458799 CTW458799 DDS458799 DNO458799 DXK458799 EHG458799 ERC458799 FAY458799 FKU458799 FUQ458799 GEM458799 GOI458799 GYE458799 HIA458799 HRW458799 IBS458799 ILO458799 IVK458799 JFG458799 JPC458799 JYY458799 KIU458799 KSQ458799 LCM458799 LMI458799 LWE458799 MGA458799 MPW458799 MZS458799 NJO458799 NTK458799 ODG458799 ONC458799 OWY458799 PGU458799 PQQ458799 QAM458799 QKI458799 QUE458799 REA458799 RNW458799 RXS458799 SHO458799 SRK458799 TBG458799 TLC458799 TUY458799 UEU458799 UOQ458799 UYM458799 VII458799 VSE458799 WCA458799 WLW458799 WVS458799 K524335 JG524335 TC524335 ACY524335 AMU524335 AWQ524335 BGM524335 BQI524335 CAE524335 CKA524335 CTW524335 DDS524335 DNO524335 DXK524335 EHG524335 ERC524335 FAY524335 FKU524335 FUQ524335 GEM524335 GOI524335 GYE524335 HIA524335 HRW524335 IBS524335 ILO524335 IVK524335 JFG524335 JPC524335 JYY524335 KIU524335 KSQ524335 LCM524335 LMI524335 LWE524335 MGA524335 MPW524335 MZS524335 NJO524335 NTK524335 ODG524335 ONC524335 OWY524335 PGU524335 PQQ524335 QAM524335 QKI524335 QUE524335 REA524335 RNW524335 RXS524335 SHO524335 SRK524335 TBG524335 TLC524335 TUY524335 UEU524335 UOQ524335 UYM524335 VII524335 VSE524335 WCA524335 WLW524335 WVS524335 K589871 JG589871 TC589871 ACY589871 AMU589871 AWQ589871 BGM589871 BQI589871 CAE589871 CKA589871 CTW589871 DDS589871 DNO589871 DXK589871 EHG589871 ERC589871 FAY589871 FKU589871 FUQ589871 GEM589871 GOI589871 GYE589871 HIA589871 HRW589871 IBS589871 ILO589871 IVK589871 JFG589871 JPC589871 JYY589871 KIU589871 KSQ589871 LCM589871 LMI589871 LWE589871 MGA589871 MPW589871 MZS589871 NJO589871 NTK589871 ODG589871 ONC589871 OWY589871 PGU589871 PQQ589871 QAM589871 QKI589871 QUE589871 REA589871 RNW589871 RXS589871 SHO589871 SRK589871 TBG589871 TLC589871 TUY589871 UEU589871 UOQ589871 UYM589871 VII589871 VSE589871 WCA589871 WLW589871 WVS589871 K655407 JG655407 TC655407 ACY655407 AMU655407 AWQ655407 BGM655407 BQI655407 CAE655407 CKA655407 CTW655407 DDS655407 DNO655407 DXK655407 EHG655407 ERC655407 FAY655407 FKU655407 FUQ655407 GEM655407 GOI655407 GYE655407 HIA655407 HRW655407 IBS655407 ILO655407 IVK655407 JFG655407 JPC655407 JYY655407 KIU655407 KSQ655407 LCM655407 LMI655407 LWE655407 MGA655407 MPW655407 MZS655407 NJO655407 NTK655407 ODG655407 ONC655407 OWY655407 PGU655407 PQQ655407 QAM655407 QKI655407 QUE655407 REA655407 RNW655407 RXS655407 SHO655407 SRK655407 TBG655407 TLC655407 TUY655407 UEU655407 UOQ655407 UYM655407 VII655407 VSE655407 WCA655407 WLW655407 WVS655407 K720943 JG720943 TC720943 ACY720943 AMU720943 AWQ720943 BGM720943 BQI720943 CAE720943 CKA720943 CTW720943 DDS720943 DNO720943 DXK720943 EHG720943 ERC720943 FAY720943 FKU720943 FUQ720943 GEM720943 GOI720943 GYE720943 HIA720943 HRW720943 IBS720943 ILO720943 IVK720943 JFG720943 JPC720943 JYY720943 KIU720943 KSQ720943 LCM720943 LMI720943 LWE720943 MGA720943 MPW720943 MZS720943 NJO720943 NTK720943 ODG720943 ONC720943 OWY720943 PGU720943 PQQ720943 QAM720943 QKI720943 QUE720943 REA720943 RNW720943 RXS720943 SHO720943 SRK720943 TBG720943 TLC720943 TUY720943 UEU720943 UOQ720943 UYM720943 VII720943 VSE720943 WCA720943 WLW720943 WVS720943 K786479 JG786479 TC786479 ACY786479 AMU786479 AWQ786479 BGM786479 BQI786479 CAE786479 CKA786479 CTW786479 DDS786479 DNO786479 DXK786479 EHG786479 ERC786479 FAY786479 FKU786479 FUQ786479 GEM786479 GOI786479 GYE786479 HIA786479 HRW786479 IBS786479 ILO786479 IVK786479 JFG786479 JPC786479 JYY786479 KIU786479 KSQ786479 LCM786479 LMI786479 LWE786479 MGA786479 MPW786479 MZS786479 NJO786479 NTK786479 ODG786479 ONC786479 OWY786479 PGU786479 PQQ786479 QAM786479 QKI786479 QUE786479 REA786479 RNW786479 RXS786479 SHO786479 SRK786479 TBG786479 TLC786479 TUY786479 UEU786479 UOQ786479 UYM786479 VII786479 VSE786479 WCA786479 WLW786479 WVS786479 K852015 JG852015 TC852015 ACY852015 AMU852015 AWQ852015 BGM852015 BQI852015 CAE852015 CKA852015 CTW852015 DDS852015 DNO852015 DXK852015 EHG852015 ERC852015 FAY852015 FKU852015 FUQ852015 GEM852015 GOI852015 GYE852015 HIA852015 HRW852015 IBS852015 ILO852015 IVK852015 JFG852015 JPC852015 JYY852015 KIU852015 KSQ852015 LCM852015 LMI852015 LWE852015 MGA852015 MPW852015 MZS852015 NJO852015 NTK852015 ODG852015 ONC852015 OWY852015 PGU852015 PQQ852015 QAM852015 QKI852015 QUE852015 REA852015 RNW852015 RXS852015 SHO852015 SRK852015 TBG852015 TLC852015 TUY852015 UEU852015 UOQ852015 UYM852015 VII852015 VSE852015 WCA852015 WLW852015 WVS852015 K917551 JG917551 TC917551 ACY917551 AMU917551 AWQ917551 BGM917551 BQI917551 CAE917551 CKA917551 CTW917551 DDS917551 DNO917551 DXK917551 EHG917551 ERC917551 FAY917551 FKU917551 FUQ917551 GEM917551 GOI917551 GYE917551 HIA917551 HRW917551 IBS917551 ILO917551 IVK917551 JFG917551 JPC917551 JYY917551 KIU917551 KSQ917551 LCM917551 LMI917551 LWE917551 MGA917551 MPW917551 MZS917551 NJO917551 NTK917551 ODG917551 ONC917551 OWY917551 PGU917551 PQQ917551 QAM917551 QKI917551 QUE917551 REA917551 RNW917551 RXS917551 SHO917551 SRK917551 TBG917551 TLC917551 TUY917551 UEU917551 UOQ917551 UYM917551 VII917551 VSE917551 WCA917551 WLW917551 WVS917551 K983087 JG983087 TC983087 ACY983087 AMU983087 AWQ983087 BGM983087 BQI983087 CAE983087 CKA983087 CTW983087 DDS983087 DNO983087 DXK983087 EHG983087 ERC983087 FAY983087 FKU983087 FUQ983087 GEM983087 GOI983087 GYE983087 HIA983087 HRW983087 IBS983087 ILO983087 IVK983087 JFG983087 JPC983087 JYY983087 KIU983087 KSQ983087 LCM983087 LMI983087 LWE983087 MGA983087 MPW983087 MZS983087 NJO983087 NTK983087 ODG983087 ONC983087 OWY983087 PGU983087 PQQ983087 QAM983087 QKI983087 QUE983087 REA983087 RNW983087 RXS983087 SHO983087 SRK983087 TBG983087 TLC983087 TUY983087 UEU983087 UOQ983087 UYM983087 VII983087 VSE983087 WCA983087 WLW983087 WVS983087"/>
    <dataValidation allowBlank="1" showInputMessage="1" showErrorMessage="1" promptTitle="Rate in Year 4 - with SV" prompt="This is the ordinary residential rate for a land value of $50,000 in Year 4 of the application - without the proposed special variation." sqref="J47 JF47 TB47 ACX47 AMT47 AWP47 BGL47 BQH47 CAD47 CJZ47 CTV47 DDR47 DNN47 DXJ47 EHF47 ERB47 FAX47 FKT47 FUP47 GEL47 GOH47 GYD47 HHZ47 HRV47 IBR47 ILN47 IVJ47 JFF47 JPB47 JYX47 KIT47 KSP47 LCL47 LMH47 LWD47 MFZ47 MPV47 MZR47 NJN47 NTJ47 ODF47 ONB47 OWX47 PGT47 PQP47 QAL47 QKH47 QUD47 RDZ47 RNV47 RXR47 SHN47 SRJ47 TBF47 TLB47 TUX47 UET47 UOP47 UYL47 VIH47 VSD47 WBZ47 WLV47 WVR47 J65583 JF65583 TB65583 ACX65583 AMT65583 AWP65583 BGL65583 BQH65583 CAD65583 CJZ65583 CTV65583 DDR65583 DNN65583 DXJ65583 EHF65583 ERB65583 FAX65583 FKT65583 FUP65583 GEL65583 GOH65583 GYD65583 HHZ65583 HRV65583 IBR65583 ILN65583 IVJ65583 JFF65583 JPB65583 JYX65583 KIT65583 KSP65583 LCL65583 LMH65583 LWD65583 MFZ65583 MPV65583 MZR65583 NJN65583 NTJ65583 ODF65583 ONB65583 OWX65583 PGT65583 PQP65583 QAL65583 QKH65583 QUD65583 RDZ65583 RNV65583 RXR65583 SHN65583 SRJ65583 TBF65583 TLB65583 TUX65583 UET65583 UOP65583 UYL65583 VIH65583 VSD65583 WBZ65583 WLV65583 WVR65583 J131119 JF131119 TB131119 ACX131119 AMT131119 AWP131119 BGL131119 BQH131119 CAD131119 CJZ131119 CTV131119 DDR131119 DNN131119 DXJ131119 EHF131119 ERB131119 FAX131119 FKT131119 FUP131119 GEL131119 GOH131119 GYD131119 HHZ131119 HRV131119 IBR131119 ILN131119 IVJ131119 JFF131119 JPB131119 JYX131119 KIT131119 KSP131119 LCL131119 LMH131119 LWD131119 MFZ131119 MPV131119 MZR131119 NJN131119 NTJ131119 ODF131119 ONB131119 OWX131119 PGT131119 PQP131119 QAL131119 QKH131119 QUD131119 RDZ131119 RNV131119 RXR131119 SHN131119 SRJ131119 TBF131119 TLB131119 TUX131119 UET131119 UOP131119 UYL131119 VIH131119 VSD131119 WBZ131119 WLV131119 WVR131119 J196655 JF196655 TB196655 ACX196655 AMT196655 AWP196655 BGL196655 BQH196655 CAD196655 CJZ196655 CTV196655 DDR196655 DNN196655 DXJ196655 EHF196655 ERB196655 FAX196655 FKT196655 FUP196655 GEL196655 GOH196655 GYD196655 HHZ196655 HRV196655 IBR196655 ILN196655 IVJ196655 JFF196655 JPB196655 JYX196655 KIT196655 KSP196655 LCL196655 LMH196655 LWD196655 MFZ196655 MPV196655 MZR196655 NJN196655 NTJ196655 ODF196655 ONB196655 OWX196655 PGT196655 PQP196655 QAL196655 QKH196655 QUD196655 RDZ196655 RNV196655 RXR196655 SHN196655 SRJ196655 TBF196655 TLB196655 TUX196655 UET196655 UOP196655 UYL196655 VIH196655 VSD196655 WBZ196655 WLV196655 WVR196655 J262191 JF262191 TB262191 ACX262191 AMT262191 AWP262191 BGL262191 BQH262191 CAD262191 CJZ262191 CTV262191 DDR262191 DNN262191 DXJ262191 EHF262191 ERB262191 FAX262191 FKT262191 FUP262191 GEL262191 GOH262191 GYD262191 HHZ262191 HRV262191 IBR262191 ILN262191 IVJ262191 JFF262191 JPB262191 JYX262191 KIT262191 KSP262191 LCL262191 LMH262191 LWD262191 MFZ262191 MPV262191 MZR262191 NJN262191 NTJ262191 ODF262191 ONB262191 OWX262191 PGT262191 PQP262191 QAL262191 QKH262191 QUD262191 RDZ262191 RNV262191 RXR262191 SHN262191 SRJ262191 TBF262191 TLB262191 TUX262191 UET262191 UOP262191 UYL262191 VIH262191 VSD262191 WBZ262191 WLV262191 WVR262191 J327727 JF327727 TB327727 ACX327727 AMT327727 AWP327727 BGL327727 BQH327727 CAD327727 CJZ327727 CTV327727 DDR327727 DNN327727 DXJ327727 EHF327727 ERB327727 FAX327727 FKT327727 FUP327727 GEL327727 GOH327727 GYD327727 HHZ327727 HRV327727 IBR327727 ILN327727 IVJ327727 JFF327727 JPB327727 JYX327727 KIT327727 KSP327727 LCL327727 LMH327727 LWD327727 MFZ327727 MPV327727 MZR327727 NJN327727 NTJ327727 ODF327727 ONB327727 OWX327727 PGT327727 PQP327727 QAL327727 QKH327727 QUD327727 RDZ327727 RNV327727 RXR327727 SHN327727 SRJ327727 TBF327727 TLB327727 TUX327727 UET327727 UOP327727 UYL327727 VIH327727 VSD327727 WBZ327727 WLV327727 WVR327727 J393263 JF393263 TB393263 ACX393263 AMT393263 AWP393263 BGL393263 BQH393263 CAD393263 CJZ393263 CTV393263 DDR393263 DNN393263 DXJ393263 EHF393263 ERB393263 FAX393263 FKT393263 FUP393263 GEL393263 GOH393263 GYD393263 HHZ393263 HRV393263 IBR393263 ILN393263 IVJ393263 JFF393263 JPB393263 JYX393263 KIT393263 KSP393263 LCL393263 LMH393263 LWD393263 MFZ393263 MPV393263 MZR393263 NJN393263 NTJ393263 ODF393263 ONB393263 OWX393263 PGT393263 PQP393263 QAL393263 QKH393263 QUD393263 RDZ393263 RNV393263 RXR393263 SHN393263 SRJ393263 TBF393263 TLB393263 TUX393263 UET393263 UOP393263 UYL393263 VIH393263 VSD393263 WBZ393263 WLV393263 WVR393263 J458799 JF458799 TB458799 ACX458799 AMT458799 AWP458799 BGL458799 BQH458799 CAD458799 CJZ458799 CTV458799 DDR458799 DNN458799 DXJ458799 EHF458799 ERB458799 FAX458799 FKT458799 FUP458799 GEL458799 GOH458799 GYD458799 HHZ458799 HRV458799 IBR458799 ILN458799 IVJ458799 JFF458799 JPB458799 JYX458799 KIT458799 KSP458799 LCL458799 LMH458799 LWD458799 MFZ458799 MPV458799 MZR458799 NJN458799 NTJ458799 ODF458799 ONB458799 OWX458799 PGT458799 PQP458799 QAL458799 QKH458799 QUD458799 RDZ458799 RNV458799 RXR458799 SHN458799 SRJ458799 TBF458799 TLB458799 TUX458799 UET458799 UOP458799 UYL458799 VIH458799 VSD458799 WBZ458799 WLV458799 WVR458799 J524335 JF524335 TB524335 ACX524335 AMT524335 AWP524335 BGL524335 BQH524335 CAD524335 CJZ524335 CTV524335 DDR524335 DNN524335 DXJ524335 EHF524335 ERB524335 FAX524335 FKT524335 FUP524335 GEL524335 GOH524335 GYD524335 HHZ524335 HRV524335 IBR524335 ILN524335 IVJ524335 JFF524335 JPB524335 JYX524335 KIT524335 KSP524335 LCL524335 LMH524335 LWD524335 MFZ524335 MPV524335 MZR524335 NJN524335 NTJ524335 ODF524335 ONB524335 OWX524335 PGT524335 PQP524335 QAL524335 QKH524335 QUD524335 RDZ524335 RNV524335 RXR524335 SHN524335 SRJ524335 TBF524335 TLB524335 TUX524335 UET524335 UOP524335 UYL524335 VIH524335 VSD524335 WBZ524335 WLV524335 WVR524335 J589871 JF589871 TB589871 ACX589871 AMT589871 AWP589871 BGL589871 BQH589871 CAD589871 CJZ589871 CTV589871 DDR589871 DNN589871 DXJ589871 EHF589871 ERB589871 FAX589871 FKT589871 FUP589871 GEL589871 GOH589871 GYD589871 HHZ589871 HRV589871 IBR589871 ILN589871 IVJ589871 JFF589871 JPB589871 JYX589871 KIT589871 KSP589871 LCL589871 LMH589871 LWD589871 MFZ589871 MPV589871 MZR589871 NJN589871 NTJ589871 ODF589871 ONB589871 OWX589871 PGT589871 PQP589871 QAL589871 QKH589871 QUD589871 RDZ589871 RNV589871 RXR589871 SHN589871 SRJ589871 TBF589871 TLB589871 TUX589871 UET589871 UOP589871 UYL589871 VIH589871 VSD589871 WBZ589871 WLV589871 WVR589871 J655407 JF655407 TB655407 ACX655407 AMT655407 AWP655407 BGL655407 BQH655407 CAD655407 CJZ655407 CTV655407 DDR655407 DNN655407 DXJ655407 EHF655407 ERB655407 FAX655407 FKT655407 FUP655407 GEL655407 GOH655407 GYD655407 HHZ655407 HRV655407 IBR655407 ILN655407 IVJ655407 JFF655407 JPB655407 JYX655407 KIT655407 KSP655407 LCL655407 LMH655407 LWD655407 MFZ655407 MPV655407 MZR655407 NJN655407 NTJ655407 ODF655407 ONB655407 OWX655407 PGT655407 PQP655407 QAL655407 QKH655407 QUD655407 RDZ655407 RNV655407 RXR655407 SHN655407 SRJ655407 TBF655407 TLB655407 TUX655407 UET655407 UOP655407 UYL655407 VIH655407 VSD655407 WBZ655407 WLV655407 WVR655407 J720943 JF720943 TB720943 ACX720943 AMT720943 AWP720943 BGL720943 BQH720943 CAD720943 CJZ720943 CTV720943 DDR720943 DNN720943 DXJ720943 EHF720943 ERB720943 FAX720943 FKT720943 FUP720943 GEL720943 GOH720943 GYD720943 HHZ720943 HRV720943 IBR720943 ILN720943 IVJ720943 JFF720943 JPB720943 JYX720943 KIT720943 KSP720943 LCL720943 LMH720943 LWD720943 MFZ720943 MPV720943 MZR720943 NJN720943 NTJ720943 ODF720943 ONB720943 OWX720943 PGT720943 PQP720943 QAL720943 QKH720943 QUD720943 RDZ720943 RNV720943 RXR720943 SHN720943 SRJ720943 TBF720943 TLB720943 TUX720943 UET720943 UOP720943 UYL720943 VIH720943 VSD720943 WBZ720943 WLV720943 WVR720943 J786479 JF786479 TB786479 ACX786479 AMT786479 AWP786479 BGL786479 BQH786479 CAD786479 CJZ786479 CTV786479 DDR786479 DNN786479 DXJ786479 EHF786479 ERB786479 FAX786479 FKT786479 FUP786479 GEL786479 GOH786479 GYD786479 HHZ786479 HRV786479 IBR786479 ILN786479 IVJ786479 JFF786479 JPB786479 JYX786479 KIT786479 KSP786479 LCL786479 LMH786479 LWD786479 MFZ786479 MPV786479 MZR786479 NJN786479 NTJ786479 ODF786479 ONB786479 OWX786479 PGT786479 PQP786479 QAL786479 QKH786479 QUD786479 RDZ786479 RNV786479 RXR786479 SHN786479 SRJ786479 TBF786479 TLB786479 TUX786479 UET786479 UOP786479 UYL786479 VIH786479 VSD786479 WBZ786479 WLV786479 WVR786479 J852015 JF852015 TB852015 ACX852015 AMT852015 AWP852015 BGL852015 BQH852015 CAD852015 CJZ852015 CTV852015 DDR852015 DNN852015 DXJ852015 EHF852015 ERB852015 FAX852015 FKT852015 FUP852015 GEL852015 GOH852015 GYD852015 HHZ852015 HRV852015 IBR852015 ILN852015 IVJ852015 JFF852015 JPB852015 JYX852015 KIT852015 KSP852015 LCL852015 LMH852015 LWD852015 MFZ852015 MPV852015 MZR852015 NJN852015 NTJ852015 ODF852015 ONB852015 OWX852015 PGT852015 PQP852015 QAL852015 QKH852015 QUD852015 RDZ852015 RNV852015 RXR852015 SHN852015 SRJ852015 TBF852015 TLB852015 TUX852015 UET852015 UOP852015 UYL852015 VIH852015 VSD852015 WBZ852015 WLV852015 WVR852015 J917551 JF917551 TB917551 ACX917551 AMT917551 AWP917551 BGL917551 BQH917551 CAD917551 CJZ917551 CTV917551 DDR917551 DNN917551 DXJ917551 EHF917551 ERB917551 FAX917551 FKT917551 FUP917551 GEL917551 GOH917551 GYD917551 HHZ917551 HRV917551 IBR917551 ILN917551 IVJ917551 JFF917551 JPB917551 JYX917551 KIT917551 KSP917551 LCL917551 LMH917551 LWD917551 MFZ917551 MPV917551 MZR917551 NJN917551 NTJ917551 ODF917551 ONB917551 OWX917551 PGT917551 PQP917551 QAL917551 QKH917551 QUD917551 RDZ917551 RNV917551 RXR917551 SHN917551 SRJ917551 TBF917551 TLB917551 TUX917551 UET917551 UOP917551 UYL917551 VIH917551 VSD917551 WBZ917551 WLV917551 WVR917551 J983087 JF983087 TB983087 ACX983087 AMT983087 AWP983087 BGL983087 BQH983087 CAD983087 CJZ983087 CTV983087 DDR983087 DNN983087 DXJ983087 EHF983087 ERB983087 FAX983087 FKT983087 FUP983087 GEL983087 GOH983087 GYD983087 HHZ983087 HRV983087 IBR983087 ILN983087 IVJ983087 JFF983087 JPB983087 JYX983087 KIT983087 KSP983087 LCL983087 LMH983087 LWD983087 MFZ983087 MPV983087 MZR983087 NJN983087 NTJ983087 ODF983087 ONB983087 OWX983087 PGT983087 PQP983087 QAL983087 QKH983087 QUD983087 RDZ983087 RNV983087 RXR983087 SHN983087 SRJ983087 TBF983087 TLB983087 TUX983087 UET983087 UOP983087 UYL983087 VIH983087 VSD983087 WBZ983087 WLV983087 WVR983087"/>
    <dataValidation allowBlank="1" showInputMessage="1" showErrorMessage="1" promptTitle="Rate in Year 3 - with SV" prompt="This is the ordinary residential rate for a land value of $50,000 in Year 3 of the application - without the proposed special variation." sqref="I47 JE47 TA47 ACW47 AMS47 AWO47 BGK47 BQG47 CAC47 CJY47 CTU47 DDQ47 DNM47 DXI47 EHE47 ERA47 FAW47 FKS47 FUO47 GEK47 GOG47 GYC47 HHY47 HRU47 IBQ47 ILM47 IVI47 JFE47 JPA47 JYW47 KIS47 KSO47 LCK47 LMG47 LWC47 MFY47 MPU47 MZQ47 NJM47 NTI47 ODE47 ONA47 OWW47 PGS47 PQO47 QAK47 QKG47 QUC47 RDY47 RNU47 RXQ47 SHM47 SRI47 TBE47 TLA47 TUW47 UES47 UOO47 UYK47 VIG47 VSC47 WBY47 WLU47 WVQ47 I65583 JE65583 TA65583 ACW65583 AMS65583 AWO65583 BGK65583 BQG65583 CAC65583 CJY65583 CTU65583 DDQ65583 DNM65583 DXI65583 EHE65583 ERA65583 FAW65583 FKS65583 FUO65583 GEK65583 GOG65583 GYC65583 HHY65583 HRU65583 IBQ65583 ILM65583 IVI65583 JFE65583 JPA65583 JYW65583 KIS65583 KSO65583 LCK65583 LMG65583 LWC65583 MFY65583 MPU65583 MZQ65583 NJM65583 NTI65583 ODE65583 ONA65583 OWW65583 PGS65583 PQO65583 QAK65583 QKG65583 QUC65583 RDY65583 RNU65583 RXQ65583 SHM65583 SRI65583 TBE65583 TLA65583 TUW65583 UES65583 UOO65583 UYK65583 VIG65583 VSC65583 WBY65583 WLU65583 WVQ65583 I131119 JE131119 TA131119 ACW131119 AMS131119 AWO131119 BGK131119 BQG131119 CAC131119 CJY131119 CTU131119 DDQ131119 DNM131119 DXI131119 EHE131119 ERA131119 FAW131119 FKS131119 FUO131119 GEK131119 GOG131119 GYC131119 HHY131119 HRU131119 IBQ131119 ILM131119 IVI131119 JFE131119 JPA131119 JYW131119 KIS131119 KSO131119 LCK131119 LMG131119 LWC131119 MFY131119 MPU131119 MZQ131119 NJM131119 NTI131119 ODE131119 ONA131119 OWW131119 PGS131119 PQO131119 QAK131119 QKG131119 QUC131119 RDY131119 RNU131119 RXQ131119 SHM131119 SRI131119 TBE131119 TLA131119 TUW131119 UES131119 UOO131119 UYK131119 VIG131119 VSC131119 WBY131119 WLU131119 WVQ131119 I196655 JE196655 TA196655 ACW196655 AMS196655 AWO196655 BGK196655 BQG196655 CAC196655 CJY196655 CTU196655 DDQ196655 DNM196655 DXI196655 EHE196655 ERA196655 FAW196655 FKS196655 FUO196655 GEK196655 GOG196655 GYC196655 HHY196655 HRU196655 IBQ196655 ILM196655 IVI196655 JFE196655 JPA196655 JYW196655 KIS196655 KSO196655 LCK196655 LMG196655 LWC196655 MFY196655 MPU196655 MZQ196655 NJM196655 NTI196655 ODE196655 ONA196655 OWW196655 PGS196655 PQO196655 QAK196655 QKG196655 QUC196655 RDY196655 RNU196655 RXQ196655 SHM196655 SRI196655 TBE196655 TLA196655 TUW196655 UES196655 UOO196655 UYK196655 VIG196655 VSC196655 WBY196655 WLU196655 WVQ196655 I262191 JE262191 TA262191 ACW262191 AMS262191 AWO262191 BGK262191 BQG262191 CAC262191 CJY262191 CTU262191 DDQ262191 DNM262191 DXI262191 EHE262191 ERA262191 FAW262191 FKS262191 FUO262191 GEK262191 GOG262191 GYC262191 HHY262191 HRU262191 IBQ262191 ILM262191 IVI262191 JFE262191 JPA262191 JYW262191 KIS262191 KSO262191 LCK262191 LMG262191 LWC262191 MFY262191 MPU262191 MZQ262191 NJM262191 NTI262191 ODE262191 ONA262191 OWW262191 PGS262191 PQO262191 QAK262191 QKG262191 QUC262191 RDY262191 RNU262191 RXQ262191 SHM262191 SRI262191 TBE262191 TLA262191 TUW262191 UES262191 UOO262191 UYK262191 VIG262191 VSC262191 WBY262191 WLU262191 WVQ262191 I327727 JE327727 TA327727 ACW327727 AMS327727 AWO327727 BGK327727 BQG327727 CAC327727 CJY327727 CTU327727 DDQ327727 DNM327727 DXI327727 EHE327727 ERA327727 FAW327727 FKS327727 FUO327727 GEK327727 GOG327727 GYC327727 HHY327727 HRU327727 IBQ327727 ILM327727 IVI327727 JFE327727 JPA327727 JYW327727 KIS327727 KSO327727 LCK327727 LMG327727 LWC327727 MFY327727 MPU327727 MZQ327727 NJM327727 NTI327727 ODE327727 ONA327727 OWW327727 PGS327727 PQO327727 QAK327727 QKG327727 QUC327727 RDY327727 RNU327727 RXQ327727 SHM327727 SRI327727 TBE327727 TLA327727 TUW327727 UES327727 UOO327727 UYK327727 VIG327727 VSC327727 WBY327727 WLU327727 WVQ327727 I393263 JE393263 TA393263 ACW393263 AMS393263 AWO393263 BGK393263 BQG393263 CAC393263 CJY393263 CTU393263 DDQ393263 DNM393263 DXI393263 EHE393263 ERA393263 FAW393263 FKS393263 FUO393263 GEK393263 GOG393263 GYC393263 HHY393263 HRU393263 IBQ393263 ILM393263 IVI393263 JFE393263 JPA393263 JYW393263 KIS393263 KSO393263 LCK393263 LMG393263 LWC393263 MFY393263 MPU393263 MZQ393263 NJM393263 NTI393263 ODE393263 ONA393263 OWW393263 PGS393263 PQO393263 QAK393263 QKG393263 QUC393263 RDY393263 RNU393263 RXQ393263 SHM393263 SRI393263 TBE393263 TLA393263 TUW393263 UES393263 UOO393263 UYK393263 VIG393263 VSC393263 WBY393263 WLU393263 WVQ393263 I458799 JE458799 TA458799 ACW458799 AMS458799 AWO458799 BGK458799 BQG458799 CAC458799 CJY458799 CTU458799 DDQ458799 DNM458799 DXI458799 EHE458799 ERA458799 FAW458799 FKS458799 FUO458799 GEK458799 GOG458799 GYC458799 HHY458799 HRU458799 IBQ458799 ILM458799 IVI458799 JFE458799 JPA458799 JYW458799 KIS458799 KSO458799 LCK458799 LMG458799 LWC458799 MFY458799 MPU458799 MZQ458799 NJM458799 NTI458799 ODE458799 ONA458799 OWW458799 PGS458799 PQO458799 QAK458799 QKG458799 QUC458799 RDY458799 RNU458799 RXQ458799 SHM458799 SRI458799 TBE458799 TLA458799 TUW458799 UES458799 UOO458799 UYK458799 VIG458799 VSC458799 WBY458799 WLU458799 WVQ458799 I524335 JE524335 TA524335 ACW524335 AMS524335 AWO524335 BGK524335 BQG524335 CAC524335 CJY524335 CTU524335 DDQ524335 DNM524335 DXI524335 EHE524335 ERA524335 FAW524335 FKS524335 FUO524335 GEK524335 GOG524335 GYC524335 HHY524335 HRU524335 IBQ524335 ILM524335 IVI524335 JFE524335 JPA524335 JYW524335 KIS524335 KSO524335 LCK524335 LMG524335 LWC524335 MFY524335 MPU524335 MZQ524335 NJM524335 NTI524335 ODE524335 ONA524335 OWW524335 PGS524335 PQO524335 QAK524335 QKG524335 QUC524335 RDY524335 RNU524335 RXQ524335 SHM524335 SRI524335 TBE524335 TLA524335 TUW524335 UES524335 UOO524335 UYK524335 VIG524335 VSC524335 WBY524335 WLU524335 WVQ524335 I589871 JE589871 TA589871 ACW589871 AMS589871 AWO589871 BGK589871 BQG589871 CAC589871 CJY589871 CTU589871 DDQ589871 DNM589871 DXI589871 EHE589871 ERA589871 FAW589871 FKS589871 FUO589871 GEK589871 GOG589871 GYC589871 HHY589871 HRU589871 IBQ589871 ILM589871 IVI589871 JFE589871 JPA589871 JYW589871 KIS589871 KSO589871 LCK589871 LMG589871 LWC589871 MFY589871 MPU589871 MZQ589871 NJM589871 NTI589871 ODE589871 ONA589871 OWW589871 PGS589871 PQO589871 QAK589871 QKG589871 QUC589871 RDY589871 RNU589871 RXQ589871 SHM589871 SRI589871 TBE589871 TLA589871 TUW589871 UES589871 UOO589871 UYK589871 VIG589871 VSC589871 WBY589871 WLU589871 WVQ589871 I655407 JE655407 TA655407 ACW655407 AMS655407 AWO655407 BGK655407 BQG655407 CAC655407 CJY655407 CTU655407 DDQ655407 DNM655407 DXI655407 EHE655407 ERA655407 FAW655407 FKS655407 FUO655407 GEK655407 GOG655407 GYC655407 HHY655407 HRU655407 IBQ655407 ILM655407 IVI655407 JFE655407 JPA655407 JYW655407 KIS655407 KSO655407 LCK655407 LMG655407 LWC655407 MFY655407 MPU655407 MZQ655407 NJM655407 NTI655407 ODE655407 ONA655407 OWW655407 PGS655407 PQO655407 QAK655407 QKG655407 QUC655407 RDY655407 RNU655407 RXQ655407 SHM655407 SRI655407 TBE655407 TLA655407 TUW655407 UES655407 UOO655407 UYK655407 VIG655407 VSC655407 WBY655407 WLU655407 WVQ655407 I720943 JE720943 TA720943 ACW720943 AMS720943 AWO720943 BGK720943 BQG720943 CAC720943 CJY720943 CTU720943 DDQ720943 DNM720943 DXI720943 EHE720943 ERA720943 FAW720943 FKS720943 FUO720943 GEK720943 GOG720943 GYC720943 HHY720943 HRU720943 IBQ720943 ILM720943 IVI720943 JFE720943 JPA720943 JYW720943 KIS720943 KSO720943 LCK720943 LMG720943 LWC720943 MFY720943 MPU720943 MZQ720943 NJM720943 NTI720943 ODE720943 ONA720943 OWW720943 PGS720943 PQO720943 QAK720943 QKG720943 QUC720943 RDY720943 RNU720943 RXQ720943 SHM720943 SRI720943 TBE720943 TLA720943 TUW720943 UES720943 UOO720943 UYK720943 VIG720943 VSC720943 WBY720943 WLU720943 WVQ720943 I786479 JE786479 TA786479 ACW786479 AMS786479 AWO786479 BGK786479 BQG786479 CAC786479 CJY786479 CTU786479 DDQ786479 DNM786479 DXI786479 EHE786479 ERA786479 FAW786479 FKS786479 FUO786479 GEK786479 GOG786479 GYC786479 HHY786479 HRU786479 IBQ786479 ILM786479 IVI786479 JFE786479 JPA786479 JYW786479 KIS786479 KSO786479 LCK786479 LMG786479 LWC786479 MFY786479 MPU786479 MZQ786479 NJM786479 NTI786479 ODE786479 ONA786479 OWW786479 PGS786479 PQO786479 QAK786479 QKG786479 QUC786479 RDY786479 RNU786479 RXQ786479 SHM786479 SRI786479 TBE786479 TLA786479 TUW786479 UES786479 UOO786479 UYK786479 VIG786479 VSC786479 WBY786479 WLU786479 WVQ786479 I852015 JE852015 TA852015 ACW852015 AMS852015 AWO852015 BGK852015 BQG852015 CAC852015 CJY852015 CTU852015 DDQ852015 DNM852015 DXI852015 EHE852015 ERA852015 FAW852015 FKS852015 FUO852015 GEK852015 GOG852015 GYC852015 HHY852015 HRU852015 IBQ852015 ILM852015 IVI852015 JFE852015 JPA852015 JYW852015 KIS852015 KSO852015 LCK852015 LMG852015 LWC852015 MFY852015 MPU852015 MZQ852015 NJM852015 NTI852015 ODE852015 ONA852015 OWW852015 PGS852015 PQO852015 QAK852015 QKG852015 QUC852015 RDY852015 RNU852015 RXQ852015 SHM852015 SRI852015 TBE852015 TLA852015 TUW852015 UES852015 UOO852015 UYK852015 VIG852015 VSC852015 WBY852015 WLU852015 WVQ852015 I917551 JE917551 TA917551 ACW917551 AMS917551 AWO917551 BGK917551 BQG917551 CAC917551 CJY917551 CTU917551 DDQ917551 DNM917551 DXI917551 EHE917551 ERA917551 FAW917551 FKS917551 FUO917551 GEK917551 GOG917551 GYC917551 HHY917551 HRU917551 IBQ917551 ILM917551 IVI917551 JFE917551 JPA917551 JYW917551 KIS917551 KSO917551 LCK917551 LMG917551 LWC917551 MFY917551 MPU917551 MZQ917551 NJM917551 NTI917551 ODE917551 ONA917551 OWW917551 PGS917551 PQO917551 QAK917551 QKG917551 QUC917551 RDY917551 RNU917551 RXQ917551 SHM917551 SRI917551 TBE917551 TLA917551 TUW917551 UES917551 UOO917551 UYK917551 VIG917551 VSC917551 WBY917551 WLU917551 WVQ917551 I983087 JE983087 TA983087 ACW983087 AMS983087 AWO983087 BGK983087 BQG983087 CAC983087 CJY983087 CTU983087 DDQ983087 DNM983087 DXI983087 EHE983087 ERA983087 FAW983087 FKS983087 FUO983087 GEK983087 GOG983087 GYC983087 HHY983087 HRU983087 IBQ983087 ILM983087 IVI983087 JFE983087 JPA983087 JYW983087 KIS983087 KSO983087 LCK983087 LMG983087 LWC983087 MFY983087 MPU983087 MZQ983087 NJM983087 NTI983087 ODE983087 ONA983087 OWW983087 PGS983087 PQO983087 QAK983087 QKG983087 QUC983087 RDY983087 RNU983087 RXQ983087 SHM983087 SRI983087 TBE983087 TLA983087 TUW983087 UES983087 UOO983087 UYK983087 VIG983087 VSC983087 WBY983087 WLU983087 WVQ983087"/>
    <dataValidation allowBlank="1" showInputMessage="1" showErrorMessage="1" promptTitle="Rate in Year 2 - with SV" prompt="This is the ordinary residential rate for a land value of $50,000 in Year 2 of the application - without the proposed special variation." sqref="H47 JD47 SZ47 ACV47 AMR47 AWN47 BGJ47 BQF47 CAB47 CJX47 CTT47 DDP47 DNL47 DXH47 EHD47 EQZ47 FAV47 FKR47 FUN47 GEJ47 GOF47 GYB47 HHX47 HRT47 IBP47 ILL47 IVH47 JFD47 JOZ47 JYV47 KIR47 KSN47 LCJ47 LMF47 LWB47 MFX47 MPT47 MZP47 NJL47 NTH47 ODD47 OMZ47 OWV47 PGR47 PQN47 QAJ47 QKF47 QUB47 RDX47 RNT47 RXP47 SHL47 SRH47 TBD47 TKZ47 TUV47 UER47 UON47 UYJ47 VIF47 VSB47 WBX47 WLT47 WVP47 H65583 JD65583 SZ65583 ACV65583 AMR65583 AWN65583 BGJ65583 BQF65583 CAB65583 CJX65583 CTT65583 DDP65583 DNL65583 DXH65583 EHD65583 EQZ65583 FAV65583 FKR65583 FUN65583 GEJ65583 GOF65583 GYB65583 HHX65583 HRT65583 IBP65583 ILL65583 IVH65583 JFD65583 JOZ65583 JYV65583 KIR65583 KSN65583 LCJ65583 LMF65583 LWB65583 MFX65583 MPT65583 MZP65583 NJL65583 NTH65583 ODD65583 OMZ65583 OWV65583 PGR65583 PQN65583 QAJ65583 QKF65583 QUB65583 RDX65583 RNT65583 RXP65583 SHL65583 SRH65583 TBD65583 TKZ65583 TUV65583 UER65583 UON65583 UYJ65583 VIF65583 VSB65583 WBX65583 WLT65583 WVP65583 H131119 JD131119 SZ131119 ACV131119 AMR131119 AWN131119 BGJ131119 BQF131119 CAB131119 CJX131119 CTT131119 DDP131119 DNL131119 DXH131119 EHD131119 EQZ131119 FAV131119 FKR131119 FUN131119 GEJ131119 GOF131119 GYB131119 HHX131119 HRT131119 IBP131119 ILL131119 IVH131119 JFD131119 JOZ131119 JYV131119 KIR131119 KSN131119 LCJ131119 LMF131119 LWB131119 MFX131119 MPT131119 MZP131119 NJL131119 NTH131119 ODD131119 OMZ131119 OWV131119 PGR131119 PQN131119 QAJ131119 QKF131119 QUB131119 RDX131119 RNT131119 RXP131119 SHL131119 SRH131119 TBD131119 TKZ131119 TUV131119 UER131119 UON131119 UYJ131119 VIF131119 VSB131119 WBX131119 WLT131119 WVP131119 H196655 JD196655 SZ196655 ACV196655 AMR196655 AWN196655 BGJ196655 BQF196655 CAB196655 CJX196655 CTT196655 DDP196655 DNL196655 DXH196655 EHD196655 EQZ196655 FAV196655 FKR196655 FUN196655 GEJ196655 GOF196655 GYB196655 HHX196655 HRT196655 IBP196655 ILL196655 IVH196655 JFD196655 JOZ196655 JYV196655 KIR196655 KSN196655 LCJ196655 LMF196655 LWB196655 MFX196655 MPT196655 MZP196655 NJL196655 NTH196655 ODD196655 OMZ196655 OWV196655 PGR196655 PQN196655 QAJ196655 QKF196655 QUB196655 RDX196655 RNT196655 RXP196655 SHL196655 SRH196655 TBD196655 TKZ196655 TUV196655 UER196655 UON196655 UYJ196655 VIF196655 VSB196655 WBX196655 WLT196655 WVP196655 H262191 JD262191 SZ262191 ACV262191 AMR262191 AWN262191 BGJ262191 BQF262191 CAB262191 CJX262191 CTT262191 DDP262191 DNL262191 DXH262191 EHD262191 EQZ262191 FAV262191 FKR262191 FUN262191 GEJ262191 GOF262191 GYB262191 HHX262191 HRT262191 IBP262191 ILL262191 IVH262191 JFD262191 JOZ262191 JYV262191 KIR262191 KSN262191 LCJ262191 LMF262191 LWB262191 MFX262191 MPT262191 MZP262191 NJL262191 NTH262191 ODD262191 OMZ262191 OWV262191 PGR262191 PQN262191 QAJ262191 QKF262191 QUB262191 RDX262191 RNT262191 RXP262191 SHL262191 SRH262191 TBD262191 TKZ262191 TUV262191 UER262191 UON262191 UYJ262191 VIF262191 VSB262191 WBX262191 WLT262191 WVP262191 H327727 JD327727 SZ327727 ACV327727 AMR327727 AWN327727 BGJ327727 BQF327727 CAB327727 CJX327727 CTT327727 DDP327727 DNL327727 DXH327727 EHD327727 EQZ327727 FAV327727 FKR327727 FUN327727 GEJ327727 GOF327727 GYB327727 HHX327727 HRT327727 IBP327727 ILL327727 IVH327727 JFD327727 JOZ327727 JYV327727 KIR327727 KSN327727 LCJ327727 LMF327727 LWB327727 MFX327727 MPT327727 MZP327727 NJL327727 NTH327727 ODD327727 OMZ327727 OWV327727 PGR327727 PQN327727 QAJ327727 QKF327727 QUB327727 RDX327727 RNT327727 RXP327727 SHL327727 SRH327727 TBD327727 TKZ327727 TUV327727 UER327727 UON327727 UYJ327727 VIF327727 VSB327727 WBX327727 WLT327727 WVP327727 H393263 JD393263 SZ393263 ACV393263 AMR393263 AWN393263 BGJ393263 BQF393263 CAB393263 CJX393263 CTT393263 DDP393263 DNL393263 DXH393263 EHD393263 EQZ393263 FAV393263 FKR393263 FUN393263 GEJ393263 GOF393263 GYB393263 HHX393263 HRT393263 IBP393263 ILL393263 IVH393263 JFD393263 JOZ393263 JYV393263 KIR393263 KSN393263 LCJ393263 LMF393263 LWB393263 MFX393263 MPT393263 MZP393263 NJL393263 NTH393263 ODD393263 OMZ393263 OWV393263 PGR393263 PQN393263 QAJ393263 QKF393263 QUB393263 RDX393263 RNT393263 RXP393263 SHL393263 SRH393263 TBD393263 TKZ393263 TUV393263 UER393263 UON393263 UYJ393263 VIF393263 VSB393263 WBX393263 WLT393263 WVP393263 H458799 JD458799 SZ458799 ACV458799 AMR458799 AWN458799 BGJ458799 BQF458799 CAB458799 CJX458799 CTT458799 DDP458799 DNL458799 DXH458799 EHD458799 EQZ458799 FAV458799 FKR458799 FUN458799 GEJ458799 GOF458799 GYB458799 HHX458799 HRT458799 IBP458799 ILL458799 IVH458799 JFD458799 JOZ458799 JYV458799 KIR458799 KSN458799 LCJ458799 LMF458799 LWB458799 MFX458799 MPT458799 MZP458799 NJL458799 NTH458799 ODD458799 OMZ458799 OWV458799 PGR458799 PQN458799 QAJ458799 QKF458799 QUB458799 RDX458799 RNT458799 RXP458799 SHL458799 SRH458799 TBD458799 TKZ458799 TUV458799 UER458799 UON458799 UYJ458799 VIF458799 VSB458799 WBX458799 WLT458799 WVP458799 H524335 JD524335 SZ524335 ACV524335 AMR524335 AWN524335 BGJ524335 BQF524335 CAB524335 CJX524335 CTT524335 DDP524335 DNL524335 DXH524335 EHD524335 EQZ524335 FAV524335 FKR524335 FUN524335 GEJ524335 GOF524335 GYB524335 HHX524335 HRT524335 IBP524335 ILL524335 IVH524335 JFD524335 JOZ524335 JYV524335 KIR524335 KSN524335 LCJ524335 LMF524335 LWB524335 MFX524335 MPT524335 MZP524335 NJL524335 NTH524335 ODD524335 OMZ524335 OWV524335 PGR524335 PQN524335 QAJ524335 QKF524335 QUB524335 RDX524335 RNT524335 RXP524335 SHL524335 SRH524335 TBD524335 TKZ524335 TUV524335 UER524335 UON524335 UYJ524335 VIF524335 VSB524335 WBX524335 WLT524335 WVP524335 H589871 JD589871 SZ589871 ACV589871 AMR589871 AWN589871 BGJ589871 BQF589871 CAB589871 CJX589871 CTT589871 DDP589871 DNL589871 DXH589871 EHD589871 EQZ589871 FAV589871 FKR589871 FUN589871 GEJ589871 GOF589871 GYB589871 HHX589871 HRT589871 IBP589871 ILL589871 IVH589871 JFD589871 JOZ589871 JYV589871 KIR589871 KSN589871 LCJ589871 LMF589871 LWB589871 MFX589871 MPT589871 MZP589871 NJL589871 NTH589871 ODD589871 OMZ589871 OWV589871 PGR589871 PQN589871 QAJ589871 QKF589871 QUB589871 RDX589871 RNT589871 RXP589871 SHL589871 SRH589871 TBD589871 TKZ589871 TUV589871 UER589871 UON589871 UYJ589871 VIF589871 VSB589871 WBX589871 WLT589871 WVP589871 H655407 JD655407 SZ655407 ACV655407 AMR655407 AWN655407 BGJ655407 BQF655407 CAB655407 CJX655407 CTT655407 DDP655407 DNL655407 DXH655407 EHD655407 EQZ655407 FAV655407 FKR655407 FUN655407 GEJ655407 GOF655407 GYB655407 HHX655407 HRT655407 IBP655407 ILL655407 IVH655407 JFD655407 JOZ655407 JYV655407 KIR655407 KSN655407 LCJ655407 LMF655407 LWB655407 MFX655407 MPT655407 MZP655407 NJL655407 NTH655407 ODD655407 OMZ655407 OWV655407 PGR655407 PQN655407 QAJ655407 QKF655407 QUB655407 RDX655407 RNT655407 RXP655407 SHL655407 SRH655407 TBD655407 TKZ655407 TUV655407 UER655407 UON655407 UYJ655407 VIF655407 VSB655407 WBX655407 WLT655407 WVP655407 H720943 JD720943 SZ720943 ACV720943 AMR720943 AWN720943 BGJ720943 BQF720943 CAB720943 CJX720943 CTT720943 DDP720943 DNL720943 DXH720943 EHD720943 EQZ720943 FAV720943 FKR720943 FUN720943 GEJ720943 GOF720943 GYB720943 HHX720943 HRT720943 IBP720943 ILL720943 IVH720943 JFD720943 JOZ720943 JYV720943 KIR720943 KSN720943 LCJ720943 LMF720943 LWB720943 MFX720943 MPT720943 MZP720943 NJL720943 NTH720943 ODD720943 OMZ720943 OWV720943 PGR720943 PQN720943 QAJ720943 QKF720943 QUB720943 RDX720943 RNT720943 RXP720943 SHL720943 SRH720943 TBD720943 TKZ720943 TUV720943 UER720943 UON720943 UYJ720943 VIF720943 VSB720943 WBX720943 WLT720943 WVP720943 H786479 JD786479 SZ786479 ACV786479 AMR786479 AWN786479 BGJ786479 BQF786479 CAB786479 CJX786479 CTT786479 DDP786479 DNL786479 DXH786479 EHD786479 EQZ786479 FAV786479 FKR786479 FUN786479 GEJ786479 GOF786479 GYB786479 HHX786479 HRT786479 IBP786479 ILL786479 IVH786479 JFD786479 JOZ786479 JYV786479 KIR786479 KSN786479 LCJ786479 LMF786479 LWB786479 MFX786479 MPT786479 MZP786479 NJL786479 NTH786479 ODD786479 OMZ786479 OWV786479 PGR786479 PQN786479 QAJ786479 QKF786479 QUB786479 RDX786479 RNT786479 RXP786479 SHL786479 SRH786479 TBD786479 TKZ786479 TUV786479 UER786479 UON786479 UYJ786479 VIF786479 VSB786479 WBX786479 WLT786479 WVP786479 H852015 JD852015 SZ852015 ACV852015 AMR852015 AWN852015 BGJ852015 BQF852015 CAB852015 CJX852015 CTT852015 DDP852015 DNL852015 DXH852015 EHD852015 EQZ852015 FAV852015 FKR852015 FUN852015 GEJ852015 GOF852015 GYB852015 HHX852015 HRT852015 IBP852015 ILL852015 IVH852015 JFD852015 JOZ852015 JYV852015 KIR852015 KSN852015 LCJ852015 LMF852015 LWB852015 MFX852015 MPT852015 MZP852015 NJL852015 NTH852015 ODD852015 OMZ852015 OWV852015 PGR852015 PQN852015 QAJ852015 QKF852015 QUB852015 RDX852015 RNT852015 RXP852015 SHL852015 SRH852015 TBD852015 TKZ852015 TUV852015 UER852015 UON852015 UYJ852015 VIF852015 VSB852015 WBX852015 WLT852015 WVP852015 H917551 JD917551 SZ917551 ACV917551 AMR917551 AWN917551 BGJ917551 BQF917551 CAB917551 CJX917551 CTT917551 DDP917551 DNL917551 DXH917551 EHD917551 EQZ917551 FAV917551 FKR917551 FUN917551 GEJ917551 GOF917551 GYB917551 HHX917551 HRT917551 IBP917551 ILL917551 IVH917551 JFD917551 JOZ917551 JYV917551 KIR917551 KSN917551 LCJ917551 LMF917551 LWB917551 MFX917551 MPT917551 MZP917551 NJL917551 NTH917551 ODD917551 OMZ917551 OWV917551 PGR917551 PQN917551 QAJ917551 QKF917551 QUB917551 RDX917551 RNT917551 RXP917551 SHL917551 SRH917551 TBD917551 TKZ917551 TUV917551 UER917551 UON917551 UYJ917551 VIF917551 VSB917551 WBX917551 WLT917551 WVP917551 H983087 JD983087 SZ983087 ACV983087 AMR983087 AWN983087 BGJ983087 BQF983087 CAB983087 CJX983087 CTT983087 DDP983087 DNL983087 DXH983087 EHD983087 EQZ983087 FAV983087 FKR983087 FUN983087 GEJ983087 GOF983087 GYB983087 HHX983087 HRT983087 IBP983087 ILL983087 IVH983087 JFD983087 JOZ983087 JYV983087 KIR983087 KSN983087 LCJ983087 LMF983087 LWB983087 MFX983087 MPT983087 MZP983087 NJL983087 NTH983087 ODD983087 OMZ983087 OWV983087 PGR983087 PQN983087 QAJ983087 QKF983087 QUB983087 RDX983087 RNT983087 RXP983087 SHL983087 SRH983087 TBD983087 TKZ983087 TUV983087 UER983087 UON983087 UYJ983087 VIF983087 VSB983087 WBX983087 WLT983087 WVP983087"/>
    <dataValidation allowBlank="1" showInputMessage="1" showErrorMessage="1" promptTitle="Rate in Year 1 - with SV" prompt="This is the ordinary residential rate for a land value of $50,000 in Year 1 of the application - without the proposed special variation." sqref="G47 JC47 SY47 ACU47 AMQ47 AWM47 BGI47 BQE47 CAA47 CJW47 CTS47 DDO47 DNK47 DXG47 EHC47 EQY47 FAU47 FKQ47 FUM47 GEI47 GOE47 GYA47 HHW47 HRS47 IBO47 ILK47 IVG47 JFC47 JOY47 JYU47 KIQ47 KSM47 LCI47 LME47 LWA47 MFW47 MPS47 MZO47 NJK47 NTG47 ODC47 OMY47 OWU47 PGQ47 PQM47 QAI47 QKE47 QUA47 RDW47 RNS47 RXO47 SHK47 SRG47 TBC47 TKY47 TUU47 UEQ47 UOM47 UYI47 VIE47 VSA47 WBW47 WLS47 WVO47 G65583 JC65583 SY65583 ACU65583 AMQ65583 AWM65583 BGI65583 BQE65583 CAA65583 CJW65583 CTS65583 DDO65583 DNK65583 DXG65583 EHC65583 EQY65583 FAU65583 FKQ65583 FUM65583 GEI65583 GOE65583 GYA65583 HHW65583 HRS65583 IBO65583 ILK65583 IVG65583 JFC65583 JOY65583 JYU65583 KIQ65583 KSM65583 LCI65583 LME65583 LWA65583 MFW65583 MPS65583 MZO65583 NJK65583 NTG65583 ODC65583 OMY65583 OWU65583 PGQ65583 PQM65583 QAI65583 QKE65583 QUA65583 RDW65583 RNS65583 RXO65583 SHK65583 SRG65583 TBC65583 TKY65583 TUU65583 UEQ65583 UOM65583 UYI65583 VIE65583 VSA65583 WBW65583 WLS65583 WVO65583 G131119 JC131119 SY131119 ACU131119 AMQ131119 AWM131119 BGI131119 BQE131119 CAA131119 CJW131119 CTS131119 DDO131119 DNK131119 DXG131119 EHC131119 EQY131119 FAU131119 FKQ131119 FUM131119 GEI131119 GOE131119 GYA131119 HHW131119 HRS131119 IBO131119 ILK131119 IVG131119 JFC131119 JOY131119 JYU131119 KIQ131119 KSM131119 LCI131119 LME131119 LWA131119 MFW131119 MPS131119 MZO131119 NJK131119 NTG131119 ODC131119 OMY131119 OWU131119 PGQ131119 PQM131119 QAI131119 QKE131119 QUA131119 RDW131119 RNS131119 RXO131119 SHK131119 SRG131119 TBC131119 TKY131119 TUU131119 UEQ131119 UOM131119 UYI131119 VIE131119 VSA131119 WBW131119 WLS131119 WVO131119 G196655 JC196655 SY196655 ACU196655 AMQ196655 AWM196655 BGI196655 BQE196655 CAA196655 CJW196655 CTS196655 DDO196655 DNK196655 DXG196655 EHC196655 EQY196655 FAU196655 FKQ196655 FUM196655 GEI196655 GOE196655 GYA196655 HHW196655 HRS196655 IBO196655 ILK196655 IVG196655 JFC196655 JOY196655 JYU196655 KIQ196655 KSM196655 LCI196655 LME196655 LWA196655 MFW196655 MPS196655 MZO196655 NJK196655 NTG196655 ODC196655 OMY196655 OWU196655 PGQ196655 PQM196655 QAI196655 QKE196655 QUA196655 RDW196655 RNS196655 RXO196655 SHK196655 SRG196655 TBC196655 TKY196655 TUU196655 UEQ196655 UOM196655 UYI196655 VIE196655 VSA196655 WBW196655 WLS196655 WVO196655 G262191 JC262191 SY262191 ACU262191 AMQ262191 AWM262191 BGI262191 BQE262191 CAA262191 CJW262191 CTS262191 DDO262191 DNK262191 DXG262191 EHC262191 EQY262191 FAU262191 FKQ262191 FUM262191 GEI262191 GOE262191 GYA262191 HHW262191 HRS262191 IBO262191 ILK262191 IVG262191 JFC262191 JOY262191 JYU262191 KIQ262191 KSM262191 LCI262191 LME262191 LWA262191 MFW262191 MPS262191 MZO262191 NJK262191 NTG262191 ODC262191 OMY262191 OWU262191 PGQ262191 PQM262191 QAI262191 QKE262191 QUA262191 RDW262191 RNS262191 RXO262191 SHK262191 SRG262191 TBC262191 TKY262191 TUU262191 UEQ262191 UOM262191 UYI262191 VIE262191 VSA262191 WBW262191 WLS262191 WVO262191 G327727 JC327727 SY327727 ACU327727 AMQ327727 AWM327727 BGI327727 BQE327727 CAA327727 CJW327727 CTS327727 DDO327727 DNK327727 DXG327727 EHC327727 EQY327727 FAU327727 FKQ327727 FUM327727 GEI327727 GOE327727 GYA327727 HHW327727 HRS327727 IBO327727 ILK327727 IVG327727 JFC327727 JOY327727 JYU327727 KIQ327727 KSM327727 LCI327727 LME327727 LWA327727 MFW327727 MPS327727 MZO327727 NJK327727 NTG327727 ODC327727 OMY327727 OWU327727 PGQ327727 PQM327727 QAI327727 QKE327727 QUA327727 RDW327727 RNS327727 RXO327727 SHK327727 SRG327727 TBC327727 TKY327727 TUU327727 UEQ327727 UOM327727 UYI327727 VIE327727 VSA327727 WBW327727 WLS327727 WVO327727 G393263 JC393263 SY393263 ACU393263 AMQ393263 AWM393263 BGI393263 BQE393263 CAA393263 CJW393263 CTS393263 DDO393263 DNK393263 DXG393263 EHC393263 EQY393263 FAU393263 FKQ393263 FUM393263 GEI393263 GOE393263 GYA393263 HHW393263 HRS393263 IBO393263 ILK393263 IVG393263 JFC393263 JOY393263 JYU393263 KIQ393263 KSM393263 LCI393263 LME393263 LWA393263 MFW393263 MPS393263 MZO393263 NJK393263 NTG393263 ODC393263 OMY393263 OWU393263 PGQ393263 PQM393263 QAI393263 QKE393263 QUA393263 RDW393263 RNS393263 RXO393263 SHK393263 SRG393263 TBC393263 TKY393263 TUU393263 UEQ393263 UOM393263 UYI393263 VIE393263 VSA393263 WBW393263 WLS393263 WVO393263 G458799 JC458799 SY458799 ACU458799 AMQ458799 AWM458799 BGI458799 BQE458799 CAA458799 CJW458799 CTS458799 DDO458799 DNK458799 DXG458799 EHC458799 EQY458799 FAU458799 FKQ458799 FUM458799 GEI458799 GOE458799 GYA458799 HHW458799 HRS458799 IBO458799 ILK458799 IVG458799 JFC458799 JOY458799 JYU458799 KIQ458799 KSM458799 LCI458799 LME458799 LWA458799 MFW458799 MPS458799 MZO458799 NJK458799 NTG458799 ODC458799 OMY458799 OWU458799 PGQ458799 PQM458799 QAI458799 QKE458799 QUA458799 RDW458799 RNS458799 RXO458799 SHK458799 SRG458799 TBC458799 TKY458799 TUU458799 UEQ458799 UOM458799 UYI458799 VIE458799 VSA458799 WBW458799 WLS458799 WVO458799 G524335 JC524335 SY524335 ACU524335 AMQ524335 AWM524335 BGI524335 BQE524335 CAA524335 CJW524335 CTS524335 DDO524335 DNK524335 DXG524335 EHC524335 EQY524335 FAU524335 FKQ524335 FUM524335 GEI524335 GOE524335 GYA524335 HHW524335 HRS524335 IBO524335 ILK524335 IVG524335 JFC524335 JOY524335 JYU524335 KIQ524335 KSM524335 LCI524335 LME524335 LWA524335 MFW524335 MPS524335 MZO524335 NJK524335 NTG524335 ODC524335 OMY524335 OWU524335 PGQ524335 PQM524335 QAI524335 QKE524335 QUA524335 RDW524335 RNS524335 RXO524335 SHK524335 SRG524335 TBC524335 TKY524335 TUU524335 UEQ524335 UOM524335 UYI524335 VIE524335 VSA524335 WBW524335 WLS524335 WVO524335 G589871 JC589871 SY589871 ACU589871 AMQ589871 AWM589871 BGI589871 BQE589871 CAA589871 CJW589871 CTS589871 DDO589871 DNK589871 DXG589871 EHC589871 EQY589871 FAU589871 FKQ589871 FUM589871 GEI589871 GOE589871 GYA589871 HHW589871 HRS589871 IBO589871 ILK589871 IVG589871 JFC589871 JOY589871 JYU589871 KIQ589871 KSM589871 LCI589871 LME589871 LWA589871 MFW589871 MPS589871 MZO589871 NJK589871 NTG589871 ODC589871 OMY589871 OWU589871 PGQ589871 PQM589871 QAI589871 QKE589871 QUA589871 RDW589871 RNS589871 RXO589871 SHK589871 SRG589871 TBC589871 TKY589871 TUU589871 UEQ589871 UOM589871 UYI589871 VIE589871 VSA589871 WBW589871 WLS589871 WVO589871 G655407 JC655407 SY655407 ACU655407 AMQ655407 AWM655407 BGI655407 BQE655407 CAA655407 CJW655407 CTS655407 DDO655407 DNK655407 DXG655407 EHC655407 EQY655407 FAU655407 FKQ655407 FUM655407 GEI655407 GOE655407 GYA655407 HHW655407 HRS655407 IBO655407 ILK655407 IVG655407 JFC655407 JOY655407 JYU655407 KIQ655407 KSM655407 LCI655407 LME655407 LWA655407 MFW655407 MPS655407 MZO655407 NJK655407 NTG655407 ODC655407 OMY655407 OWU655407 PGQ655407 PQM655407 QAI655407 QKE655407 QUA655407 RDW655407 RNS655407 RXO655407 SHK655407 SRG655407 TBC655407 TKY655407 TUU655407 UEQ655407 UOM655407 UYI655407 VIE655407 VSA655407 WBW655407 WLS655407 WVO655407 G720943 JC720943 SY720943 ACU720943 AMQ720943 AWM720943 BGI720943 BQE720943 CAA720943 CJW720943 CTS720943 DDO720943 DNK720943 DXG720943 EHC720943 EQY720943 FAU720943 FKQ720943 FUM720943 GEI720943 GOE720943 GYA720943 HHW720943 HRS720943 IBO720943 ILK720943 IVG720943 JFC720943 JOY720943 JYU720943 KIQ720943 KSM720943 LCI720943 LME720943 LWA720943 MFW720943 MPS720943 MZO720943 NJK720943 NTG720943 ODC720943 OMY720943 OWU720943 PGQ720943 PQM720943 QAI720943 QKE720943 QUA720943 RDW720943 RNS720943 RXO720943 SHK720943 SRG720943 TBC720943 TKY720943 TUU720943 UEQ720943 UOM720943 UYI720943 VIE720943 VSA720943 WBW720943 WLS720943 WVO720943 G786479 JC786479 SY786479 ACU786479 AMQ786479 AWM786479 BGI786479 BQE786479 CAA786479 CJW786479 CTS786479 DDO786479 DNK786479 DXG786479 EHC786479 EQY786479 FAU786479 FKQ786479 FUM786479 GEI786479 GOE786479 GYA786479 HHW786479 HRS786479 IBO786479 ILK786479 IVG786479 JFC786479 JOY786479 JYU786479 KIQ786479 KSM786479 LCI786479 LME786479 LWA786479 MFW786479 MPS786479 MZO786479 NJK786479 NTG786479 ODC786479 OMY786479 OWU786479 PGQ786479 PQM786479 QAI786479 QKE786479 QUA786479 RDW786479 RNS786479 RXO786479 SHK786479 SRG786479 TBC786479 TKY786479 TUU786479 UEQ786479 UOM786479 UYI786479 VIE786479 VSA786479 WBW786479 WLS786479 WVO786479 G852015 JC852015 SY852015 ACU852015 AMQ852015 AWM852015 BGI852015 BQE852015 CAA852015 CJW852015 CTS852015 DDO852015 DNK852015 DXG852015 EHC852015 EQY852015 FAU852015 FKQ852015 FUM852015 GEI852015 GOE852015 GYA852015 HHW852015 HRS852015 IBO852015 ILK852015 IVG852015 JFC852015 JOY852015 JYU852015 KIQ852015 KSM852015 LCI852015 LME852015 LWA852015 MFW852015 MPS852015 MZO852015 NJK852015 NTG852015 ODC852015 OMY852015 OWU852015 PGQ852015 PQM852015 QAI852015 QKE852015 QUA852015 RDW852015 RNS852015 RXO852015 SHK852015 SRG852015 TBC852015 TKY852015 TUU852015 UEQ852015 UOM852015 UYI852015 VIE852015 VSA852015 WBW852015 WLS852015 WVO852015 G917551 JC917551 SY917551 ACU917551 AMQ917551 AWM917551 BGI917551 BQE917551 CAA917551 CJW917551 CTS917551 DDO917551 DNK917551 DXG917551 EHC917551 EQY917551 FAU917551 FKQ917551 FUM917551 GEI917551 GOE917551 GYA917551 HHW917551 HRS917551 IBO917551 ILK917551 IVG917551 JFC917551 JOY917551 JYU917551 KIQ917551 KSM917551 LCI917551 LME917551 LWA917551 MFW917551 MPS917551 MZO917551 NJK917551 NTG917551 ODC917551 OMY917551 OWU917551 PGQ917551 PQM917551 QAI917551 QKE917551 QUA917551 RDW917551 RNS917551 RXO917551 SHK917551 SRG917551 TBC917551 TKY917551 TUU917551 UEQ917551 UOM917551 UYI917551 VIE917551 VSA917551 WBW917551 WLS917551 WVO917551 G983087 JC983087 SY983087 ACU983087 AMQ983087 AWM983087 BGI983087 BQE983087 CAA983087 CJW983087 CTS983087 DDO983087 DNK983087 DXG983087 EHC983087 EQY983087 FAU983087 FKQ983087 FUM983087 GEI983087 GOE983087 GYA983087 HHW983087 HRS983087 IBO983087 ILK983087 IVG983087 JFC983087 JOY983087 JYU983087 KIQ983087 KSM983087 LCI983087 LME983087 LWA983087 MFW983087 MPS983087 MZO983087 NJK983087 NTG983087 ODC983087 OMY983087 OWU983087 PGQ983087 PQM983087 QAI983087 QKE983087 QUA983087 RDW983087 RNS983087 RXO983087 SHK983087 SRG983087 TBC983087 TKY983087 TUU983087 UEQ983087 UOM983087 UYI983087 VIE983087 VSA983087 WBW983087 WLS983087 WVO983087"/>
    <dataValidation allowBlank="1" showInputMessage="1" showErrorMessage="1" promptTitle="Rate in Year 7 - with SV" prompt="This is the ordinary business rate for a land value of $50,000 in Year 7 of the application - without the proposed special variation." sqref="M88 JI88 TE88 ADA88 AMW88 AWS88 BGO88 BQK88 CAG88 CKC88 CTY88 DDU88 DNQ88 DXM88 EHI88 ERE88 FBA88 FKW88 FUS88 GEO88 GOK88 GYG88 HIC88 HRY88 IBU88 ILQ88 IVM88 JFI88 JPE88 JZA88 KIW88 KSS88 LCO88 LMK88 LWG88 MGC88 MPY88 MZU88 NJQ88 NTM88 ODI88 ONE88 OXA88 PGW88 PQS88 QAO88 QKK88 QUG88 REC88 RNY88 RXU88 SHQ88 SRM88 TBI88 TLE88 TVA88 UEW88 UOS88 UYO88 VIK88 VSG88 WCC88 WLY88 WVU88 M65624 JI65624 TE65624 ADA65624 AMW65624 AWS65624 BGO65624 BQK65624 CAG65624 CKC65624 CTY65624 DDU65624 DNQ65624 DXM65624 EHI65624 ERE65624 FBA65624 FKW65624 FUS65624 GEO65624 GOK65624 GYG65624 HIC65624 HRY65624 IBU65624 ILQ65624 IVM65624 JFI65624 JPE65624 JZA65624 KIW65624 KSS65624 LCO65624 LMK65624 LWG65624 MGC65624 MPY65624 MZU65624 NJQ65624 NTM65624 ODI65624 ONE65624 OXA65624 PGW65624 PQS65624 QAO65624 QKK65624 QUG65624 REC65624 RNY65624 RXU65624 SHQ65624 SRM65624 TBI65624 TLE65624 TVA65624 UEW65624 UOS65624 UYO65624 VIK65624 VSG65624 WCC65624 WLY65624 WVU65624 M131160 JI131160 TE131160 ADA131160 AMW131160 AWS131160 BGO131160 BQK131160 CAG131160 CKC131160 CTY131160 DDU131160 DNQ131160 DXM131160 EHI131160 ERE131160 FBA131160 FKW131160 FUS131160 GEO131160 GOK131160 GYG131160 HIC131160 HRY131160 IBU131160 ILQ131160 IVM131160 JFI131160 JPE131160 JZA131160 KIW131160 KSS131160 LCO131160 LMK131160 LWG131160 MGC131160 MPY131160 MZU131160 NJQ131160 NTM131160 ODI131160 ONE131160 OXA131160 PGW131160 PQS131160 QAO131160 QKK131160 QUG131160 REC131160 RNY131160 RXU131160 SHQ131160 SRM131160 TBI131160 TLE131160 TVA131160 UEW131160 UOS131160 UYO131160 VIK131160 VSG131160 WCC131160 WLY131160 WVU131160 M196696 JI196696 TE196696 ADA196696 AMW196696 AWS196696 BGO196696 BQK196696 CAG196696 CKC196696 CTY196696 DDU196696 DNQ196696 DXM196696 EHI196696 ERE196696 FBA196696 FKW196696 FUS196696 GEO196696 GOK196696 GYG196696 HIC196696 HRY196696 IBU196696 ILQ196696 IVM196696 JFI196696 JPE196696 JZA196696 KIW196696 KSS196696 LCO196696 LMK196696 LWG196696 MGC196696 MPY196696 MZU196696 NJQ196696 NTM196696 ODI196696 ONE196696 OXA196696 PGW196696 PQS196696 QAO196696 QKK196696 QUG196696 REC196696 RNY196696 RXU196696 SHQ196696 SRM196696 TBI196696 TLE196696 TVA196696 UEW196696 UOS196696 UYO196696 VIK196696 VSG196696 WCC196696 WLY196696 WVU196696 M262232 JI262232 TE262232 ADA262232 AMW262232 AWS262232 BGO262232 BQK262232 CAG262232 CKC262232 CTY262232 DDU262232 DNQ262232 DXM262232 EHI262232 ERE262232 FBA262232 FKW262232 FUS262232 GEO262232 GOK262232 GYG262232 HIC262232 HRY262232 IBU262232 ILQ262232 IVM262232 JFI262232 JPE262232 JZA262232 KIW262232 KSS262232 LCO262232 LMK262232 LWG262232 MGC262232 MPY262232 MZU262232 NJQ262232 NTM262232 ODI262232 ONE262232 OXA262232 PGW262232 PQS262232 QAO262232 QKK262232 QUG262232 REC262232 RNY262232 RXU262232 SHQ262232 SRM262232 TBI262232 TLE262232 TVA262232 UEW262232 UOS262232 UYO262232 VIK262232 VSG262232 WCC262232 WLY262232 WVU262232 M327768 JI327768 TE327768 ADA327768 AMW327768 AWS327768 BGO327768 BQK327768 CAG327768 CKC327768 CTY327768 DDU327768 DNQ327768 DXM327768 EHI327768 ERE327768 FBA327768 FKW327768 FUS327768 GEO327768 GOK327768 GYG327768 HIC327768 HRY327768 IBU327768 ILQ327768 IVM327768 JFI327768 JPE327768 JZA327768 KIW327768 KSS327768 LCO327768 LMK327768 LWG327768 MGC327768 MPY327768 MZU327768 NJQ327768 NTM327768 ODI327768 ONE327768 OXA327768 PGW327768 PQS327768 QAO327768 QKK327768 QUG327768 REC327768 RNY327768 RXU327768 SHQ327768 SRM327768 TBI327768 TLE327768 TVA327768 UEW327768 UOS327768 UYO327768 VIK327768 VSG327768 WCC327768 WLY327768 WVU327768 M393304 JI393304 TE393304 ADA393304 AMW393304 AWS393304 BGO393304 BQK393304 CAG393304 CKC393304 CTY393304 DDU393304 DNQ393304 DXM393304 EHI393304 ERE393304 FBA393304 FKW393304 FUS393304 GEO393304 GOK393304 GYG393304 HIC393304 HRY393304 IBU393304 ILQ393304 IVM393304 JFI393304 JPE393304 JZA393304 KIW393304 KSS393304 LCO393304 LMK393304 LWG393304 MGC393304 MPY393304 MZU393304 NJQ393304 NTM393304 ODI393304 ONE393304 OXA393304 PGW393304 PQS393304 QAO393304 QKK393304 QUG393304 REC393304 RNY393304 RXU393304 SHQ393304 SRM393304 TBI393304 TLE393304 TVA393304 UEW393304 UOS393304 UYO393304 VIK393304 VSG393304 WCC393304 WLY393304 WVU393304 M458840 JI458840 TE458840 ADA458840 AMW458840 AWS458840 BGO458840 BQK458840 CAG458840 CKC458840 CTY458840 DDU458840 DNQ458840 DXM458840 EHI458840 ERE458840 FBA458840 FKW458840 FUS458840 GEO458840 GOK458840 GYG458840 HIC458840 HRY458840 IBU458840 ILQ458840 IVM458840 JFI458840 JPE458840 JZA458840 KIW458840 KSS458840 LCO458840 LMK458840 LWG458840 MGC458840 MPY458840 MZU458840 NJQ458840 NTM458840 ODI458840 ONE458840 OXA458840 PGW458840 PQS458840 QAO458840 QKK458840 QUG458840 REC458840 RNY458840 RXU458840 SHQ458840 SRM458840 TBI458840 TLE458840 TVA458840 UEW458840 UOS458840 UYO458840 VIK458840 VSG458840 WCC458840 WLY458840 WVU458840 M524376 JI524376 TE524376 ADA524376 AMW524376 AWS524376 BGO524376 BQK524376 CAG524376 CKC524376 CTY524376 DDU524376 DNQ524376 DXM524376 EHI524376 ERE524376 FBA524376 FKW524376 FUS524376 GEO524376 GOK524376 GYG524376 HIC524376 HRY524376 IBU524376 ILQ524376 IVM524376 JFI524376 JPE524376 JZA524376 KIW524376 KSS524376 LCO524376 LMK524376 LWG524376 MGC524376 MPY524376 MZU524376 NJQ524376 NTM524376 ODI524376 ONE524376 OXA524376 PGW524376 PQS524376 QAO524376 QKK524376 QUG524376 REC524376 RNY524376 RXU524376 SHQ524376 SRM524376 TBI524376 TLE524376 TVA524376 UEW524376 UOS524376 UYO524376 VIK524376 VSG524376 WCC524376 WLY524376 WVU524376 M589912 JI589912 TE589912 ADA589912 AMW589912 AWS589912 BGO589912 BQK589912 CAG589912 CKC589912 CTY589912 DDU589912 DNQ589912 DXM589912 EHI589912 ERE589912 FBA589912 FKW589912 FUS589912 GEO589912 GOK589912 GYG589912 HIC589912 HRY589912 IBU589912 ILQ589912 IVM589912 JFI589912 JPE589912 JZA589912 KIW589912 KSS589912 LCO589912 LMK589912 LWG589912 MGC589912 MPY589912 MZU589912 NJQ589912 NTM589912 ODI589912 ONE589912 OXA589912 PGW589912 PQS589912 QAO589912 QKK589912 QUG589912 REC589912 RNY589912 RXU589912 SHQ589912 SRM589912 TBI589912 TLE589912 TVA589912 UEW589912 UOS589912 UYO589912 VIK589912 VSG589912 WCC589912 WLY589912 WVU589912 M655448 JI655448 TE655448 ADA655448 AMW655448 AWS655448 BGO655448 BQK655448 CAG655448 CKC655448 CTY655448 DDU655448 DNQ655448 DXM655448 EHI655448 ERE655448 FBA655448 FKW655448 FUS655448 GEO655448 GOK655448 GYG655448 HIC655448 HRY655448 IBU655448 ILQ655448 IVM655448 JFI655448 JPE655448 JZA655448 KIW655448 KSS655448 LCO655448 LMK655448 LWG655448 MGC655448 MPY655448 MZU655448 NJQ655448 NTM655448 ODI655448 ONE655448 OXA655448 PGW655448 PQS655448 QAO655448 QKK655448 QUG655448 REC655448 RNY655448 RXU655448 SHQ655448 SRM655448 TBI655448 TLE655448 TVA655448 UEW655448 UOS655448 UYO655448 VIK655448 VSG655448 WCC655448 WLY655448 WVU655448 M720984 JI720984 TE720984 ADA720984 AMW720984 AWS720984 BGO720984 BQK720984 CAG720984 CKC720984 CTY720984 DDU720984 DNQ720984 DXM720984 EHI720984 ERE720984 FBA720984 FKW720984 FUS720984 GEO720984 GOK720984 GYG720984 HIC720984 HRY720984 IBU720984 ILQ720984 IVM720984 JFI720984 JPE720984 JZA720984 KIW720984 KSS720984 LCO720984 LMK720984 LWG720984 MGC720984 MPY720984 MZU720984 NJQ720984 NTM720984 ODI720984 ONE720984 OXA720984 PGW720984 PQS720984 QAO720984 QKK720984 QUG720984 REC720984 RNY720984 RXU720984 SHQ720984 SRM720984 TBI720984 TLE720984 TVA720984 UEW720984 UOS720984 UYO720984 VIK720984 VSG720984 WCC720984 WLY720984 WVU720984 M786520 JI786520 TE786520 ADA786520 AMW786520 AWS786520 BGO786520 BQK786520 CAG786520 CKC786520 CTY786520 DDU786520 DNQ786520 DXM786520 EHI786520 ERE786520 FBA786520 FKW786520 FUS786520 GEO786520 GOK786520 GYG786520 HIC786520 HRY786520 IBU786520 ILQ786520 IVM786520 JFI786520 JPE786520 JZA786520 KIW786520 KSS786520 LCO786520 LMK786520 LWG786520 MGC786520 MPY786520 MZU786520 NJQ786520 NTM786520 ODI786520 ONE786520 OXA786520 PGW786520 PQS786520 QAO786520 QKK786520 QUG786520 REC786520 RNY786520 RXU786520 SHQ786520 SRM786520 TBI786520 TLE786520 TVA786520 UEW786520 UOS786520 UYO786520 VIK786520 VSG786520 WCC786520 WLY786520 WVU786520 M852056 JI852056 TE852056 ADA852056 AMW852056 AWS852056 BGO852056 BQK852056 CAG852056 CKC852056 CTY852056 DDU852056 DNQ852056 DXM852056 EHI852056 ERE852056 FBA852056 FKW852056 FUS852056 GEO852056 GOK852056 GYG852056 HIC852056 HRY852056 IBU852056 ILQ852056 IVM852056 JFI852056 JPE852056 JZA852056 KIW852056 KSS852056 LCO852056 LMK852056 LWG852056 MGC852056 MPY852056 MZU852056 NJQ852056 NTM852056 ODI852056 ONE852056 OXA852056 PGW852056 PQS852056 QAO852056 QKK852056 QUG852056 REC852056 RNY852056 RXU852056 SHQ852056 SRM852056 TBI852056 TLE852056 TVA852056 UEW852056 UOS852056 UYO852056 VIK852056 VSG852056 WCC852056 WLY852056 WVU852056 M917592 JI917592 TE917592 ADA917592 AMW917592 AWS917592 BGO917592 BQK917592 CAG917592 CKC917592 CTY917592 DDU917592 DNQ917592 DXM917592 EHI917592 ERE917592 FBA917592 FKW917592 FUS917592 GEO917592 GOK917592 GYG917592 HIC917592 HRY917592 IBU917592 ILQ917592 IVM917592 JFI917592 JPE917592 JZA917592 KIW917592 KSS917592 LCO917592 LMK917592 LWG917592 MGC917592 MPY917592 MZU917592 NJQ917592 NTM917592 ODI917592 ONE917592 OXA917592 PGW917592 PQS917592 QAO917592 QKK917592 QUG917592 REC917592 RNY917592 RXU917592 SHQ917592 SRM917592 TBI917592 TLE917592 TVA917592 UEW917592 UOS917592 UYO917592 VIK917592 VSG917592 WCC917592 WLY917592 WVU917592 M983128 JI983128 TE983128 ADA983128 AMW983128 AWS983128 BGO983128 BQK983128 CAG983128 CKC983128 CTY983128 DDU983128 DNQ983128 DXM983128 EHI983128 ERE983128 FBA983128 FKW983128 FUS983128 GEO983128 GOK983128 GYG983128 HIC983128 HRY983128 IBU983128 ILQ983128 IVM983128 JFI983128 JPE983128 JZA983128 KIW983128 KSS983128 LCO983128 LMK983128 LWG983128 MGC983128 MPY983128 MZU983128 NJQ983128 NTM983128 ODI983128 ONE983128 OXA983128 PGW983128 PQS983128 QAO983128 QKK983128 QUG983128 REC983128 RNY983128 RXU983128 SHQ983128 SRM983128 TBI983128 TLE983128 TVA983128 UEW983128 UOS983128 UYO983128 VIK983128 VSG983128 WCC983128 WLY983128 WVU983128"/>
    <dataValidation allowBlank="1" showInputMessage="1" showErrorMessage="1" promptTitle="Rate in Year 6 - with SV" prompt="This is the ordinary business rate for a land value of $50,000 in Year 6 of the application - without the proposed special variation." sqref="L88 JH88 TD88 ACZ88 AMV88 AWR88 BGN88 BQJ88 CAF88 CKB88 CTX88 DDT88 DNP88 DXL88 EHH88 ERD88 FAZ88 FKV88 FUR88 GEN88 GOJ88 GYF88 HIB88 HRX88 IBT88 ILP88 IVL88 JFH88 JPD88 JYZ88 KIV88 KSR88 LCN88 LMJ88 LWF88 MGB88 MPX88 MZT88 NJP88 NTL88 ODH88 OND88 OWZ88 PGV88 PQR88 QAN88 QKJ88 QUF88 REB88 RNX88 RXT88 SHP88 SRL88 TBH88 TLD88 TUZ88 UEV88 UOR88 UYN88 VIJ88 VSF88 WCB88 WLX88 WVT88 L65624 JH65624 TD65624 ACZ65624 AMV65624 AWR65624 BGN65624 BQJ65624 CAF65624 CKB65624 CTX65624 DDT65624 DNP65624 DXL65624 EHH65624 ERD65624 FAZ65624 FKV65624 FUR65624 GEN65624 GOJ65624 GYF65624 HIB65624 HRX65624 IBT65624 ILP65624 IVL65624 JFH65624 JPD65624 JYZ65624 KIV65624 KSR65624 LCN65624 LMJ65624 LWF65624 MGB65624 MPX65624 MZT65624 NJP65624 NTL65624 ODH65624 OND65624 OWZ65624 PGV65624 PQR65624 QAN65624 QKJ65624 QUF65624 REB65624 RNX65624 RXT65624 SHP65624 SRL65624 TBH65624 TLD65624 TUZ65624 UEV65624 UOR65624 UYN65624 VIJ65624 VSF65624 WCB65624 WLX65624 WVT65624 L131160 JH131160 TD131160 ACZ131160 AMV131160 AWR131160 BGN131160 BQJ131160 CAF131160 CKB131160 CTX131160 DDT131160 DNP131160 DXL131160 EHH131160 ERD131160 FAZ131160 FKV131160 FUR131160 GEN131160 GOJ131160 GYF131160 HIB131160 HRX131160 IBT131160 ILP131160 IVL131160 JFH131160 JPD131160 JYZ131160 KIV131160 KSR131160 LCN131160 LMJ131160 LWF131160 MGB131160 MPX131160 MZT131160 NJP131160 NTL131160 ODH131160 OND131160 OWZ131160 PGV131160 PQR131160 QAN131160 QKJ131160 QUF131160 REB131160 RNX131160 RXT131160 SHP131160 SRL131160 TBH131160 TLD131160 TUZ131160 UEV131160 UOR131160 UYN131160 VIJ131160 VSF131160 WCB131160 WLX131160 WVT131160 L196696 JH196696 TD196696 ACZ196696 AMV196696 AWR196696 BGN196696 BQJ196696 CAF196696 CKB196696 CTX196696 DDT196696 DNP196696 DXL196696 EHH196696 ERD196696 FAZ196696 FKV196696 FUR196696 GEN196696 GOJ196696 GYF196696 HIB196696 HRX196696 IBT196696 ILP196696 IVL196696 JFH196696 JPD196696 JYZ196696 KIV196696 KSR196696 LCN196696 LMJ196696 LWF196696 MGB196696 MPX196696 MZT196696 NJP196696 NTL196696 ODH196696 OND196696 OWZ196696 PGV196696 PQR196696 QAN196696 QKJ196696 QUF196696 REB196696 RNX196696 RXT196696 SHP196696 SRL196696 TBH196696 TLD196696 TUZ196696 UEV196696 UOR196696 UYN196696 VIJ196696 VSF196696 WCB196696 WLX196696 WVT196696 L262232 JH262232 TD262232 ACZ262232 AMV262232 AWR262232 BGN262232 BQJ262232 CAF262232 CKB262232 CTX262232 DDT262232 DNP262232 DXL262232 EHH262232 ERD262232 FAZ262232 FKV262232 FUR262232 GEN262232 GOJ262232 GYF262232 HIB262232 HRX262232 IBT262232 ILP262232 IVL262232 JFH262232 JPD262232 JYZ262232 KIV262232 KSR262232 LCN262232 LMJ262232 LWF262232 MGB262232 MPX262232 MZT262232 NJP262232 NTL262232 ODH262232 OND262232 OWZ262232 PGV262232 PQR262232 QAN262232 QKJ262232 QUF262232 REB262232 RNX262232 RXT262232 SHP262232 SRL262232 TBH262232 TLD262232 TUZ262232 UEV262232 UOR262232 UYN262232 VIJ262232 VSF262232 WCB262232 WLX262232 WVT262232 L327768 JH327768 TD327768 ACZ327768 AMV327768 AWR327768 BGN327768 BQJ327768 CAF327768 CKB327768 CTX327768 DDT327768 DNP327768 DXL327768 EHH327768 ERD327768 FAZ327768 FKV327768 FUR327768 GEN327768 GOJ327768 GYF327768 HIB327768 HRX327768 IBT327768 ILP327768 IVL327768 JFH327768 JPD327768 JYZ327768 KIV327768 KSR327768 LCN327768 LMJ327768 LWF327768 MGB327768 MPX327768 MZT327768 NJP327768 NTL327768 ODH327768 OND327768 OWZ327768 PGV327768 PQR327768 QAN327768 QKJ327768 QUF327768 REB327768 RNX327768 RXT327768 SHP327768 SRL327768 TBH327768 TLD327768 TUZ327768 UEV327768 UOR327768 UYN327768 VIJ327768 VSF327768 WCB327768 WLX327768 WVT327768 L393304 JH393304 TD393304 ACZ393304 AMV393304 AWR393304 BGN393304 BQJ393304 CAF393304 CKB393304 CTX393304 DDT393304 DNP393304 DXL393304 EHH393304 ERD393304 FAZ393304 FKV393304 FUR393304 GEN393304 GOJ393304 GYF393304 HIB393304 HRX393304 IBT393304 ILP393304 IVL393304 JFH393304 JPD393304 JYZ393304 KIV393304 KSR393304 LCN393304 LMJ393304 LWF393304 MGB393304 MPX393304 MZT393304 NJP393304 NTL393304 ODH393304 OND393304 OWZ393304 PGV393304 PQR393304 QAN393304 QKJ393304 QUF393304 REB393304 RNX393304 RXT393304 SHP393304 SRL393304 TBH393304 TLD393304 TUZ393304 UEV393304 UOR393304 UYN393304 VIJ393304 VSF393304 WCB393304 WLX393304 WVT393304 L458840 JH458840 TD458840 ACZ458840 AMV458840 AWR458840 BGN458840 BQJ458840 CAF458840 CKB458840 CTX458840 DDT458840 DNP458840 DXL458840 EHH458840 ERD458840 FAZ458840 FKV458840 FUR458840 GEN458840 GOJ458840 GYF458840 HIB458840 HRX458840 IBT458840 ILP458840 IVL458840 JFH458840 JPD458840 JYZ458840 KIV458840 KSR458840 LCN458840 LMJ458840 LWF458840 MGB458840 MPX458840 MZT458840 NJP458840 NTL458840 ODH458840 OND458840 OWZ458840 PGV458840 PQR458840 QAN458840 QKJ458840 QUF458840 REB458840 RNX458840 RXT458840 SHP458840 SRL458840 TBH458840 TLD458840 TUZ458840 UEV458840 UOR458840 UYN458840 VIJ458840 VSF458840 WCB458840 WLX458840 WVT458840 L524376 JH524376 TD524376 ACZ524376 AMV524376 AWR524376 BGN524376 BQJ524376 CAF524376 CKB524376 CTX524376 DDT524376 DNP524376 DXL524376 EHH524376 ERD524376 FAZ524376 FKV524376 FUR524376 GEN524376 GOJ524376 GYF524376 HIB524376 HRX524376 IBT524376 ILP524376 IVL524376 JFH524376 JPD524376 JYZ524376 KIV524376 KSR524376 LCN524376 LMJ524376 LWF524376 MGB524376 MPX524376 MZT524376 NJP524376 NTL524376 ODH524376 OND524376 OWZ524376 PGV524376 PQR524376 QAN524376 QKJ524376 QUF524376 REB524376 RNX524376 RXT524376 SHP524376 SRL524376 TBH524376 TLD524376 TUZ524376 UEV524376 UOR524376 UYN524376 VIJ524376 VSF524376 WCB524376 WLX524376 WVT524376 L589912 JH589912 TD589912 ACZ589912 AMV589912 AWR589912 BGN589912 BQJ589912 CAF589912 CKB589912 CTX589912 DDT589912 DNP589912 DXL589912 EHH589912 ERD589912 FAZ589912 FKV589912 FUR589912 GEN589912 GOJ589912 GYF589912 HIB589912 HRX589912 IBT589912 ILP589912 IVL589912 JFH589912 JPD589912 JYZ589912 KIV589912 KSR589912 LCN589912 LMJ589912 LWF589912 MGB589912 MPX589912 MZT589912 NJP589912 NTL589912 ODH589912 OND589912 OWZ589912 PGV589912 PQR589912 QAN589912 QKJ589912 QUF589912 REB589912 RNX589912 RXT589912 SHP589912 SRL589912 TBH589912 TLD589912 TUZ589912 UEV589912 UOR589912 UYN589912 VIJ589912 VSF589912 WCB589912 WLX589912 WVT589912 L655448 JH655448 TD655448 ACZ655448 AMV655448 AWR655448 BGN655448 BQJ655448 CAF655448 CKB655448 CTX655448 DDT655448 DNP655448 DXL655448 EHH655448 ERD655448 FAZ655448 FKV655448 FUR655448 GEN655448 GOJ655448 GYF655448 HIB655448 HRX655448 IBT655448 ILP655448 IVL655448 JFH655448 JPD655448 JYZ655448 KIV655448 KSR655448 LCN655448 LMJ655448 LWF655448 MGB655448 MPX655448 MZT655448 NJP655448 NTL655448 ODH655448 OND655448 OWZ655448 PGV655448 PQR655448 QAN655448 QKJ655448 QUF655448 REB655448 RNX655448 RXT655448 SHP655448 SRL655448 TBH655448 TLD655448 TUZ655448 UEV655448 UOR655448 UYN655448 VIJ655448 VSF655448 WCB655448 WLX655448 WVT655448 L720984 JH720984 TD720984 ACZ720984 AMV720984 AWR720984 BGN720984 BQJ720984 CAF720984 CKB720984 CTX720984 DDT720984 DNP720984 DXL720984 EHH720984 ERD720984 FAZ720984 FKV720984 FUR720984 GEN720984 GOJ720984 GYF720984 HIB720984 HRX720984 IBT720984 ILP720984 IVL720984 JFH720984 JPD720984 JYZ720984 KIV720984 KSR720984 LCN720984 LMJ720984 LWF720984 MGB720984 MPX720984 MZT720984 NJP720984 NTL720984 ODH720984 OND720984 OWZ720984 PGV720984 PQR720984 QAN720984 QKJ720984 QUF720984 REB720984 RNX720984 RXT720984 SHP720984 SRL720984 TBH720984 TLD720984 TUZ720984 UEV720984 UOR720984 UYN720984 VIJ720984 VSF720984 WCB720984 WLX720984 WVT720984 L786520 JH786520 TD786520 ACZ786520 AMV786520 AWR786520 BGN786520 BQJ786520 CAF786520 CKB786520 CTX786520 DDT786520 DNP786520 DXL786520 EHH786520 ERD786520 FAZ786520 FKV786520 FUR786520 GEN786520 GOJ786520 GYF786520 HIB786520 HRX786520 IBT786520 ILP786520 IVL786520 JFH786520 JPD786520 JYZ786520 KIV786520 KSR786520 LCN786520 LMJ786520 LWF786520 MGB786520 MPX786520 MZT786520 NJP786520 NTL786520 ODH786520 OND786520 OWZ786520 PGV786520 PQR786520 QAN786520 QKJ786520 QUF786520 REB786520 RNX786520 RXT786520 SHP786520 SRL786520 TBH786520 TLD786520 TUZ786520 UEV786520 UOR786520 UYN786520 VIJ786520 VSF786520 WCB786520 WLX786520 WVT786520 L852056 JH852056 TD852056 ACZ852056 AMV852056 AWR852056 BGN852056 BQJ852056 CAF852056 CKB852056 CTX852056 DDT852056 DNP852056 DXL852056 EHH852056 ERD852056 FAZ852056 FKV852056 FUR852056 GEN852056 GOJ852056 GYF852056 HIB852056 HRX852056 IBT852056 ILP852056 IVL852056 JFH852056 JPD852056 JYZ852056 KIV852056 KSR852056 LCN852056 LMJ852056 LWF852056 MGB852056 MPX852056 MZT852056 NJP852056 NTL852056 ODH852056 OND852056 OWZ852056 PGV852056 PQR852056 QAN852056 QKJ852056 QUF852056 REB852056 RNX852056 RXT852056 SHP852056 SRL852056 TBH852056 TLD852056 TUZ852056 UEV852056 UOR852056 UYN852056 VIJ852056 VSF852056 WCB852056 WLX852056 WVT852056 L917592 JH917592 TD917592 ACZ917592 AMV917592 AWR917592 BGN917592 BQJ917592 CAF917592 CKB917592 CTX917592 DDT917592 DNP917592 DXL917592 EHH917592 ERD917592 FAZ917592 FKV917592 FUR917592 GEN917592 GOJ917592 GYF917592 HIB917592 HRX917592 IBT917592 ILP917592 IVL917592 JFH917592 JPD917592 JYZ917592 KIV917592 KSR917592 LCN917592 LMJ917592 LWF917592 MGB917592 MPX917592 MZT917592 NJP917592 NTL917592 ODH917592 OND917592 OWZ917592 PGV917592 PQR917592 QAN917592 QKJ917592 QUF917592 REB917592 RNX917592 RXT917592 SHP917592 SRL917592 TBH917592 TLD917592 TUZ917592 UEV917592 UOR917592 UYN917592 VIJ917592 VSF917592 WCB917592 WLX917592 WVT917592 L983128 JH983128 TD983128 ACZ983128 AMV983128 AWR983128 BGN983128 BQJ983128 CAF983128 CKB983128 CTX983128 DDT983128 DNP983128 DXL983128 EHH983128 ERD983128 FAZ983128 FKV983128 FUR983128 GEN983128 GOJ983128 GYF983128 HIB983128 HRX983128 IBT983128 ILP983128 IVL983128 JFH983128 JPD983128 JYZ983128 KIV983128 KSR983128 LCN983128 LMJ983128 LWF983128 MGB983128 MPX983128 MZT983128 NJP983128 NTL983128 ODH983128 OND983128 OWZ983128 PGV983128 PQR983128 QAN983128 QKJ983128 QUF983128 REB983128 RNX983128 RXT983128 SHP983128 SRL983128 TBH983128 TLD983128 TUZ983128 UEV983128 UOR983128 UYN983128 VIJ983128 VSF983128 WCB983128 WLX983128 WVT983128"/>
    <dataValidation allowBlank="1" showInputMessage="1" showErrorMessage="1" promptTitle="Rate in Year 5 - with SV" prompt="This is the ordinary business rate for a land value of $50,000 in Year 5 of the application - without the proposed special variation." sqref="K88 JG88 TC88 ACY88 AMU88 AWQ88 BGM88 BQI88 CAE88 CKA88 CTW88 DDS88 DNO88 DXK88 EHG88 ERC88 FAY88 FKU88 FUQ88 GEM88 GOI88 GYE88 HIA88 HRW88 IBS88 ILO88 IVK88 JFG88 JPC88 JYY88 KIU88 KSQ88 LCM88 LMI88 LWE88 MGA88 MPW88 MZS88 NJO88 NTK88 ODG88 ONC88 OWY88 PGU88 PQQ88 QAM88 QKI88 QUE88 REA88 RNW88 RXS88 SHO88 SRK88 TBG88 TLC88 TUY88 UEU88 UOQ88 UYM88 VII88 VSE88 WCA88 WLW88 WVS88 K65624 JG65624 TC65624 ACY65624 AMU65624 AWQ65624 BGM65624 BQI65624 CAE65624 CKA65624 CTW65624 DDS65624 DNO65624 DXK65624 EHG65624 ERC65624 FAY65624 FKU65624 FUQ65624 GEM65624 GOI65624 GYE65624 HIA65624 HRW65624 IBS65624 ILO65624 IVK65624 JFG65624 JPC65624 JYY65624 KIU65624 KSQ65624 LCM65624 LMI65624 LWE65624 MGA65624 MPW65624 MZS65624 NJO65624 NTK65624 ODG65624 ONC65624 OWY65624 PGU65624 PQQ65624 QAM65624 QKI65624 QUE65624 REA65624 RNW65624 RXS65624 SHO65624 SRK65624 TBG65624 TLC65624 TUY65624 UEU65624 UOQ65624 UYM65624 VII65624 VSE65624 WCA65624 WLW65624 WVS65624 K131160 JG131160 TC131160 ACY131160 AMU131160 AWQ131160 BGM131160 BQI131160 CAE131160 CKA131160 CTW131160 DDS131160 DNO131160 DXK131160 EHG131160 ERC131160 FAY131160 FKU131160 FUQ131160 GEM131160 GOI131160 GYE131160 HIA131160 HRW131160 IBS131160 ILO131160 IVK131160 JFG131160 JPC131160 JYY131160 KIU131160 KSQ131160 LCM131160 LMI131160 LWE131160 MGA131160 MPW131160 MZS131160 NJO131160 NTK131160 ODG131160 ONC131160 OWY131160 PGU131160 PQQ131160 QAM131160 QKI131160 QUE131160 REA131160 RNW131160 RXS131160 SHO131160 SRK131160 TBG131160 TLC131160 TUY131160 UEU131160 UOQ131160 UYM131160 VII131160 VSE131160 WCA131160 WLW131160 WVS131160 K196696 JG196696 TC196696 ACY196696 AMU196696 AWQ196696 BGM196696 BQI196696 CAE196696 CKA196696 CTW196696 DDS196696 DNO196696 DXK196696 EHG196696 ERC196696 FAY196696 FKU196696 FUQ196696 GEM196696 GOI196696 GYE196696 HIA196696 HRW196696 IBS196696 ILO196696 IVK196696 JFG196696 JPC196696 JYY196696 KIU196696 KSQ196696 LCM196696 LMI196696 LWE196696 MGA196696 MPW196696 MZS196696 NJO196696 NTK196696 ODG196696 ONC196696 OWY196696 PGU196696 PQQ196696 QAM196696 QKI196696 QUE196696 REA196696 RNW196696 RXS196696 SHO196696 SRK196696 TBG196696 TLC196696 TUY196696 UEU196696 UOQ196696 UYM196696 VII196696 VSE196696 WCA196696 WLW196696 WVS196696 K262232 JG262232 TC262232 ACY262232 AMU262232 AWQ262232 BGM262232 BQI262232 CAE262232 CKA262232 CTW262232 DDS262232 DNO262232 DXK262232 EHG262232 ERC262232 FAY262232 FKU262232 FUQ262232 GEM262232 GOI262232 GYE262232 HIA262232 HRW262232 IBS262232 ILO262232 IVK262232 JFG262232 JPC262232 JYY262232 KIU262232 KSQ262232 LCM262232 LMI262232 LWE262232 MGA262232 MPW262232 MZS262232 NJO262232 NTK262232 ODG262232 ONC262232 OWY262232 PGU262232 PQQ262232 QAM262232 QKI262232 QUE262232 REA262232 RNW262232 RXS262232 SHO262232 SRK262232 TBG262232 TLC262232 TUY262232 UEU262232 UOQ262232 UYM262232 VII262232 VSE262232 WCA262232 WLW262232 WVS262232 K327768 JG327768 TC327768 ACY327768 AMU327768 AWQ327768 BGM327768 BQI327768 CAE327768 CKA327768 CTW327768 DDS327768 DNO327768 DXK327768 EHG327768 ERC327768 FAY327768 FKU327768 FUQ327768 GEM327768 GOI327768 GYE327768 HIA327768 HRW327768 IBS327768 ILO327768 IVK327768 JFG327768 JPC327768 JYY327768 KIU327768 KSQ327768 LCM327768 LMI327768 LWE327768 MGA327768 MPW327768 MZS327768 NJO327768 NTK327768 ODG327768 ONC327768 OWY327768 PGU327768 PQQ327768 QAM327768 QKI327768 QUE327768 REA327768 RNW327768 RXS327768 SHO327768 SRK327768 TBG327768 TLC327768 TUY327768 UEU327768 UOQ327768 UYM327768 VII327768 VSE327768 WCA327768 WLW327768 WVS327768 K393304 JG393304 TC393304 ACY393304 AMU393304 AWQ393304 BGM393304 BQI393304 CAE393304 CKA393304 CTW393304 DDS393304 DNO393304 DXK393304 EHG393304 ERC393304 FAY393304 FKU393304 FUQ393304 GEM393304 GOI393304 GYE393304 HIA393304 HRW393304 IBS393304 ILO393304 IVK393304 JFG393304 JPC393304 JYY393304 KIU393304 KSQ393304 LCM393304 LMI393304 LWE393304 MGA393304 MPW393304 MZS393304 NJO393304 NTK393304 ODG393304 ONC393304 OWY393304 PGU393304 PQQ393304 QAM393304 QKI393304 QUE393304 REA393304 RNW393304 RXS393304 SHO393304 SRK393304 TBG393304 TLC393304 TUY393304 UEU393304 UOQ393304 UYM393304 VII393304 VSE393304 WCA393304 WLW393304 WVS393304 K458840 JG458840 TC458840 ACY458840 AMU458840 AWQ458840 BGM458840 BQI458840 CAE458840 CKA458840 CTW458840 DDS458840 DNO458840 DXK458840 EHG458840 ERC458840 FAY458840 FKU458840 FUQ458840 GEM458840 GOI458840 GYE458840 HIA458840 HRW458840 IBS458840 ILO458840 IVK458840 JFG458840 JPC458840 JYY458840 KIU458840 KSQ458840 LCM458840 LMI458840 LWE458840 MGA458840 MPW458840 MZS458840 NJO458840 NTK458840 ODG458840 ONC458840 OWY458840 PGU458840 PQQ458840 QAM458840 QKI458840 QUE458840 REA458840 RNW458840 RXS458840 SHO458840 SRK458840 TBG458840 TLC458840 TUY458840 UEU458840 UOQ458840 UYM458840 VII458840 VSE458840 WCA458840 WLW458840 WVS458840 K524376 JG524376 TC524376 ACY524376 AMU524376 AWQ524376 BGM524376 BQI524376 CAE524376 CKA524376 CTW524376 DDS524376 DNO524376 DXK524376 EHG524376 ERC524376 FAY524376 FKU524376 FUQ524376 GEM524376 GOI524376 GYE524376 HIA524376 HRW524376 IBS524376 ILO524376 IVK524376 JFG524376 JPC524376 JYY524376 KIU524376 KSQ524376 LCM524376 LMI524376 LWE524376 MGA524376 MPW524376 MZS524376 NJO524376 NTK524376 ODG524376 ONC524376 OWY524376 PGU524376 PQQ524376 QAM524376 QKI524376 QUE524376 REA524376 RNW524376 RXS524376 SHO524376 SRK524376 TBG524376 TLC524376 TUY524376 UEU524376 UOQ524376 UYM524376 VII524376 VSE524376 WCA524376 WLW524376 WVS524376 K589912 JG589912 TC589912 ACY589912 AMU589912 AWQ589912 BGM589912 BQI589912 CAE589912 CKA589912 CTW589912 DDS589912 DNO589912 DXK589912 EHG589912 ERC589912 FAY589912 FKU589912 FUQ589912 GEM589912 GOI589912 GYE589912 HIA589912 HRW589912 IBS589912 ILO589912 IVK589912 JFG589912 JPC589912 JYY589912 KIU589912 KSQ589912 LCM589912 LMI589912 LWE589912 MGA589912 MPW589912 MZS589912 NJO589912 NTK589912 ODG589912 ONC589912 OWY589912 PGU589912 PQQ589912 QAM589912 QKI589912 QUE589912 REA589912 RNW589912 RXS589912 SHO589912 SRK589912 TBG589912 TLC589912 TUY589912 UEU589912 UOQ589912 UYM589912 VII589912 VSE589912 WCA589912 WLW589912 WVS589912 K655448 JG655448 TC655448 ACY655448 AMU655448 AWQ655448 BGM655448 BQI655448 CAE655448 CKA655448 CTW655448 DDS655448 DNO655448 DXK655448 EHG655448 ERC655448 FAY655448 FKU655448 FUQ655448 GEM655448 GOI655448 GYE655448 HIA655448 HRW655448 IBS655448 ILO655448 IVK655448 JFG655448 JPC655448 JYY655448 KIU655448 KSQ655448 LCM655448 LMI655448 LWE655448 MGA655448 MPW655448 MZS655448 NJO655448 NTK655448 ODG655448 ONC655448 OWY655448 PGU655448 PQQ655448 QAM655448 QKI655448 QUE655448 REA655448 RNW655448 RXS655448 SHO655448 SRK655448 TBG655448 TLC655448 TUY655448 UEU655448 UOQ655448 UYM655448 VII655448 VSE655448 WCA655448 WLW655448 WVS655448 K720984 JG720984 TC720984 ACY720984 AMU720984 AWQ720984 BGM720984 BQI720984 CAE720984 CKA720984 CTW720984 DDS720984 DNO720984 DXK720984 EHG720984 ERC720984 FAY720984 FKU720984 FUQ720984 GEM720984 GOI720984 GYE720984 HIA720984 HRW720984 IBS720984 ILO720984 IVK720984 JFG720984 JPC720984 JYY720984 KIU720984 KSQ720984 LCM720984 LMI720984 LWE720984 MGA720984 MPW720984 MZS720984 NJO720984 NTK720984 ODG720984 ONC720984 OWY720984 PGU720984 PQQ720984 QAM720984 QKI720984 QUE720984 REA720984 RNW720984 RXS720984 SHO720984 SRK720984 TBG720984 TLC720984 TUY720984 UEU720984 UOQ720984 UYM720984 VII720984 VSE720984 WCA720984 WLW720984 WVS720984 K786520 JG786520 TC786520 ACY786520 AMU786520 AWQ786520 BGM786520 BQI786520 CAE786520 CKA786520 CTW786520 DDS786520 DNO786520 DXK786520 EHG786520 ERC786520 FAY786520 FKU786520 FUQ786520 GEM786520 GOI786520 GYE786520 HIA786520 HRW786520 IBS786520 ILO786520 IVK786520 JFG786520 JPC786520 JYY786520 KIU786520 KSQ786520 LCM786520 LMI786520 LWE786520 MGA786520 MPW786520 MZS786520 NJO786520 NTK786520 ODG786520 ONC786520 OWY786520 PGU786520 PQQ786520 QAM786520 QKI786520 QUE786520 REA786520 RNW786520 RXS786520 SHO786520 SRK786520 TBG786520 TLC786520 TUY786520 UEU786520 UOQ786520 UYM786520 VII786520 VSE786520 WCA786520 WLW786520 WVS786520 K852056 JG852056 TC852056 ACY852056 AMU852056 AWQ852056 BGM852056 BQI852056 CAE852056 CKA852056 CTW852056 DDS852056 DNO852056 DXK852056 EHG852056 ERC852056 FAY852056 FKU852056 FUQ852056 GEM852056 GOI852056 GYE852056 HIA852056 HRW852056 IBS852056 ILO852056 IVK852056 JFG852056 JPC852056 JYY852056 KIU852056 KSQ852056 LCM852056 LMI852056 LWE852056 MGA852056 MPW852056 MZS852056 NJO852056 NTK852056 ODG852056 ONC852056 OWY852056 PGU852056 PQQ852056 QAM852056 QKI852056 QUE852056 REA852056 RNW852056 RXS852056 SHO852056 SRK852056 TBG852056 TLC852056 TUY852056 UEU852056 UOQ852056 UYM852056 VII852056 VSE852056 WCA852056 WLW852056 WVS852056 K917592 JG917592 TC917592 ACY917592 AMU917592 AWQ917592 BGM917592 BQI917592 CAE917592 CKA917592 CTW917592 DDS917592 DNO917592 DXK917592 EHG917592 ERC917592 FAY917592 FKU917592 FUQ917592 GEM917592 GOI917592 GYE917592 HIA917592 HRW917592 IBS917592 ILO917592 IVK917592 JFG917592 JPC917592 JYY917592 KIU917592 KSQ917592 LCM917592 LMI917592 LWE917592 MGA917592 MPW917592 MZS917592 NJO917592 NTK917592 ODG917592 ONC917592 OWY917592 PGU917592 PQQ917592 QAM917592 QKI917592 QUE917592 REA917592 RNW917592 RXS917592 SHO917592 SRK917592 TBG917592 TLC917592 TUY917592 UEU917592 UOQ917592 UYM917592 VII917592 VSE917592 WCA917592 WLW917592 WVS917592 K983128 JG983128 TC983128 ACY983128 AMU983128 AWQ983128 BGM983128 BQI983128 CAE983128 CKA983128 CTW983128 DDS983128 DNO983128 DXK983128 EHG983128 ERC983128 FAY983128 FKU983128 FUQ983128 GEM983128 GOI983128 GYE983128 HIA983128 HRW983128 IBS983128 ILO983128 IVK983128 JFG983128 JPC983128 JYY983128 KIU983128 KSQ983128 LCM983128 LMI983128 LWE983128 MGA983128 MPW983128 MZS983128 NJO983128 NTK983128 ODG983128 ONC983128 OWY983128 PGU983128 PQQ983128 QAM983128 QKI983128 QUE983128 REA983128 RNW983128 RXS983128 SHO983128 SRK983128 TBG983128 TLC983128 TUY983128 UEU983128 UOQ983128 UYM983128 VII983128 VSE983128 WCA983128 WLW983128 WVS983128"/>
    <dataValidation allowBlank="1" showInputMessage="1" showErrorMessage="1" promptTitle="Rate in Year 4 - with SV" prompt="This is the ordinary business rate for a land value of $50,000 in Year 4 of the application - without the proposed special variation." sqref="J88 JF88 TB88 ACX88 AMT88 AWP88 BGL88 BQH88 CAD88 CJZ88 CTV88 DDR88 DNN88 DXJ88 EHF88 ERB88 FAX88 FKT88 FUP88 GEL88 GOH88 GYD88 HHZ88 HRV88 IBR88 ILN88 IVJ88 JFF88 JPB88 JYX88 KIT88 KSP88 LCL88 LMH88 LWD88 MFZ88 MPV88 MZR88 NJN88 NTJ88 ODF88 ONB88 OWX88 PGT88 PQP88 QAL88 QKH88 QUD88 RDZ88 RNV88 RXR88 SHN88 SRJ88 TBF88 TLB88 TUX88 UET88 UOP88 UYL88 VIH88 VSD88 WBZ88 WLV88 WVR88 J65624 JF65624 TB65624 ACX65624 AMT65624 AWP65624 BGL65624 BQH65624 CAD65624 CJZ65624 CTV65624 DDR65624 DNN65624 DXJ65624 EHF65624 ERB65624 FAX65624 FKT65624 FUP65624 GEL65624 GOH65624 GYD65624 HHZ65624 HRV65624 IBR65624 ILN65624 IVJ65624 JFF65624 JPB65624 JYX65624 KIT65624 KSP65624 LCL65624 LMH65624 LWD65624 MFZ65624 MPV65624 MZR65624 NJN65624 NTJ65624 ODF65624 ONB65624 OWX65624 PGT65624 PQP65624 QAL65624 QKH65624 QUD65624 RDZ65624 RNV65624 RXR65624 SHN65624 SRJ65624 TBF65624 TLB65624 TUX65624 UET65624 UOP65624 UYL65624 VIH65624 VSD65624 WBZ65624 WLV65624 WVR65624 J131160 JF131160 TB131160 ACX131160 AMT131160 AWP131160 BGL131160 BQH131160 CAD131160 CJZ131160 CTV131160 DDR131160 DNN131160 DXJ131160 EHF131160 ERB131160 FAX131160 FKT131160 FUP131160 GEL131160 GOH131160 GYD131160 HHZ131160 HRV131160 IBR131160 ILN131160 IVJ131160 JFF131160 JPB131160 JYX131160 KIT131160 KSP131160 LCL131160 LMH131160 LWD131160 MFZ131160 MPV131160 MZR131160 NJN131160 NTJ131160 ODF131160 ONB131160 OWX131160 PGT131160 PQP131160 QAL131160 QKH131160 QUD131160 RDZ131160 RNV131160 RXR131160 SHN131160 SRJ131160 TBF131160 TLB131160 TUX131160 UET131160 UOP131160 UYL131160 VIH131160 VSD131160 WBZ131160 WLV131160 WVR131160 J196696 JF196696 TB196696 ACX196696 AMT196696 AWP196696 BGL196696 BQH196696 CAD196696 CJZ196696 CTV196696 DDR196696 DNN196696 DXJ196696 EHF196696 ERB196696 FAX196696 FKT196696 FUP196696 GEL196696 GOH196696 GYD196696 HHZ196696 HRV196696 IBR196696 ILN196696 IVJ196696 JFF196696 JPB196696 JYX196696 KIT196696 KSP196696 LCL196696 LMH196696 LWD196696 MFZ196696 MPV196696 MZR196696 NJN196696 NTJ196696 ODF196696 ONB196696 OWX196696 PGT196696 PQP196696 QAL196696 QKH196696 QUD196696 RDZ196696 RNV196696 RXR196696 SHN196696 SRJ196696 TBF196696 TLB196696 TUX196696 UET196696 UOP196696 UYL196696 VIH196696 VSD196696 WBZ196696 WLV196696 WVR196696 J262232 JF262232 TB262232 ACX262232 AMT262232 AWP262232 BGL262232 BQH262232 CAD262232 CJZ262232 CTV262232 DDR262232 DNN262232 DXJ262232 EHF262232 ERB262232 FAX262232 FKT262232 FUP262232 GEL262232 GOH262232 GYD262232 HHZ262232 HRV262232 IBR262232 ILN262232 IVJ262232 JFF262232 JPB262232 JYX262232 KIT262232 KSP262232 LCL262232 LMH262232 LWD262232 MFZ262232 MPV262232 MZR262232 NJN262232 NTJ262232 ODF262232 ONB262232 OWX262232 PGT262232 PQP262232 QAL262232 QKH262232 QUD262232 RDZ262232 RNV262232 RXR262232 SHN262232 SRJ262232 TBF262232 TLB262232 TUX262232 UET262232 UOP262232 UYL262232 VIH262232 VSD262232 WBZ262232 WLV262232 WVR262232 J327768 JF327768 TB327768 ACX327768 AMT327768 AWP327768 BGL327768 BQH327768 CAD327768 CJZ327768 CTV327768 DDR327768 DNN327768 DXJ327768 EHF327768 ERB327768 FAX327768 FKT327768 FUP327768 GEL327768 GOH327768 GYD327768 HHZ327768 HRV327768 IBR327768 ILN327768 IVJ327768 JFF327768 JPB327768 JYX327768 KIT327768 KSP327768 LCL327768 LMH327768 LWD327768 MFZ327768 MPV327768 MZR327768 NJN327768 NTJ327768 ODF327768 ONB327768 OWX327768 PGT327768 PQP327768 QAL327768 QKH327768 QUD327768 RDZ327768 RNV327768 RXR327768 SHN327768 SRJ327768 TBF327768 TLB327768 TUX327768 UET327768 UOP327768 UYL327768 VIH327768 VSD327768 WBZ327768 WLV327768 WVR327768 J393304 JF393304 TB393304 ACX393304 AMT393304 AWP393304 BGL393304 BQH393304 CAD393304 CJZ393304 CTV393304 DDR393304 DNN393304 DXJ393304 EHF393304 ERB393304 FAX393304 FKT393304 FUP393304 GEL393304 GOH393304 GYD393304 HHZ393304 HRV393304 IBR393304 ILN393304 IVJ393304 JFF393304 JPB393304 JYX393304 KIT393304 KSP393304 LCL393304 LMH393304 LWD393304 MFZ393304 MPV393304 MZR393304 NJN393304 NTJ393304 ODF393304 ONB393304 OWX393304 PGT393304 PQP393304 QAL393304 QKH393304 QUD393304 RDZ393304 RNV393304 RXR393304 SHN393304 SRJ393304 TBF393304 TLB393304 TUX393304 UET393304 UOP393304 UYL393304 VIH393304 VSD393304 WBZ393304 WLV393304 WVR393304 J458840 JF458840 TB458840 ACX458840 AMT458840 AWP458840 BGL458840 BQH458840 CAD458840 CJZ458840 CTV458840 DDR458840 DNN458840 DXJ458840 EHF458840 ERB458840 FAX458840 FKT458840 FUP458840 GEL458840 GOH458840 GYD458840 HHZ458840 HRV458840 IBR458840 ILN458840 IVJ458840 JFF458840 JPB458840 JYX458840 KIT458840 KSP458840 LCL458840 LMH458840 LWD458840 MFZ458840 MPV458840 MZR458840 NJN458840 NTJ458840 ODF458840 ONB458840 OWX458840 PGT458840 PQP458840 QAL458840 QKH458840 QUD458840 RDZ458840 RNV458840 RXR458840 SHN458840 SRJ458840 TBF458840 TLB458840 TUX458840 UET458840 UOP458840 UYL458840 VIH458840 VSD458840 WBZ458840 WLV458840 WVR458840 J524376 JF524376 TB524376 ACX524376 AMT524376 AWP524376 BGL524376 BQH524376 CAD524376 CJZ524376 CTV524376 DDR524376 DNN524376 DXJ524376 EHF524376 ERB524376 FAX524376 FKT524376 FUP524376 GEL524376 GOH524376 GYD524376 HHZ524376 HRV524376 IBR524376 ILN524376 IVJ524376 JFF524376 JPB524376 JYX524376 KIT524376 KSP524376 LCL524376 LMH524376 LWD524376 MFZ524376 MPV524376 MZR524376 NJN524376 NTJ524376 ODF524376 ONB524376 OWX524376 PGT524376 PQP524376 QAL524376 QKH524376 QUD524376 RDZ524376 RNV524376 RXR524376 SHN524376 SRJ524376 TBF524376 TLB524376 TUX524376 UET524376 UOP524376 UYL524376 VIH524376 VSD524376 WBZ524376 WLV524376 WVR524376 J589912 JF589912 TB589912 ACX589912 AMT589912 AWP589912 BGL589912 BQH589912 CAD589912 CJZ589912 CTV589912 DDR589912 DNN589912 DXJ589912 EHF589912 ERB589912 FAX589912 FKT589912 FUP589912 GEL589912 GOH589912 GYD589912 HHZ589912 HRV589912 IBR589912 ILN589912 IVJ589912 JFF589912 JPB589912 JYX589912 KIT589912 KSP589912 LCL589912 LMH589912 LWD589912 MFZ589912 MPV589912 MZR589912 NJN589912 NTJ589912 ODF589912 ONB589912 OWX589912 PGT589912 PQP589912 QAL589912 QKH589912 QUD589912 RDZ589912 RNV589912 RXR589912 SHN589912 SRJ589912 TBF589912 TLB589912 TUX589912 UET589912 UOP589912 UYL589912 VIH589912 VSD589912 WBZ589912 WLV589912 WVR589912 J655448 JF655448 TB655448 ACX655448 AMT655448 AWP655448 BGL655448 BQH655448 CAD655448 CJZ655448 CTV655448 DDR655448 DNN655448 DXJ655448 EHF655448 ERB655448 FAX655448 FKT655448 FUP655448 GEL655448 GOH655448 GYD655448 HHZ655448 HRV655448 IBR655448 ILN655448 IVJ655448 JFF655448 JPB655448 JYX655448 KIT655448 KSP655448 LCL655448 LMH655448 LWD655448 MFZ655448 MPV655448 MZR655448 NJN655448 NTJ655448 ODF655448 ONB655448 OWX655448 PGT655448 PQP655448 QAL655448 QKH655448 QUD655448 RDZ655448 RNV655448 RXR655448 SHN655448 SRJ655448 TBF655448 TLB655448 TUX655448 UET655448 UOP655448 UYL655448 VIH655448 VSD655448 WBZ655448 WLV655448 WVR655448 J720984 JF720984 TB720984 ACX720984 AMT720984 AWP720984 BGL720984 BQH720984 CAD720984 CJZ720984 CTV720984 DDR720984 DNN720984 DXJ720984 EHF720984 ERB720984 FAX720984 FKT720984 FUP720984 GEL720984 GOH720984 GYD720984 HHZ720984 HRV720984 IBR720984 ILN720984 IVJ720984 JFF720984 JPB720984 JYX720984 KIT720984 KSP720984 LCL720984 LMH720984 LWD720984 MFZ720984 MPV720984 MZR720984 NJN720984 NTJ720984 ODF720984 ONB720984 OWX720984 PGT720984 PQP720984 QAL720984 QKH720984 QUD720984 RDZ720984 RNV720984 RXR720984 SHN720984 SRJ720984 TBF720984 TLB720984 TUX720984 UET720984 UOP720984 UYL720984 VIH720984 VSD720984 WBZ720984 WLV720984 WVR720984 J786520 JF786520 TB786520 ACX786520 AMT786520 AWP786520 BGL786520 BQH786520 CAD786520 CJZ786520 CTV786520 DDR786520 DNN786520 DXJ786520 EHF786520 ERB786520 FAX786520 FKT786520 FUP786520 GEL786520 GOH786520 GYD786520 HHZ786520 HRV786520 IBR786520 ILN786520 IVJ786520 JFF786520 JPB786520 JYX786520 KIT786520 KSP786520 LCL786520 LMH786520 LWD786520 MFZ786520 MPV786520 MZR786520 NJN786520 NTJ786520 ODF786520 ONB786520 OWX786520 PGT786520 PQP786520 QAL786520 QKH786520 QUD786520 RDZ786520 RNV786520 RXR786520 SHN786520 SRJ786520 TBF786520 TLB786520 TUX786520 UET786520 UOP786520 UYL786520 VIH786520 VSD786520 WBZ786520 WLV786520 WVR786520 J852056 JF852056 TB852056 ACX852056 AMT852056 AWP852056 BGL852056 BQH852056 CAD852056 CJZ852056 CTV852056 DDR852056 DNN852056 DXJ852056 EHF852056 ERB852056 FAX852056 FKT852056 FUP852056 GEL852056 GOH852056 GYD852056 HHZ852056 HRV852056 IBR852056 ILN852056 IVJ852056 JFF852056 JPB852056 JYX852056 KIT852056 KSP852056 LCL852056 LMH852056 LWD852056 MFZ852056 MPV852056 MZR852056 NJN852056 NTJ852056 ODF852056 ONB852056 OWX852056 PGT852056 PQP852056 QAL852056 QKH852056 QUD852056 RDZ852056 RNV852056 RXR852056 SHN852056 SRJ852056 TBF852056 TLB852056 TUX852056 UET852056 UOP852056 UYL852056 VIH852056 VSD852056 WBZ852056 WLV852056 WVR852056 J917592 JF917592 TB917592 ACX917592 AMT917592 AWP917592 BGL917592 BQH917592 CAD917592 CJZ917592 CTV917592 DDR917592 DNN917592 DXJ917592 EHF917592 ERB917592 FAX917592 FKT917592 FUP917592 GEL917592 GOH917592 GYD917592 HHZ917592 HRV917592 IBR917592 ILN917592 IVJ917592 JFF917592 JPB917592 JYX917592 KIT917592 KSP917592 LCL917592 LMH917592 LWD917592 MFZ917592 MPV917592 MZR917592 NJN917592 NTJ917592 ODF917592 ONB917592 OWX917592 PGT917592 PQP917592 QAL917592 QKH917592 QUD917592 RDZ917592 RNV917592 RXR917592 SHN917592 SRJ917592 TBF917592 TLB917592 TUX917592 UET917592 UOP917592 UYL917592 VIH917592 VSD917592 WBZ917592 WLV917592 WVR917592 J983128 JF983128 TB983128 ACX983128 AMT983128 AWP983128 BGL983128 BQH983128 CAD983128 CJZ983128 CTV983128 DDR983128 DNN983128 DXJ983128 EHF983128 ERB983128 FAX983128 FKT983128 FUP983128 GEL983128 GOH983128 GYD983128 HHZ983128 HRV983128 IBR983128 ILN983128 IVJ983128 JFF983128 JPB983128 JYX983128 KIT983128 KSP983128 LCL983128 LMH983128 LWD983128 MFZ983128 MPV983128 MZR983128 NJN983128 NTJ983128 ODF983128 ONB983128 OWX983128 PGT983128 PQP983128 QAL983128 QKH983128 QUD983128 RDZ983128 RNV983128 RXR983128 SHN983128 SRJ983128 TBF983128 TLB983128 TUX983128 UET983128 UOP983128 UYL983128 VIH983128 VSD983128 WBZ983128 WLV983128 WVR983128"/>
    <dataValidation allowBlank="1" showInputMessage="1" showErrorMessage="1" promptTitle="Rate in Year 3 - with SV" prompt="This is the ordinary business rate for a land value of $50,000 in Year 3 of the application - without the proposed special variation." sqref="I88 JE88 TA88 ACW88 AMS88 AWO88 BGK88 BQG88 CAC88 CJY88 CTU88 DDQ88 DNM88 DXI88 EHE88 ERA88 FAW88 FKS88 FUO88 GEK88 GOG88 GYC88 HHY88 HRU88 IBQ88 ILM88 IVI88 JFE88 JPA88 JYW88 KIS88 KSO88 LCK88 LMG88 LWC88 MFY88 MPU88 MZQ88 NJM88 NTI88 ODE88 ONA88 OWW88 PGS88 PQO88 QAK88 QKG88 QUC88 RDY88 RNU88 RXQ88 SHM88 SRI88 TBE88 TLA88 TUW88 UES88 UOO88 UYK88 VIG88 VSC88 WBY88 WLU88 WVQ88 I65624 JE65624 TA65624 ACW65624 AMS65624 AWO65624 BGK65624 BQG65624 CAC65624 CJY65624 CTU65624 DDQ65624 DNM65624 DXI65624 EHE65624 ERA65624 FAW65624 FKS65624 FUO65624 GEK65624 GOG65624 GYC65624 HHY65624 HRU65624 IBQ65624 ILM65624 IVI65624 JFE65624 JPA65624 JYW65624 KIS65624 KSO65624 LCK65624 LMG65624 LWC65624 MFY65624 MPU65624 MZQ65624 NJM65624 NTI65624 ODE65624 ONA65624 OWW65624 PGS65624 PQO65624 QAK65624 QKG65624 QUC65624 RDY65624 RNU65624 RXQ65624 SHM65624 SRI65624 TBE65624 TLA65624 TUW65624 UES65624 UOO65624 UYK65624 VIG65624 VSC65624 WBY65624 WLU65624 WVQ65624 I131160 JE131160 TA131160 ACW131160 AMS131160 AWO131160 BGK131160 BQG131160 CAC131160 CJY131160 CTU131160 DDQ131160 DNM131160 DXI131160 EHE131160 ERA131160 FAW131160 FKS131160 FUO131160 GEK131160 GOG131160 GYC131160 HHY131160 HRU131160 IBQ131160 ILM131160 IVI131160 JFE131160 JPA131160 JYW131160 KIS131160 KSO131160 LCK131160 LMG131160 LWC131160 MFY131160 MPU131160 MZQ131160 NJM131160 NTI131160 ODE131160 ONA131160 OWW131160 PGS131160 PQO131160 QAK131160 QKG131160 QUC131160 RDY131160 RNU131160 RXQ131160 SHM131160 SRI131160 TBE131160 TLA131160 TUW131160 UES131160 UOO131160 UYK131160 VIG131160 VSC131160 WBY131160 WLU131160 WVQ131160 I196696 JE196696 TA196696 ACW196696 AMS196696 AWO196696 BGK196696 BQG196696 CAC196696 CJY196696 CTU196696 DDQ196696 DNM196696 DXI196696 EHE196696 ERA196696 FAW196696 FKS196696 FUO196696 GEK196696 GOG196696 GYC196696 HHY196696 HRU196696 IBQ196696 ILM196696 IVI196696 JFE196696 JPA196696 JYW196696 KIS196696 KSO196696 LCK196696 LMG196696 LWC196696 MFY196696 MPU196696 MZQ196696 NJM196696 NTI196696 ODE196696 ONA196696 OWW196696 PGS196696 PQO196696 QAK196696 QKG196696 QUC196696 RDY196696 RNU196696 RXQ196696 SHM196696 SRI196696 TBE196696 TLA196696 TUW196696 UES196696 UOO196696 UYK196696 VIG196696 VSC196696 WBY196696 WLU196696 WVQ196696 I262232 JE262232 TA262232 ACW262232 AMS262232 AWO262232 BGK262232 BQG262232 CAC262232 CJY262232 CTU262232 DDQ262232 DNM262232 DXI262232 EHE262232 ERA262232 FAW262232 FKS262232 FUO262232 GEK262232 GOG262232 GYC262232 HHY262232 HRU262232 IBQ262232 ILM262232 IVI262232 JFE262232 JPA262232 JYW262232 KIS262232 KSO262232 LCK262232 LMG262232 LWC262232 MFY262232 MPU262232 MZQ262232 NJM262232 NTI262232 ODE262232 ONA262232 OWW262232 PGS262232 PQO262232 QAK262232 QKG262232 QUC262232 RDY262232 RNU262232 RXQ262232 SHM262232 SRI262232 TBE262232 TLA262232 TUW262232 UES262232 UOO262232 UYK262232 VIG262232 VSC262232 WBY262232 WLU262232 WVQ262232 I327768 JE327768 TA327768 ACW327768 AMS327768 AWO327768 BGK327768 BQG327768 CAC327768 CJY327768 CTU327768 DDQ327768 DNM327768 DXI327768 EHE327768 ERA327768 FAW327768 FKS327768 FUO327768 GEK327768 GOG327768 GYC327768 HHY327768 HRU327768 IBQ327768 ILM327768 IVI327768 JFE327768 JPA327768 JYW327768 KIS327768 KSO327768 LCK327768 LMG327768 LWC327768 MFY327768 MPU327768 MZQ327768 NJM327768 NTI327768 ODE327768 ONA327768 OWW327768 PGS327768 PQO327768 QAK327768 QKG327768 QUC327768 RDY327768 RNU327768 RXQ327768 SHM327768 SRI327768 TBE327768 TLA327768 TUW327768 UES327768 UOO327768 UYK327768 VIG327768 VSC327768 WBY327768 WLU327768 WVQ327768 I393304 JE393304 TA393304 ACW393304 AMS393304 AWO393304 BGK393304 BQG393304 CAC393304 CJY393304 CTU393304 DDQ393304 DNM393304 DXI393304 EHE393304 ERA393304 FAW393304 FKS393304 FUO393304 GEK393304 GOG393304 GYC393304 HHY393304 HRU393304 IBQ393304 ILM393304 IVI393304 JFE393304 JPA393304 JYW393304 KIS393304 KSO393304 LCK393304 LMG393304 LWC393304 MFY393304 MPU393304 MZQ393304 NJM393304 NTI393304 ODE393304 ONA393304 OWW393304 PGS393304 PQO393304 QAK393304 QKG393304 QUC393304 RDY393304 RNU393304 RXQ393304 SHM393304 SRI393304 TBE393304 TLA393304 TUW393304 UES393304 UOO393304 UYK393304 VIG393304 VSC393304 WBY393304 WLU393304 WVQ393304 I458840 JE458840 TA458840 ACW458840 AMS458840 AWO458840 BGK458840 BQG458840 CAC458840 CJY458840 CTU458840 DDQ458840 DNM458840 DXI458840 EHE458840 ERA458840 FAW458840 FKS458840 FUO458840 GEK458840 GOG458840 GYC458840 HHY458840 HRU458840 IBQ458840 ILM458840 IVI458840 JFE458840 JPA458840 JYW458840 KIS458840 KSO458840 LCK458840 LMG458840 LWC458840 MFY458840 MPU458840 MZQ458840 NJM458840 NTI458840 ODE458840 ONA458840 OWW458840 PGS458840 PQO458840 QAK458840 QKG458840 QUC458840 RDY458840 RNU458840 RXQ458840 SHM458840 SRI458840 TBE458840 TLA458840 TUW458840 UES458840 UOO458840 UYK458840 VIG458840 VSC458840 WBY458840 WLU458840 WVQ458840 I524376 JE524376 TA524376 ACW524376 AMS524376 AWO524376 BGK524376 BQG524376 CAC524376 CJY524376 CTU524376 DDQ524376 DNM524376 DXI524376 EHE524376 ERA524376 FAW524376 FKS524376 FUO524376 GEK524376 GOG524376 GYC524376 HHY524376 HRU524376 IBQ524376 ILM524376 IVI524376 JFE524376 JPA524376 JYW524376 KIS524376 KSO524376 LCK524376 LMG524376 LWC524376 MFY524376 MPU524376 MZQ524376 NJM524376 NTI524376 ODE524376 ONA524376 OWW524376 PGS524376 PQO524376 QAK524376 QKG524376 QUC524376 RDY524376 RNU524376 RXQ524376 SHM524376 SRI524376 TBE524376 TLA524376 TUW524376 UES524376 UOO524376 UYK524376 VIG524376 VSC524376 WBY524376 WLU524376 WVQ524376 I589912 JE589912 TA589912 ACW589912 AMS589912 AWO589912 BGK589912 BQG589912 CAC589912 CJY589912 CTU589912 DDQ589912 DNM589912 DXI589912 EHE589912 ERA589912 FAW589912 FKS589912 FUO589912 GEK589912 GOG589912 GYC589912 HHY589912 HRU589912 IBQ589912 ILM589912 IVI589912 JFE589912 JPA589912 JYW589912 KIS589912 KSO589912 LCK589912 LMG589912 LWC589912 MFY589912 MPU589912 MZQ589912 NJM589912 NTI589912 ODE589912 ONA589912 OWW589912 PGS589912 PQO589912 QAK589912 QKG589912 QUC589912 RDY589912 RNU589912 RXQ589912 SHM589912 SRI589912 TBE589912 TLA589912 TUW589912 UES589912 UOO589912 UYK589912 VIG589912 VSC589912 WBY589912 WLU589912 WVQ589912 I655448 JE655448 TA655448 ACW655448 AMS655448 AWO655448 BGK655448 BQG655448 CAC655448 CJY655448 CTU655448 DDQ655448 DNM655448 DXI655448 EHE655448 ERA655448 FAW655448 FKS655448 FUO655448 GEK655448 GOG655448 GYC655448 HHY655448 HRU655448 IBQ655448 ILM655448 IVI655448 JFE655448 JPA655448 JYW655448 KIS655448 KSO655448 LCK655448 LMG655448 LWC655448 MFY655448 MPU655448 MZQ655448 NJM655448 NTI655448 ODE655448 ONA655448 OWW655448 PGS655448 PQO655448 QAK655448 QKG655448 QUC655448 RDY655448 RNU655448 RXQ655448 SHM655448 SRI655448 TBE655448 TLA655448 TUW655448 UES655448 UOO655448 UYK655448 VIG655448 VSC655448 WBY655448 WLU655448 WVQ655448 I720984 JE720984 TA720984 ACW720984 AMS720984 AWO720984 BGK720984 BQG720984 CAC720984 CJY720984 CTU720984 DDQ720984 DNM720984 DXI720984 EHE720984 ERA720984 FAW720984 FKS720984 FUO720984 GEK720984 GOG720984 GYC720984 HHY720984 HRU720984 IBQ720984 ILM720984 IVI720984 JFE720984 JPA720984 JYW720984 KIS720984 KSO720984 LCK720984 LMG720984 LWC720984 MFY720984 MPU720984 MZQ720984 NJM720984 NTI720984 ODE720984 ONA720984 OWW720984 PGS720984 PQO720984 QAK720984 QKG720984 QUC720984 RDY720984 RNU720984 RXQ720984 SHM720984 SRI720984 TBE720984 TLA720984 TUW720984 UES720984 UOO720984 UYK720984 VIG720984 VSC720984 WBY720984 WLU720984 WVQ720984 I786520 JE786520 TA786520 ACW786520 AMS786520 AWO786520 BGK786520 BQG786520 CAC786520 CJY786520 CTU786520 DDQ786520 DNM786520 DXI786520 EHE786520 ERA786520 FAW786520 FKS786520 FUO786520 GEK786520 GOG786520 GYC786520 HHY786520 HRU786520 IBQ786520 ILM786520 IVI786520 JFE786520 JPA786520 JYW786520 KIS786520 KSO786520 LCK786520 LMG786520 LWC786520 MFY786520 MPU786520 MZQ786520 NJM786520 NTI786520 ODE786520 ONA786520 OWW786520 PGS786520 PQO786520 QAK786520 QKG786520 QUC786520 RDY786520 RNU786520 RXQ786520 SHM786520 SRI786520 TBE786520 TLA786520 TUW786520 UES786520 UOO786520 UYK786520 VIG786520 VSC786520 WBY786520 WLU786520 WVQ786520 I852056 JE852056 TA852056 ACW852056 AMS852056 AWO852056 BGK852056 BQG852056 CAC852056 CJY852056 CTU852056 DDQ852056 DNM852056 DXI852056 EHE852056 ERA852056 FAW852056 FKS852056 FUO852056 GEK852056 GOG852056 GYC852056 HHY852056 HRU852056 IBQ852056 ILM852056 IVI852056 JFE852056 JPA852056 JYW852056 KIS852056 KSO852056 LCK852056 LMG852056 LWC852056 MFY852056 MPU852056 MZQ852056 NJM852056 NTI852056 ODE852056 ONA852056 OWW852056 PGS852056 PQO852056 QAK852056 QKG852056 QUC852056 RDY852056 RNU852056 RXQ852056 SHM852056 SRI852056 TBE852056 TLA852056 TUW852056 UES852056 UOO852056 UYK852056 VIG852056 VSC852056 WBY852056 WLU852056 WVQ852056 I917592 JE917592 TA917592 ACW917592 AMS917592 AWO917592 BGK917592 BQG917592 CAC917592 CJY917592 CTU917592 DDQ917592 DNM917592 DXI917592 EHE917592 ERA917592 FAW917592 FKS917592 FUO917592 GEK917592 GOG917592 GYC917592 HHY917592 HRU917592 IBQ917592 ILM917592 IVI917592 JFE917592 JPA917592 JYW917592 KIS917592 KSO917592 LCK917592 LMG917592 LWC917592 MFY917592 MPU917592 MZQ917592 NJM917592 NTI917592 ODE917592 ONA917592 OWW917592 PGS917592 PQO917592 QAK917592 QKG917592 QUC917592 RDY917592 RNU917592 RXQ917592 SHM917592 SRI917592 TBE917592 TLA917592 TUW917592 UES917592 UOO917592 UYK917592 VIG917592 VSC917592 WBY917592 WLU917592 WVQ917592 I983128 JE983128 TA983128 ACW983128 AMS983128 AWO983128 BGK983128 BQG983128 CAC983128 CJY983128 CTU983128 DDQ983128 DNM983128 DXI983128 EHE983128 ERA983128 FAW983128 FKS983128 FUO983128 GEK983128 GOG983128 GYC983128 HHY983128 HRU983128 IBQ983128 ILM983128 IVI983128 JFE983128 JPA983128 JYW983128 KIS983128 KSO983128 LCK983128 LMG983128 LWC983128 MFY983128 MPU983128 MZQ983128 NJM983128 NTI983128 ODE983128 ONA983128 OWW983128 PGS983128 PQO983128 QAK983128 QKG983128 QUC983128 RDY983128 RNU983128 RXQ983128 SHM983128 SRI983128 TBE983128 TLA983128 TUW983128 UES983128 UOO983128 UYK983128 VIG983128 VSC983128 WBY983128 WLU983128 WVQ983128"/>
    <dataValidation allowBlank="1" showInputMessage="1" showErrorMessage="1" promptTitle="Rate in Year 2 - with SV" prompt="This is the ordinary business rate for a land value of $50,000 in Year 2 of the application - without the proposed special variation." sqref="H88 JD88 SZ88 ACV88 AMR88 AWN88 BGJ88 BQF88 CAB88 CJX88 CTT88 DDP88 DNL88 DXH88 EHD88 EQZ88 FAV88 FKR88 FUN88 GEJ88 GOF88 GYB88 HHX88 HRT88 IBP88 ILL88 IVH88 JFD88 JOZ88 JYV88 KIR88 KSN88 LCJ88 LMF88 LWB88 MFX88 MPT88 MZP88 NJL88 NTH88 ODD88 OMZ88 OWV88 PGR88 PQN88 QAJ88 QKF88 QUB88 RDX88 RNT88 RXP88 SHL88 SRH88 TBD88 TKZ88 TUV88 UER88 UON88 UYJ88 VIF88 VSB88 WBX88 WLT88 WVP88 H65624 JD65624 SZ65624 ACV65624 AMR65624 AWN65624 BGJ65624 BQF65624 CAB65624 CJX65624 CTT65624 DDP65624 DNL65624 DXH65624 EHD65624 EQZ65624 FAV65624 FKR65624 FUN65624 GEJ65624 GOF65624 GYB65624 HHX65624 HRT65624 IBP65624 ILL65624 IVH65624 JFD65624 JOZ65624 JYV65624 KIR65624 KSN65624 LCJ65624 LMF65624 LWB65624 MFX65624 MPT65624 MZP65624 NJL65624 NTH65624 ODD65624 OMZ65624 OWV65624 PGR65624 PQN65624 QAJ65624 QKF65624 QUB65624 RDX65624 RNT65624 RXP65624 SHL65624 SRH65624 TBD65624 TKZ65624 TUV65624 UER65624 UON65624 UYJ65624 VIF65624 VSB65624 WBX65624 WLT65624 WVP65624 H131160 JD131160 SZ131160 ACV131160 AMR131160 AWN131160 BGJ131160 BQF131160 CAB131160 CJX131160 CTT131160 DDP131160 DNL131160 DXH131160 EHD131160 EQZ131160 FAV131160 FKR131160 FUN131160 GEJ131160 GOF131160 GYB131160 HHX131160 HRT131160 IBP131160 ILL131160 IVH131160 JFD131160 JOZ131160 JYV131160 KIR131160 KSN131160 LCJ131160 LMF131160 LWB131160 MFX131160 MPT131160 MZP131160 NJL131160 NTH131160 ODD131160 OMZ131160 OWV131160 PGR131160 PQN131160 QAJ131160 QKF131160 QUB131160 RDX131160 RNT131160 RXP131160 SHL131160 SRH131160 TBD131160 TKZ131160 TUV131160 UER131160 UON131160 UYJ131160 VIF131160 VSB131160 WBX131160 WLT131160 WVP131160 H196696 JD196696 SZ196696 ACV196696 AMR196696 AWN196696 BGJ196696 BQF196696 CAB196696 CJX196696 CTT196696 DDP196696 DNL196696 DXH196696 EHD196696 EQZ196696 FAV196696 FKR196696 FUN196696 GEJ196696 GOF196696 GYB196696 HHX196696 HRT196696 IBP196696 ILL196696 IVH196696 JFD196696 JOZ196696 JYV196696 KIR196696 KSN196696 LCJ196696 LMF196696 LWB196696 MFX196696 MPT196696 MZP196696 NJL196696 NTH196696 ODD196696 OMZ196696 OWV196696 PGR196696 PQN196696 QAJ196696 QKF196696 QUB196696 RDX196696 RNT196696 RXP196696 SHL196696 SRH196696 TBD196696 TKZ196696 TUV196696 UER196696 UON196696 UYJ196696 VIF196696 VSB196696 WBX196696 WLT196696 WVP196696 H262232 JD262232 SZ262232 ACV262232 AMR262232 AWN262232 BGJ262232 BQF262232 CAB262232 CJX262232 CTT262232 DDP262232 DNL262232 DXH262232 EHD262232 EQZ262232 FAV262232 FKR262232 FUN262232 GEJ262232 GOF262232 GYB262232 HHX262232 HRT262232 IBP262232 ILL262232 IVH262232 JFD262232 JOZ262232 JYV262232 KIR262232 KSN262232 LCJ262232 LMF262232 LWB262232 MFX262232 MPT262232 MZP262232 NJL262232 NTH262232 ODD262232 OMZ262232 OWV262232 PGR262232 PQN262232 QAJ262232 QKF262232 QUB262232 RDX262232 RNT262232 RXP262232 SHL262232 SRH262232 TBD262232 TKZ262232 TUV262232 UER262232 UON262232 UYJ262232 VIF262232 VSB262232 WBX262232 WLT262232 WVP262232 H327768 JD327768 SZ327768 ACV327768 AMR327768 AWN327768 BGJ327768 BQF327768 CAB327768 CJX327768 CTT327768 DDP327768 DNL327768 DXH327768 EHD327768 EQZ327768 FAV327768 FKR327768 FUN327768 GEJ327768 GOF327768 GYB327768 HHX327768 HRT327768 IBP327768 ILL327768 IVH327768 JFD327768 JOZ327768 JYV327768 KIR327768 KSN327768 LCJ327768 LMF327768 LWB327768 MFX327768 MPT327768 MZP327768 NJL327768 NTH327768 ODD327768 OMZ327768 OWV327768 PGR327768 PQN327768 QAJ327768 QKF327768 QUB327768 RDX327768 RNT327768 RXP327768 SHL327768 SRH327768 TBD327768 TKZ327768 TUV327768 UER327768 UON327768 UYJ327768 VIF327768 VSB327768 WBX327768 WLT327768 WVP327768 H393304 JD393304 SZ393304 ACV393304 AMR393304 AWN393304 BGJ393304 BQF393304 CAB393304 CJX393304 CTT393304 DDP393304 DNL393304 DXH393304 EHD393304 EQZ393304 FAV393304 FKR393304 FUN393304 GEJ393304 GOF393304 GYB393304 HHX393304 HRT393304 IBP393304 ILL393304 IVH393304 JFD393304 JOZ393304 JYV393304 KIR393304 KSN393304 LCJ393304 LMF393304 LWB393304 MFX393304 MPT393304 MZP393304 NJL393304 NTH393304 ODD393304 OMZ393304 OWV393304 PGR393304 PQN393304 QAJ393304 QKF393304 QUB393304 RDX393304 RNT393304 RXP393304 SHL393304 SRH393304 TBD393304 TKZ393304 TUV393304 UER393304 UON393304 UYJ393304 VIF393304 VSB393304 WBX393304 WLT393304 WVP393304 H458840 JD458840 SZ458840 ACV458840 AMR458840 AWN458840 BGJ458840 BQF458840 CAB458840 CJX458840 CTT458840 DDP458840 DNL458840 DXH458840 EHD458840 EQZ458840 FAV458840 FKR458840 FUN458840 GEJ458840 GOF458840 GYB458840 HHX458840 HRT458840 IBP458840 ILL458840 IVH458840 JFD458840 JOZ458840 JYV458840 KIR458840 KSN458840 LCJ458840 LMF458840 LWB458840 MFX458840 MPT458840 MZP458840 NJL458840 NTH458840 ODD458840 OMZ458840 OWV458840 PGR458840 PQN458840 QAJ458840 QKF458840 QUB458840 RDX458840 RNT458840 RXP458840 SHL458840 SRH458840 TBD458840 TKZ458840 TUV458840 UER458840 UON458840 UYJ458840 VIF458840 VSB458840 WBX458840 WLT458840 WVP458840 H524376 JD524376 SZ524376 ACV524376 AMR524376 AWN524376 BGJ524376 BQF524376 CAB524376 CJX524376 CTT524376 DDP524376 DNL524376 DXH524376 EHD524376 EQZ524376 FAV524376 FKR524376 FUN524376 GEJ524376 GOF524376 GYB524376 HHX524376 HRT524376 IBP524376 ILL524376 IVH524376 JFD524376 JOZ524376 JYV524376 KIR524376 KSN524376 LCJ524376 LMF524376 LWB524376 MFX524376 MPT524376 MZP524376 NJL524376 NTH524376 ODD524376 OMZ524376 OWV524376 PGR524376 PQN524376 QAJ524376 QKF524376 QUB524376 RDX524376 RNT524376 RXP524376 SHL524376 SRH524376 TBD524376 TKZ524376 TUV524376 UER524376 UON524376 UYJ524376 VIF524376 VSB524376 WBX524376 WLT524376 WVP524376 H589912 JD589912 SZ589912 ACV589912 AMR589912 AWN589912 BGJ589912 BQF589912 CAB589912 CJX589912 CTT589912 DDP589912 DNL589912 DXH589912 EHD589912 EQZ589912 FAV589912 FKR589912 FUN589912 GEJ589912 GOF589912 GYB589912 HHX589912 HRT589912 IBP589912 ILL589912 IVH589912 JFD589912 JOZ589912 JYV589912 KIR589912 KSN589912 LCJ589912 LMF589912 LWB589912 MFX589912 MPT589912 MZP589912 NJL589912 NTH589912 ODD589912 OMZ589912 OWV589912 PGR589912 PQN589912 QAJ589912 QKF589912 QUB589912 RDX589912 RNT589912 RXP589912 SHL589912 SRH589912 TBD589912 TKZ589912 TUV589912 UER589912 UON589912 UYJ589912 VIF589912 VSB589912 WBX589912 WLT589912 WVP589912 H655448 JD655448 SZ655448 ACV655448 AMR655448 AWN655448 BGJ655448 BQF655448 CAB655448 CJX655448 CTT655448 DDP655448 DNL655448 DXH655448 EHD655448 EQZ655448 FAV655448 FKR655448 FUN655448 GEJ655448 GOF655448 GYB655448 HHX655448 HRT655448 IBP655448 ILL655448 IVH655448 JFD655448 JOZ655448 JYV655448 KIR655448 KSN655448 LCJ655448 LMF655448 LWB655448 MFX655448 MPT655448 MZP655448 NJL655448 NTH655448 ODD655448 OMZ655448 OWV655448 PGR655448 PQN655448 QAJ655448 QKF655448 QUB655448 RDX655448 RNT655448 RXP655448 SHL655448 SRH655448 TBD655448 TKZ655448 TUV655448 UER655448 UON655448 UYJ655448 VIF655448 VSB655448 WBX655448 WLT655448 WVP655448 H720984 JD720984 SZ720984 ACV720984 AMR720984 AWN720984 BGJ720984 BQF720984 CAB720984 CJX720984 CTT720984 DDP720984 DNL720984 DXH720984 EHD720984 EQZ720984 FAV720984 FKR720984 FUN720984 GEJ720984 GOF720984 GYB720984 HHX720984 HRT720984 IBP720984 ILL720984 IVH720984 JFD720984 JOZ720984 JYV720984 KIR720984 KSN720984 LCJ720984 LMF720984 LWB720984 MFX720984 MPT720984 MZP720984 NJL720984 NTH720984 ODD720984 OMZ720984 OWV720984 PGR720984 PQN720984 QAJ720984 QKF720984 QUB720984 RDX720984 RNT720984 RXP720984 SHL720984 SRH720984 TBD720984 TKZ720984 TUV720984 UER720984 UON720984 UYJ720984 VIF720984 VSB720984 WBX720984 WLT720984 WVP720984 H786520 JD786520 SZ786520 ACV786520 AMR786520 AWN786520 BGJ786520 BQF786520 CAB786520 CJX786520 CTT786520 DDP786520 DNL786520 DXH786520 EHD786520 EQZ786520 FAV786520 FKR786520 FUN786520 GEJ786520 GOF786520 GYB786520 HHX786520 HRT786520 IBP786520 ILL786520 IVH786520 JFD786520 JOZ786520 JYV786520 KIR786520 KSN786520 LCJ786520 LMF786520 LWB786520 MFX786520 MPT786520 MZP786520 NJL786520 NTH786520 ODD786520 OMZ786520 OWV786520 PGR786520 PQN786520 QAJ786520 QKF786520 QUB786520 RDX786520 RNT786520 RXP786520 SHL786520 SRH786520 TBD786520 TKZ786520 TUV786520 UER786520 UON786520 UYJ786520 VIF786520 VSB786520 WBX786520 WLT786520 WVP786520 H852056 JD852056 SZ852056 ACV852056 AMR852056 AWN852056 BGJ852056 BQF852056 CAB852056 CJX852056 CTT852056 DDP852056 DNL852056 DXH852056 EHD852056 EQZ852056 FAV852056 FKR852056 FUN852056 GEJ852056 GOF852056 GYB852056 HHX852056 HRT852056 IBP852056 ILL852056 IVH852056 JFD852056 JOZ852056 JYV852056 KIR852056 KSN852056 LCJ852056 LMF852056 LWB852056 MFX852056 MPT852056 MZP852056 NJL852056 NTH852056 ODD852056 OMZ852056 OWV852056 PGR852056 PQN852056 QAJ852056 QKF852056 QUB852056 RDX852056 RNT852056 RXP852056 SHL852056 SRH852056 TBD852056 TKZ852056 TUV852056 UER852056 UON852056 UYJ852056 VIF852056 VSB852056 WBX852056 WLT852056 WVP852056 H917592 JD917592 SZ917592 ACV917592 AMR917592 AWN917592 BGJ917592 BQF917592 CAB917592 CJX917592 CTT917592 DDP917592 DNL917592 DXH917592 EHD917592 EQZ917592 FAV917592 FKR917592 FUN917592 GEJ917592 GOF917592 GYB917592 HHX917592 HRT917592 IBP917592 ILL917592 IVH917592 JFD917592 JOZ917592 JYV917592 KIR917592 KSN917592 LCJ917592 LMF917592 LWB917592 MFX917592 MPT917592 MZP917592 NJL917592 NTH917592 ODD917592 OMZ917592 OWV917592 PGR917592 PQN917592 QAJ917592 QKF917592 QUB917592 RDX917592 RNT917592 RXP917592 SHL917592 SRH917592 TBD917592 TKZ917592 TUV917592 UER917592 UON917592 UYJ917592 VIF917592 VSB917592 WBX917592 WLT917592 WVP917592 H983128 JD983128 SZ983128 ACV983128 AMR983128 AWN983128 BGJ983128 BQF983128 CAB983128 CJX983128 CTT983128 DDP983128 DNL983128 DXH983128 EHD983128 EQZ983128 FAV983128 FKR983128 FUN983128 GEJ983128 GOF983128 GYB983128 HHX983128 HRT983128 IBP983128 ILL983128 IVH983128 JFD983128 JOZ983128 JYV983128 KIR983128 KSN983128 LCJ983128 LMF983128 LWB983128 MFX983128 MPT983128 MZP983128 NJL983128 NTH983128 ODD983128 OMZ983128 OWV983128 PGR983128 PQN983128 QAJ983128 QKF983128 QUB983128 RDX983128 RNT983128 RXP983128 SHL983128 SRH983128 TBD983128 TKZ983128 TUV983128 UER983128 UON983128 UYJ983128 VIF983128 VSB983128 WBX983128 WLT983128 WVP983128"/>
    <dataValidation allowBlank="1" showInputMessage="1" showErrorMessage="1" promptTitle="Rate in Year 1 - with SV" prompt="This is the ordinary business rate for a land value of $50,000 in Year 1 of the application - without the proposed special variation." sqref="G88 JC88 SY88 ACU88 AMQ88 AWM88 BGI88 BQE88 CAA88 CJW88 CTS88 DDO88 DNK88 DXG88 EHC88 EQY88 FAU88 FKQ88 FUM88 GEI88 GOE88 GYA88 HHW88 HRS88 IBO88 ILK88 IVG88 JFC88 JOY88 JYU88 KIQ88 KSM88 LCI88 LME88 LWA88 MFW88 MPS88 MZO88 NJK88 NTG88 ODC88 OMY88 OWU88 PGQ88 PQM88 QAI88 QKE88 QUA88 RDW88 RNS88 RXO88 SHK88 SRG88 TBC88 TKY88 TUU88 UEQ88 UOM88 UYI88 VIE88 VSA88 WBW88 WLS88 WVO88 G65624 JC65624 SY65624 ACU65624 AMQ65624 AWM65624 BGI65624 BQE65624 CAA65624 CJW65624 CTS65624 DDO65624 DNK65624 DXG65624 EHC65624 EQY65624 FAU65624 FKQ65624 FUM65624 GEI65624 GOE65624 GYA65624 HHW65624 HRS65624 IBO65624 ILK65624 IVG65624 JFC65624 JOY65624 JYU65624 KIQ65624 KSM65624 LCI65624 LME65624 LWA65624 MFW65624 MPS65624 MZO65624 NJK65624 NTG65624 ODC65624 OMY65624 OWU65624 PGQ65624 PQM65624 QAI65624 QKE65624 QUA65624 RDW65624 RNS65624 RXO65624 SHK65624 SRG65624 TBC65624 TKY65624 TUU65624 UEQ65624 UOM65624 UYI65624 VIE65624 VSA65624 WBW65624 WLS65624 WVO65624 G131160 JC131160 SY131160 ACU131160 AMQ131160 AWM131160 BGI131160 BQE131160 CAA131160 CJW131160 CTS131160 DDO131160 DNK131160 DXG131160 EHC131160 EQY131160 FAU131160 FKQ131160 FUM131160 GEI131160 GOE131160 GYA131160 HHW131160 HRS131160 IBO131160 ILK131160 IVG131160 JFC131160 JOY131160 JYU131160 KIQ131160 KSM131160 LCI131160 LME131160 LWA131160 MFW131160 MPS131160 MZO131160 NJK131160 NTG131160 ODC131160 OMY131160 OWU131160 PGQ131160 PQM131160 QAI131160 QKE131160 QUA131160 RDW131160 RNS131160 RXO131160 SHK131160 SRG131160 TBC131160 TKY131160 TUU131160 UEQ131160 UOM131160 UYI131160 VIE131160 VSA131160 WBW131160 WLS131160 WVO131160 G196696 JC196696 SY196696 ACU196696 AMQ196696 AWM196696 BGI196696 BQE196696 CAA196696 CJW196696 CTS196696 DDO196696 DNK196696 DXG196696 EHC196696 EQY196696 FAU196696 FKQ196696 FUM196696 GEI196696 GOE196696 GYA196696 HHW196696 HRS196696 IBO196696 ILK196696 IVG196696 JFC196696 JOY196696 JYU196696 KIQ196696 KSM196696 LCI196696 LME196696 LWA196696 MFW196696 MPS196696 MZO196696 NJK196696 NTG196696 ODC196696 OMY196696 OWU196696 PGQ196696 PQM196696 QAI196696 QKE196696 QUA196696 RDW196696 RNS196696 RXO196696 SHK196696 SRG196696 TBC196696 TKY196696 TUU196696 UEQ196696 UOM196696 UYI196696 VIE196696 VSA196696 WBW196696 WLS196696 WVO196696 G262232 JC262232 SY262232 ACU262232 AMQ262232 AWM262232 BGI262232 BQE262232 CAA262232 CJW262232 CTS262232 DDO262232 DNK262232 DXG262232 EHC262232 EQY262232 FAU262232 FKQ262232 FUM262232 GEI262232 GOE262232 GYA262232 HHW262232 HRS262232 IBO262232 ILK262232 IVG262232 JFC262232 JOY262232 JYU262232 KIQ262232 KSM262232 LCI262232 LME262232 LWA262232 MFW262232 MPS262232 MZO262232 NJK262232 NTG262232 ODC262232 OMY262232 OWU262232 PGQ262232 PQM262232 QAI262232 QKE262232 QUA262232 RDW262232 RNS262232 RXO262232 SHK262232 SRG262232 TBC262232 TKY262232 TUU262232 UEQ262232 UOM262232 UYI262232 VIE262232 VSA262232 WBW262232 WLS262232 WVO262232 G327768 JC327768 SY327768 ACU327768 AMQ327768 AWM327768 BGI327768 BQE327768 CAA327768 CJW327768 CTS327768 DDO327768 DNK327768 DXG327768 EHC327768 EQY327768 FAU327768 FKQ327768 FUM327768 GEI327768 GOE327768 GYA327768 HHW327768 HRS327768 IBO327768 ILK327768 IVG327768 JFC327768 JOY327768 JYU327768 KIQ327768 KSM327768 LCI327768 LME327768 LWA327768 MFW327768 MPS327768 MZO327768 NJK327768 NTG327768 ODC327768 OMY327768 OWU327768 PGQ327768 PQM327768 QAI327768 QKE327768 QUA327768 RDW327768 RNS327768 RXO327768 SHK327768 SRG327768 TBC327768 TKY327768 TUU327768 UEQ327768 UOM327768 UYI327768 VIE327768 VSA327768 WBW327768 WLS327768 WVO327768 G393304 JC393304 SY393304 ACU393304 AMQ393304 AWM393304 BGI393304 BQE393304 CAA393304 CJW393304 CTS393304 DDO393304 DNK393304 DXG393304 EHC393304 EQY393304 FAU393304 FKQ393304 FUM393304 GEI393304 GOE393304 GYA393304 HHW393304 HRS393304 IBO393304 ILK393304 IVG393304 JFC393304 JOY393304 JYU393304 KIQ393304 KSM393304 LCI393304 LME393304 LWA393304 MFW393304 MPS393304 MZO393304 NJK393304 NTG393304 ODC393304 OMY393304 OWU393304 PGQ393304 PQM393304 QAI393304 QKE393304 QUA393304 RDW393304 RNS393304 RXO393304 SHK393304 SRG393304 TBC393304 TKY393304 TUU393304 UEQ393304 UOM393304 UYI393304 VIE393304 VSA393304 WBW393304 WLS393304 WVO393304 G458840 JC458840 SY458840 ACU458840 AMQ458840 AWM458840 BGI458840 BQE458840 CAA458840 CJW458840 CTS458840 DDO458840 DNK458840 DXG458840 EHC458840 EQY458840 FAU458840 FKQ458840 FUM458840 GEI458840 GOE458840 GYA458840 HHW458840 HRS458840 IBO458840 ILK458840 IVG458840 JFC458840 JOY458840 JYU458840 KIQ458840 KSM458840 LCI458840 LME458840 LWA458840 MFW458840 MPS458840 MZO458840 NJK458840 NTG458840 ODC458840 OMY458840 OWU458840 PGQ458840 PQM458840 QAI458840 QKE458840 QUA458840 RDW458840 RNS458840 RXO458840 SHK458840 SRG458840 TBC458840 TKY458840 TUU458840 UEQ458840 UOM458840 UYI458840 VIE458840 VSA458840 WBW458840 WLS458840 WVO458840 G524376 JC524376 SY524376 ACU524376 AMQ524376 AWM524376 BGI524376 BQE524376 CAA524376 CJW524376 CTS524376 DDO524376 DNK524376 DXG524376 EHC524376 EQY524376 FAU524376 FKQ524376 FUM524376 GEI524376 GOE524376 GYA524376 HHW524376 HRS524376 IBO524376 ILK524376 IVG524376 JFC524376 JOY524376 JYU524376 KIQ524376 KSM524376 LCI524376 LME524376 LWA524376 MFW524376 MPS524376 MZO524376 NJK524376 NTG524376 ODC524376 OMY524376 OWU524376 PGQ524376 PQM524376 QAI524376 QKE524376 QUA524376 RDW524376 RNS524376 RXO524376 SHK524376 SRG524376 TBC524376 TKY524376 TUU524376 UEQ524376 UOM524376 UYI524376 VIE524376 VSA524376 WBW524376 WLS524376 WVO524376 G589912 JC589912 SY589912 ACU589912 AMQ589912 AWM589912 BGI589912 BQE589912 CAA589912 CJW589912 CTS589912 DDO589912 DNK589912 DXG589912 EHC589912 EQY589912 FAU589912 FKQ589912 FUM589912 GEI589912 GOE589912 GYA589912 HHW589912 HRS589912 IBO589912 ILK589912 IVG589912 JFC589912 JOY589912 JYU589912 KIQ589912 KSM589912 LCI589912 LME589912 LWA589912 MFW589912 MPS589912 MZO589912 NJK589912 NTG589912 ODC589912 OMY589912 OWU589912 PGQ589912 PQM589912 QAI589912 QKE589912 QUA589912 RDW589912 RNS589912 RXO589912 SHK589912 SRG589912 TBC589912 TKY589912 TUU589912 UEQ589912 UOM589912 UYI589912 VIE589912 VSA589912 WBW589912 WLS589912 WVO589912 G655448 JC655448 SY655448 ACU655448 AMQ655448 AWM655448 BGI655448 BQE655448 CAA655448 CJW655448 CTS655448 DDO655448 DNK655448 DXG655448 EHC655448 EQY655448 FAU655448 FKQ655448 FUM655448 GEI655448 GOE655448 GYA655448 HHW655448 HRS655448 IBO655448 ILK655448 IVG655448 JFC655448 JOY655448 JYU655448 KIQ655448 KSM655448 LCI655448 LME655448 LWA655448 MFW655448 MPS655448 MZO655448 NJK655448 NTG655448 ODC655448 OMY655448 OWU655448 PGQ655448 PQM655448 QAI655448 QKE655448 QUA655448 RDW655448 RNS655448 RXO655448 SHK655448 SRG655448 TBC655448 TKY655448 TUU655448 UEQ655448 UOM655448 UYI655448 VIE655448 VSA655448 WBW655448 WLS655448 WVO655448 G720984 JC720984 SY720984 ACU720984 AMQ720984 AWM720984 BGI720984 BQE720984 CAA720984 CJW720984 CTS720984 DDO720984 DNK720984 DXG720984 EHC720984 EQY720984 FAU720984 FKQ720984 FUM720984 GEI720984 GOE720984 GYA720984 HHW720984 HRS720984 IBO720984 ILK720984 IVG720984 JFC720984 JOY720984 JYU720984 KIQ720984 KSM720984 LCI720984 LME720984 LWA720984 MFW720984 MPS720984 MZO720984 NJK720984 NTG720984 ODC720984 OMY720984 OWU720984 PGQ720984 PQM720984 QAI720984 QKE720984 QUA720984 RDW720984 RNS720984 RXO720984 SHK720984 SRG720984 TBC720984 TKY720984 TUU720984 UEQ720984 UOM720984 UYI720984 VIE720984 VSA720984 WBW720984 WLS720984 WVO720984 G786520 JC786520 SY786520 ACU786520 AMQ786520 AWM786520 BGI786520 BQE786520 CAA786520 CJW786520 CTS786520 DDO786520 DNK786520 DXG786520 EHC786520 EQY786520 FAU786520 FKQ786520 FUM786520 GEI786520 GOE786520 GYA786520 HHW786520 HRS786520 IBO786520 ILK786520 IVG786520 JFC786520 JOY786520 JYU786520 KIQ786520 KSM786520 LCI786520 LME786520 LWA786520 MFW786520 MPS786520 MZO786520 NJK786520 NTG786520 ODC786520 OMY786520 OWU786520 PGQ786520 PQM786520 QAI786520 QKE786520 QUA786520 RDW786520 RNS786520 RXO786520 SHK786520 SRG786520 TBC786520 TKY786520 TUU786520 UEQ786520 UOM786520 UYI786520 VIE786520 VSA786520 WBW786520 WLS786520 WVO786520 G852056 JC852056 SY852056 ACU852056 AMQ852056 AWM852056 BGI852056 BQE852056 CAA852056 CJW852056 CTS852056 DDO852056 DNK852056 DXG852056 EHC852056 EQY852056 FAU852056 FKQ852056 FUM852056 GEI852056 GOE852056 GYA852056 HHW852056 HRS852056 IBO852056 ILK852056 IVG852056 JFC852056 JOY852056 JYU852056 KIQ852056 KSM852056 LCI852056 LME852056 LWA852056 MFW852056 MPS852056 MZO852056 NJK852056 NTG852056 ODC852056 OMY852056 OWU852056 PGQ852056 PQM852056 QAI852056 QKE852056 QUA852056 RDW852056 RNS852056 RXO852056 SHK852056 SRG852056 TBC852056 TKY852056 TUU852056 UEQ852056 UOM852056 UYI852056 VIE852056 VSA852056 WBW852056 WLS852056 WVO852056 G917592 JC917592 SY917592 ACU917592 AMQ917592 AWM917592 BGI917592 BQE917592 CAA917592 CJW917592 CTS917592 DDO917592 DNK917592 DXG917592 EHC917592 EQY917592 FAU917592 FKQ917592 FUM917592 GEI917592 GOE917592 GYA917592 HHW917592 HRS917592 IBO917592 ILK917592 IVG917592 JFC917592 JOY917592 JYU917592 KIQ917592 KSM917592 LCI917592 LME917592 LWA917592 MFW917592 MPS917592 MZO917592 NJK917592 NTG917592 ODC917592 OMY917592 OWU917592 PGQ917592 PQM917592 QAI917592 QKE917592 QUA917592 RDW917592 RNS917592 RXO917592 SHK917592 SRG917592 TBC917592 TKY917592 TUU917592 UEQ917592 UOM917592 UYI917592 VIE917592 VSA917592 WBW917592 WLS917592 WVO917592 G983128 JC983128 SY983128 ACU983128 AMQ983128 AWM983128 BGI983128 BQE983128 CAA983128 CJW983128 CTS983128 DDO983128 DNK983128 DXG983128 EHC983128 EQY983128 FAU983128 FKQ983128 FUM983128 GEI983128 GOE983128 GYA983128 HHW983128 HRS983128 IBO983128 ILK983128 IVG983128 JFC983128 JOY983128 JYU983128 KIQ983128 KSM983128 LCI983128 LME983128 LWA983128 MFW983128 MPS983128 MZO983128 NJK983128 NTG983128 ODC983128 OMY983128 OWU983128 PGQ983128 PQM983128 QAI983128 QKE983128 QUA983128 RDW983128 RNS983128 RXO983128 SHK983128 SRG983128 TBC983128 TKY983128 TUU983128 UEQ983128 UOM983128 UYI983128 VIE983128 VSA983128 WBW983128 WLS983128 WVO983128"/>
    <dataValidation allowBlank="1" showInputMessage="1" showErrorMessage="1" promptTitle="Rate in Year 7 - with SV" prompt="This is the ordinary farmland rate for a land value of $50,000 in Year 7 of the application - without the proposed special variation." sqref="M129 JI129 TE129 ADA129 AMW129 AWS129 BGO129 BQK129 CAG129 CKC129 CTY129 DDU129 DNQ129 DXM129 EHI129 ERE129 FBA129 FKW129 FUS129 GEO129 GOK129 GYG129 HIC129 HRY129 IBU129 ILQ129 IVM129 JFI129 JPE129 JZA129 KIW129 KSS129 LCO129 LMK129 LWG129 MGC129 MPY129 MZU129 NJQ129 NTM129 ODI129 ONE129 OXA129 PGW129 PQS129 QAO129 QKK129 QUG129 REC129 RNY129 RXU129 SHQ129 SRM129 TBI129 TLE129 TVA129 UEW129 UOS129 UYO129 VIK129 VSG129 WCC129 WLY129 WVU129 M65665 JI65665 TE65665 ADA65665 AMW65665 AWS65665 BGO65665 BQK65665 CAG65665 CKC65665 CTY65665 DDU65665 DNQ65665 DXM65665 EHI65665 ERE65665 FBA65665 FKW65665 FUS65665 GEO65665 GOK65665 GYG65665 HIC65665 HRY65665 IBU65665 ILQ65665 IVM65665 JFI65665 JPE65665 JZA65665 KIW65665 KSS65665 LCO65665 LMK65665 LWG65665 MGC65665 MPY65665 MZU65665 NJQ65665 NTM65665 ODI65665 ONE65665 OXA65665 PGW65665 PQS65665 QAO65665 QKK65665 QUG65665 REC65665 RNY65665 RXU65665 SHQ65665 SRM65665 TBI65665 TLE65665 TVA65665 UEW65665 UOS65665 UYO65665 VIK65665 VSG65665 WCC65665 WLY65665 WVU65665 M131201 JI131201 TE131201 ADA131201 AMW131201 AWS131201 BGO131201 BQK131201 CAG131201 CKC131201 CTY131201 DDU131201 DNQ131201 DXM131201 EHI131201 ERE131201 FBA131201 FKW131201 FUS131201 GEO131201 GOK131201 GYG131201 HIC131201 HRY131201 IBU131201 ILQ131201 IVM131201 JFI131201 JPE131201 JZA131201 KIW131201 KSS131201 LCO131201 LMK131201 LWG131201 MGC131201 MPY131201 MZU131201 NJQ131201 NTM131201 ODI131201 ONE131201 OXA131201 PGW131201 PQS131201 QAO131201 QKK131201 QUG131201 REC131201 RNY131201 RXU131201 SHQ131201 SRM131201 TBI131201 TLE131201 TVA131201 UEW131201 UOS131201 UYO131201 VIK131201 VSG131201 WCC131201 WLY131201 WVU131201 M196737 JI196737 TE196737 ADA196737 AMW196737 AWS196737 BGO196737 BQK196737 CAG196737 CKC196737 CTY196737 DDU196737 DNQ196737 DXM196737 EHI196737 ERE196737 FBA196737 FKW196737 FUS196737 GEO196737 GOK196737 GYG196737 HIC196737 HRY196737 IBU196737 ILQ196737 IVM196737 JFI196737 JPE196737 JZA196737 KIW196737 KSS196737 LCO196737 LMK196737 LWG196737 MGC196737 MPY196737 MZU196737 NJQ196737 NTM196737 ODI196737 ONE196737 OXA196737 PGW196737 PQS196737 QAO196737 QKK196737 QUG196737 REC196737 RNY196737 RXU196737 SHQ196737 SRM196737 TBI196737 TLE196737 TVA196737 UEW196737 UOS196737 UYO196737 VIK196737 VSG196737 WCC196737 WLY196737 WVU196737 M262273 JI262273 TE262273 ADA262273 AMW262273 AWS262273 BGO262273 BQK262273 CAG262273 CKC262273 CTY262273 DDU262273 DNQ262273 DXM262273 EHI262273 ERE262273 FBA262273 FKW262273 FUS262273 GEO262273 GOK262273 GYG262273 HIC262273 HRY262273 IBU262273 ILQ262273 IVM262273 JFI262273 JPE262273 JZA262273 KIW262273 KSS262273 LCO262273 LMK262273 LWG262273 MGC262273 MPY262273 MZU262273 NJQ262273 NTM262273 ODI262273 ONE262273 OXA262273 PGW262273 PQS262273 QAO262273 QKK262273 QUG262273 REC262273 RNY262273 RXU262273 SHQ262273 SRM262273 TBI262273 TLE262273 TVA262273 UEW262273 UOS262273 UYO262273 VIK262273 VSG262273 WCC262273 WLY262273 WVU262273 M327809 JI327809 TE327809 ADA327809 AMW327809 AWS327809 BGO327809 BQK327809 CAG327809 CKC327809 CTY327809 DDU327809 DNQ327809 DXM327809 EHI327809 ERE327809 FBA327809 FKW327809 FUS327809 GEO327809 GOK327809 GYG327809 HIC327809 HRY327809 IBU327809 ILQ327809 IVM327809 JFI327809 JPE327809 JZA327809 KIW327809 KSS327809 LCO327809 LMK327809 LWG327809 MGC327809 MPY327809 MZU327809 NJQ327809 NTM327809 ODI327809 ONE327809 OXA327809 PGW327809 PQS327809 QAO327809 QKK327809 QUG327809 REC327809 RNY327809 RXU327809 SHQ327809 SRM327809 TBI327809 TLE327809 TVA327809 UEW327809 UOS327809 UYO327809 VIK327809 VSG327809 WCC327809 WLY327809 WVU327809 M393345 JI393345 TE393345 ADA393345 AMW393345 AWS393345 BGO393345 BQK393345 CAG393345 CKC393345 CTY393345 DDU393345 DNQ393345 DXM393345 EHI393345 ERE393345 FBA393345 FKW393345 FUS393345 GEO393345 GOK393345 GYG393345 HIC393345 HRY393345 IBU393345 ILQ393345 IVM393345 JFI393345 JPE393345 JZA393345 KIW393345 KSS393345 LCO393345 LMK393345 LWG393345 MGC393345 MPY393345 MZU393345 NJQ393345 NTM393345 ODI393345 ONE393345 OXA393345 PGW393345 PQS393345 QAO393345 QKK393345 QUG393345 REC393345 RNY393345 RXU393345 SHQ393345 SRM393345 TBI393345 TLE393345 TVA393345 UEW393345 UOS393345 UYO393345 VIK393345 VSG393345 WCC393345 WLY393345 WVU393345 M458881 JI458881 TE458881 ADA458881 AMW458881 AWS458881 BGO458881 BQK458881 CAG458881 CKC458881 CTY458881 DDU458881 DNQ458881 DXM458881 EHI458881 ERE458881 FBA458881 FKW458881 FUS458881 GEO458881 GOK458881 GYG458881 HIC458881 HRY458881 IBU458881 ILQ458881 IVM458881 JFI458881 JPE458881 JZA458881 KIW458881 KSS458881 LCO458881 LMK458881 LWG458881 MGC458881 MPY458881 MZU458881 NJQ458881 NTM458881 ODI458881 ONE458881 OXA458881 PGW458881 PQS458881 QAO458881 QKK458881 QUG458881 REC458881 RNY458881 RXU458881 SHQ458881 SRM458881 TBI458881 TLE458881 TVA458881 UEW458881 UOS458881 UYO458881 VIK458881 VSG458881 WCC458881 WLY458881 WVU458881 M524417 JI524417 TE524417 ADA524417 AMW524417 AWS524417 BGO524417 BQK524417 CAG524417 CKC524417 CTY524417 DDU524417 DNQ524417 DXM524417 EHI524417 ERE524417 FBA524417 FKW524417 FUS524417 GEO524417 GOK524417 GYG524417 HIC524417 HRY524417 IBU524417 ILQ524417 IVM524417 JFI524417 JPE524417 JZA524417 KIW524417 KSS524417 LCO524417 LMK524417 LWG524417 MGC524417 MPY524417 MZU524417 NJQ524417 NTM524417 ODI524417 ONE524417 OXA524417 PGW524417 PQS524417 QAO524417 QKK524417 QUG524417 REC524417 RNY524417 RXU524417 SHQ524417 SRM524417 TBI524417 TLE524417 TVA524417 UEW524417 UOS524417 UYO524417 VIK524417 VSG524417 WCC524417 WLY524417 WVU524417 M589953 JI589953 TE589953 ADA589953 AMW589953 AWS589953 BGO589953 BQK589953 CAG589953 CKC589953 CTY589953 DDU589953 DNQ589953 DXM589953 EHI589953 ERE589953 FBA589953 FKW589953 FUS589953 GEO589953 GOK589953 GYG589953 HIC589953 HRY589953 IBU589953 ILQ589953 IVM589953 JFI589953 JPE589953 JZA589953 KIW589953 KSS589953 LCO589953 LMK589953 LWG589953 MGC589953 MPY589953 MZU589953 NJQ589953 NTM589953 ODI589953 ONE589953 OXA589953 PGW589953 PQS589953 QAO589953 QKK589953 QUG589953 REC589953 RNY589953 RXU589953 SHQ589953 SRM589953 TBI589953 TLE589953 TVA589953 UEW589953 UOS589953 UYO589953 VIK589953 VSG589953 WCC589953 WLY589953 WVU589953 M655489 JI655489 TE655489 ADA655489 AMW655489 AWS655489 BGO655489 BQK655489 CAG655489 CKC655489 CTY655489 DDU655489 DNQ655489 DXM655489 EHI655489 ERE655489 FBA655489 FKW655489 FUS655489 GEO655489 GOK655489 GYG655489 HIC655489 HRY655489 IBU655489 ILQ655489 IVM655489 JFI655489 JPE655489 JZA655489 KIW655489 KSS655489 LCO655489 LMK655489 LWG655489 MGC655489 MPY655489 MZU655489 NJQ655489 NTM655489 ODI655489 ONE655489 OXA655489 PGW655489 PQS655489 QAO655489 QKK655489 QUG655489 REC655489 RNY655489 RXU655489 SHQ655489 SRM655489 TBI655489 TLE655489 TVA655489 UEW655489 UOS655489 UYO655489 VIK655489 VSG655489 WCC655489 WLY655489 WVU655489 M721025 JI721025 TE721025 ADA721025 AMW721025 AWS721025 BGO721025 BQK721025 CAG721025 CKC721025 CTY721025 DDU721025 DNQ721025 DXM721025 EHI721025 ERE721025 FBA721025 FKW721025 FUS721025 GEO721025 GOK721025 GYG721025 HIC721025 HRY721025 IBU721025 ILQ721025 IVM721025 JFI721025 JPE721025 JZA721025 KIW721025 KSS721025 LCO721025 LMK721025 LWG721025 MGC721025 MPY721025 MZU721025 NJQ721025 NTM721025 ODI721025 ONE721025 OXA721025 PGW721025 PQS721025 QAO721025 QKK721025 QUG721025 REC721025 RNY721025 RXU721025 SHQ721025 SRM721025 TBI721025 TLE721025 TVA721025 UEW721025 UOS721025 UYO721025 VIK721025 VSG721025 WCC721025 WLY721025 WVU721025 M786561 JI786561 TE786561 ADA786561 AMW786561 AWS786561 BGO786561 BQK786561 CAG786561 CKC786561 CTY786561 DDU786561 DNQ786561 DXM786561 EHI786561 ERE786561 FBA786561 FKW786561 FUS786561 GEO786561 GOK786561 GYG786561 HIC786561 HRY786561 IBU786561 ILQ786561 IVM786561 JFI786561 JPE786561 JZA786561 KIW786561 KSS786561 LCO786561 LMK786561 LWG786561 MGC786561 MPY786561 MZU786561 NJQ786561 NTM786561 ODI786561 ONE786561 OXA786561 PGW786561 PQS786561 QAO786561 QKK786561 QUG786561 REC786561 RNY786561 RXU786561 SHQ786561 SRM786561 TBI786561 TLE786561 TVA786561 UEW786561 UOS786561 UYO786561 VIK786561 VSG786561 WCC786561 WLY786561 WVU786561 M852097 JI852097 TE852097 ADA852097 AMW852097 AWS852097 BGO852097 BQK852097 CAG852097 CKC852097 CTY852097 DDU852097 DNQ852097 DXM852097 EHI852097 ERE852097 FBA852097 FKW852097 FUS852097 GEO852097 GOK852097 GYG852097 HIC852097 HRY852097 IBU852097 ILQ852097 IVM852097 JFI852097 JPE852097 JZA852097 KIW852097 KSS852097 LCO852097 LMK852097 LWG852097 MGC852097 MPY852097 MZU852097 NJQ852097 NTM852097 ODI852097 ONE852097 OXA852097 PGW852097 PQS852097 QAO852097 QKK852097 QUG852097 REC852097 RNY852097 RXU852097 SHQ852097 SRM852097 TBI852097 TLE852097 TVA852097 UEW852097 UOS852097 UYO852097 VIK852097 VSG852097 WCC852097 WLY852097 WVU852097 M917633 JI917633 TE917633 ADA917633 AMW917633 AWS917633 BGO917633 BQK917633 CAG917633 CKC917633 CTY917633 DDU917633 DNQ917633 DXM917633 EHI917633 ERE917633 FBA917633 FKW917633 FUS917633 GEO917633 GOK917633 GYG917633 HIC917633 HRY917633 IBU917633 ILQ917633 IVM917633 JFI917633 JPE917633 JZA917633 KIW917633 KSS917633 LCO917633 LMK917633 LWG917633 MGC917633 MPY917633 MZU917633 NJQ917633 NTM917633 ODI917633 ONE917633 OXA917633 PGW917633 PQS917633 QAO917633 QKK917633 QUG917633 REC917633 RNY917633 RXU917633 SHQ917633 SRM917633 TBI917633 TLE917633 TVA917633 UEW917633 UOS917633 UYO917633 VIK917633 VSG917633 WCC917633 WLY917633 WVU917633 M983169 JI983169 TE983169 ADA983169 AMW983169 AWS983169 BGO983169 BQK983169 CAG983169 CKC983169 CTY983169 DDU983169 DNQ983169 DXM983169 EHI983169 ERE983169 FBA983169 FKW983169 FUS983169 GEO983169 GOK983169 GYG983169 HIC983169 HRY983169 IBU983169 ILQ983169 IVM983169 JFI983169 JPE983169 JZA983169 KIW983169 KSS983169 LCO983169 LMK983169 LWG983169 MGC983169 MPY983169 MZU983169 NJQ983169 NTM983169 ODI983169 ONE983169 OXA983169 PGW983169 PQS983169 QAO983169 QKK983169 QUG983169 REC983169 RNY983169 RXU983169 SHQ983169 SRM983169 TBI983169 TLE983169 TVA983169 UEW983169 UOS983169 UYO983169 VIK983169 VSG983169 WCC983169 WLY983169 WVU983169"/>
    <dataValidation allowBlank="1" showInputMessage="1" showErrorMessage="1" promptTitle="Rate in Year 6 - with SV" prompt="This is the ordinary farmland rate for a land value of $50,000 in Year 6 of the application - without the proposed special variation." sqref="L129 JH129 TD129 ACZ129 AMV129 AWR129 BGN129 BQJ129 CAF129 CKB129 CTX129 DDT129 DNP129 DXL129 EHH129 ERD129 FAZ129 FKV129 FUR129 GEN129 GOJ129 GYF129 HIB129 HRX129 IBT129 ILP129 IVL129 JFH129 JPD129 JYZ129 KIV129 KSR129 LCN129 LMJ129 LWF129 MGB129 MPX129 MZT129 NJP129 NTL129 ODH129 OND129 OWZ129 PGV129 PQR129 QAN129 QKJ129 QUF129 REB129 RNX129 RXT129 SHP129 SRL129 TBH129 TLD129 TUZ129 UEV129 UOR129 UYN129 VIJ129 VSF129 WCB129 WLX129 WVT129 L65665 JH65665 TD65665 ACZ65665 AMV65665 AWR65665 BGN65665 BQJ65665 CAF65665 CKB65665 CTX65665 DDT65665 DNP65665 DXL65665 EHH65665 ERD65665 FAZ65665 FKV65665 FUR65665 GEN65665 GOJ65665 GYF65665 HIB65665 HRX65665 IBT65665 ILP65665 IVL65665 JFH65665 JPD65665 JYZ65665 KIV65665 KSR65665 LCN65665 LMJ65665 LWF65665 MGB65665 MPX65665 MZT65665 NJP65665 NTL65665 ODH65665 OND65665 OWZ65665 PGV65665 PQR65665 QAN65665 QKJ65665 QUF65665 REB65665 RNX65665 RXT65665 SHP65665 SRL65665 TBH65665 TLD65665 TUZ65665 UEV65665 UOR65665 UYN65665 VIJ65665 VSF65665 WCB65665 WLX65665 WVT65665 L131201 JH131201 TD131201 ACZ131201 AMV131201 AWR131201 BGN131201 BQJ131201 CAF131201 CKB131201 CTX131201 DDT131201 DNP131201 DXL131201 EHH131201 ERD131201 FAZ131201 FKV131201 FUR131201 GEN131201 GOJ131201 GYF131201 HIB131201 HRX131201 IBT131201 ILP131201 IVL131201 JFH131201 JPD131201 JYZ131201 KIV131201 KSR131201 LCN131201 LMJ131201 LWF131201 MGB131201 MPX131201 MZT131201 NJP131201 NTL131201 ODH131201 OND131201 OWZ131201 PGV131201 PQR131201 QAN131201 QKJ131201 QUF131201 REB131201 RNX131201 RXT131201 SHP131201 SRL131201 TBH131201 TLD131201 TUZ131201 UEV131201 UOR131201 UYN131201 VIJ131201 VSF131201 WCB131201 WLX131201 WVT131201 L196737 JH196737 TD196737 ACZ196737 AMV196737 AWR196737 BGN196737 BQJ196737 CAF196737 CKB196737 CTX196737 DDT196737 DNP196737 DXL196737 EHH196737 ERD196737 FAZ196737 FKV196737 FUR196737 GEN196737 GOJ196737 GYF196737 HIB196737 HRX196737 IBT196737 ILP196737 IVL196737 JFH196737 JPD196737 JYZ196737 KIV196737 KSR196737 LCN196737 LMJ196737 LWF196737 MGB196737 MPX196737 MZT196737 NJP196737 NTL196737 ODH196737 OND196737 OWZ196737 PGV196737 PQR196737 QAN196737 QKJ196737 QUF196737 REB196737 RNX196737 RXT196737 SHP196737 SRL196737 TBH196737 TLD196737 TUZ196737 UEV196737 UOR196737 UYN196737 VIJ196737 VSF196737 WCB196737 WLX196737 WVT196737 L262273 JH262273 TD262273 ACZ262273 AMV262273 AWR262273 BGN262273 BQJ262273 CAF262273 CKB262273 CTX262273 DDT262273 DNP262273 DXL262273 EHH262273 ERD262273 FAZ262273 FKV262273 FUR262273 GEN262273 GOJ262273 GYF262273 HIB262273 HRX262273 IBT262273 ILP262273 IVL262273 JFH262273 JPD262273 JYZ262273 KIV262273 KSR262273 LCN262273 LMJ262273 LWF262273 MGB262273 MPX262273 MZT262273 NJP262273 NTL262273 ODH262273 OND262273 OWZ262273 PGV262273 PQR262273 QAN262273 QKJ262273 QUF262273 REB262273 RNX262273 RXT262273 SHP262273 SRL262273 TBH262273 TLD262273 TUZ262273 UEV262273 UOR262273 UYN262273 VIJ262273 VSF262273 WCB262273 WLX262273 WVT262273 L327809 JH327809 TD327809 ACZ327809 AMV327809 AWR327809 BGN327809 BQJ327809 CAF327809 CKB327809 CTX327809 DDT327809 DNP327809 DXL327809 EHH327809 ERD327809 FAZ327809 FKV327809 FUR327809 GEN327809 GOJ327809 GYF327809 HIB327809 HRX327809 IBT327809 ILP327809 IVL327809 JFH327809 JPD327809 JYZ327809 KIV327809 KSR327809 LCN327809 LMJ327809 LWF327809 MGB327809 MPX327809 MZT327809 NJP327809 NTL327809 ODH327809 OND327809 OWZ327809 PGV327809 PQR327809 QAN327809 QKJ327809 QUF327809 REB327809 RNX327809 RXT327809 SHP327809 SRL327809 TBH327809 TLD327809 TUZ327809 UEV327809 UOR327809 UYN327809 VIJ327809 VSF327809 WCB327809 WLX327809 WVT327809 L393345 JH393345 TD393345 ACZ393345 AMV393345 AWR393345 BGN393345 BQJ393345 CAF393345 CKB393345 CTX393345 DDT393345 DNP393345 DXL393345 EHH393345 ERD393345 FAZ393345 FKV393345 FUR393345 GEN393345 GOJ393345 GYF393345 HIB393345 HRX393345 IBT393345 ILP393345 IVL393345 JFH393345 JPD393345 JYZ393345 KIV393345 KSR393345 LCN393345 LMJ393345 LWF393345 MGB393345 MPX393345 MZT393345 NJP393345 NTL393345 ODH393345 OND393345 OWZ393345 PGV393345 PQR393345 QAN393345 QKJ393345 QUF393345 REB393345 RNX393345 RXT393345 SHP393345 SRL393345 TBH393345 TLD393345 TUZ393345 UEV393345 UOR393345 UYN393345 VIJ393345 VSF393345 WCB393345 WLX393345 WVT393345 L458881 JH458881 TD458881 ACZ458881 AMV458881 AWR458881 BGN458881 BQJ458881 CAF458881 CKB458881 CTX458881 DDT458881 DNP458881 DXL458881 EHH458881 ERD458881 FAZ458881 FKV458881 FUR458881 GEN458881 GOJ458881 GYF458881 HIB458881 HRX458881 IBT458881 ILP458881 IVL458881 JFH458881 JPD458881 JYZ458881 KIV458881 KSR458881 LCN458881 LMJ458881 LWF458881 MGB458881 MPX458881 MZT458881 NJP458881 NTL458881 ODH458881 OND458881 OWZ458881 PGV458881 PQR458881 QAN458881 QKJ458881 QUF458881 REB458881 RNX458881 RXT458881 SHP458881 SRL458881 TBH458881 TLD458881 TUZ458881 UEV458881 UOR458881 UYN458881 VIJ458881 VSF458881 WCB458881 WLX458881 WVT458881 L524417 JH524417 TD524417 ACZ524417 AMV524417 AWR524417 BGN524417 BQJ524417 CAF524417 CKB524417 CTX524417 DDT524417 DNP524417 DXL524417 EHH524417 ERD524417 FAZ524417 FKV524417 FUR524417 GEN524417 GOJ524417 GYF524417 HIB524417 HRX524417 IBT524417 ILP524417 IVL524417 JFH524417 JPD524417 JYZ524417 KIV524417 KSR524417 LCN524417 LMJ524417 LWF524417 MGB524417 MPX524417 MZT524417 NJP524417 NTL524417 ODH524417 OND524417 OWZ524417 PGV524417 PQR524417 QAN524417 QKJ524417 QUF524417 REB524417 RNX524417 RXT524417 SHP524417 SRL524417 TBH524417 TLD524417 TUZ524417 UEV524417 UOR524417 UYN524417 VIJ524417 VSF524417 WCB524417 WLX524417 WVT524417 L589953 JH589953 TD589953 ACZ589953 AMV589953 AWR589953 BGN589953 BQJ589953 CAF589953 CKB589953 CTX589953 DDT589953 DNP589953 DXL589953 EHH589953 ERD589953 FAZ589953 FKV589953 FUR589953 GEN589953 GOJ589953 GYF589953 HIB589953 HRX589953 IBT589953 ILP589953 IVL589953 JFH589953 JPD589953 JYZ589953 KIV589953 KSR589953 LCN589953 LMJ589953 LWF589953 MGB589953 MPX589953 MZT589953 NJP589953 NTL589953 ODH589953 OND589953 OWZ589953 PGV589953 PQR589953 QAN589953 QKJ589953 QUF589953 REB589953 RNX589953 RXT589953 SHP589953 SRL589953 TBH589953 TLD589953 TUZ589953 UEV589953 UOR589953 UYN589953 VIJ589953 VSF589953 WCB589953 WLX589953 WVT589953 L655489 JH655489 TD655489 ACZ655489 AMV655489 AWR655489 BGN655489 BQJ655489 CAF655489 CKB655489 CTX655489 DDT655489 DNP655489 DXL655489 EHH655489 ERD655489 FAZ655489 FKV655489 FUR655489 GEN655489 GOJ655489 GYF655489 HIB655489 HRX655489 IBT655489 ILP655489 IVL655489 JFH655489 JPD655489 JYZ655489 KIV655489 KSR655489 LCN655489 LMJ655489 LWF655489 MGB655489 MPX655489 MZT655489 NJP655489 NTL655489 ODH655489 OND655489 OWZ655489 PGV655489 PQR655489 QAN655489 QKJ655489 QUF655489 REB655489 RNX655489 RXT655489 SHP655489 SRL655489 TBH655489 TLD655489 TUZ655489 UEV655489 UOR655489 UYN655489 VIJ655489 VSF655489 WCB655489 WLX655489 WVT655489 L721025 JH721025 TD721025 ACZ721025 AMV721025 AWR721025 BGN721025 BQJ721025 CAF721025 CKB721025 CTX721025 DDT721025 DNP721025 DXL721025 EHH721025 ERD721025 FAZ721025 FKV721025 FUR721025 GEN721025 GOJ721025 GYF721025 HIB721025 HRX721025 IBT721025 ILP721025 IVL721025 JFH721025 JPD721025 JYZ721025 KIV721025 KSR721025 LCN721025 LMJ721025 LWF721025 MGB721025 MPX721025 MZT721025 NJP721025 NTL721025 ODH721025 OND721025 OWZ721025 PGV721025 PQR721025 QAN721025 QKJ721025 QUF721025 REB721025 RNX721025 RXT721025 SHP721025 SRL721025 TBH721025 TLD721025 TUZ721025 UEV721025 UOR721025 UYN721025 VIJ721025 VSF721025 WCB721025 WLX721025 WVT721025 L786561 JH786561 TD786561 ACZ786561 AMV786561 AWR786561 BGN786561 BQJ786561 CAF786561 CKB786561 CTX786561 DDT786561 DNP786561 DXL786561 EHH786561 ERD786561 FAZ786561 FKV786561 FUR786561 GEN786561 GOJ786561 GYF786561 HIB786561 HRX786561 IBT786561 ILP786561 IVL786561 JFH786561 JPD786561 JYZ786561 KIV786561 KSR786561 LCN786561 LMJ786561 LWF786561 MGB786561 MPX786561 MZT786561 NJP786561 NTL786561 ODH786561 OND786561 OWZ786561 PGV786561 PQR786561 QAN786561 QKJ786561 QUF786561 REB786561 RNX786561 RXT786561 SHP786561 SRL786561 TBH786561 TLD786561 TUZ786561 UEV786561 UOR786561 UYN786561 VIJ786561 VSF786561 WCB786561 WLX786561 WVT786561 L852097 JH852097 TD852097 ACZ852097 AMV852097 AWR852097 BGN852097 BQJ852097 CAF852097 CKB852097 CTX852097 DDT852097 DNP852097 DXL852097 EHH852097 ERD852097 FAZ852097 FKV852097 FUR852097 GEN852097 GOJ852097 GYF852097 HIB852097 HRX852097 IBT852097 ILP852097 IVL852097 JFH852097 JPD852097 JYZ852097 KIV852097 KSR852097 LCN852097 LMJ852097 LWF852097 MGB852097 MPX852097 MZT852097 NJP852097 NTL852097 ODH852097 OND852097 OWZ852097 PGV852097 PQR852097 QAN852097 QKJ852097 QUF852097 REB852097 RNX852097 RXT852097 SHP852097 SRL852097 TBH852097 TLD852097 TUZ852097 UEV852097 UOR852097 UYN852097 VIJ852097 VSF852097 WCB852097 WLX852097 WVT852097 L917633 JH917633 TD917633 ACZ917633 AMV917633 AWR917633 BGN917633 BQJ917633 CAF917633 CKB917633 CTX917633 DDT917633 DNP917633 DXL917633 EHH917633 ERD917633 FAZ917633 FKV917633 FUR917633 GEN917633 GOJ917633 GYF917633 HIB917633 HRX917633 IBT917633 ILP917633 IVL917633 JFH917633 JPD917633 JYZ917633 KIV917633 KSR917633 LCN917633 LMJ917633 LWF917633 MGB917633 MPX917633 MZT917633 NJP917633 NTL917633 ODH917633 OND917633 OWZ917633 PGV917633 PQR917633 QAN917633 QKJ917633 QUF917633 REB917633 RNX917633 RXT917633 SHP917633 SRL917633 TBH917633 TLD917633 TUZ917633 UEV917633 UOR917633 UYN917633 VIJ917633 VSF917633 WCB917633 WLX917633 WVT917633 L983169 JH983169 TD983169 ACZ983169 AMV983169 AWR983169 BGN983169 BQJ983169 CAF983169 CKB983169 CTX983169 DDT983169 DNP983169 DXL983169 EHH983169 ERD983169 FAZ983169 FKV983169 FUR983169 GEN983169 GOJ983169 GYF983169 HIB983169 HRX983169 IBT983169 ILP983169 IVL983169 JFH983169 JPD983169 JYZ983169 KIV983169 KSR983169 LCN983169 LMJ983169 LWF983169 MGB983169 MPX983169 MZT983169 NJP983169 NTL983169 ODH983169 OND983169 OWZ983169 PGV983169 PQR983169 QAN983169 QKJ983169 QUF983169 REB983169 RNX983169 RXT983169 SHP983169 SRL983169 TBH983169 TLD983169 TUZ983169 UEV983169 UOR983169 UYN983169 VIJ983169 VSF983169 WCB983169 WLX983169 WVT983169"/>
    <dataValidation allowBlank="1" showInputMessage="1" showErrorMessage="1" promptTitle="Rate in Year 5 - with SV" prompt="This is the ordinary farmland rate for a land value of $50,000 in Year 5 of the application - without the proposed special variation." sqref="K129 JG129 TC129 ACY129 AMU129 AWQ129 BGM129 BQI129 CAE129 CKA129 CTW129 DDS129 DNO129 DXK129 EHG129 ERC129 FAY129 FKU129 FUQ129 GEM129 GOI129 GYE129 HIA129 HRW129 IBS129 ILO129 IVK129 JFG129 JPC129 JYY129 KIU129 KSQ129 LCM129 LMI129 LWE129 MGA129 MPW129 MZS129 NJO129 NTK129 ODG129 ONC129 OWY129 PGU129 PQQ129 QAM129 QKI129 QUE129 REA129 RNW129 RXS129 SHO129 SRK129 TBG129 TLC129 TUY129 UEU129 UOQ129 UYM129 VII129 VSE129 WCA129 WLW129 WVS129 K65665 JG65665 TC65665 ACY65665 AMU65665 AWQ65665 BGM65665 BQI65665 CAE65665 CKA65665 CTW65665 DDS65665 DNO65665 DXK65665 EHG65665 ERC65665 FAY65665 FKU65665 FUQ65665 GEM65665 GOI65665 GYE65665 HIA65665 HRW65665 IBS65665 ILO65665 IVK65665 JFG65665 JPC65665 JYY65665 KIU65665 KSQ65665 LCM65665 LMI65665 LWE65665 MGA65665 MPW65665 MZS65665 NJO65665 NTK65665 ODG65665 ONC65665 OWY65665 PGU65665 PQQ65665 QAM65665 QKI65665 QUE65665 REA65665 RNW65665 RXS65665 SHO65665 SRK65665 TBG65665 TLC65665 TUY65665 UEU65665 UOQ65665 UYM65665 VII65665 VSE65665 WCA65665 WLW65665 WVS65665 K131201 JG131201 TC131201 ACY131201 AMU131201 AWQ131201 BGM131201 BQI131201 CAE131201 CKA131201 CTW131201 DDS131201 DNO131201 DXK131201 EHG131201 ERC131201 FAY131201 FKU131201 FUQ131201 GEM131201 GOI131201 GYE131201 HIA131201 HRW131201 IBS131201 ILO131201 IVK131201 JFG131201 JPC131201 JYY131201 KIU131201 KSQ131201 LCM131201 LMI131201 LWE131201 MGA131201 MPW131201 MZS131201 NJO131201 NTK131201 ODG131201 ONC131201 OWY131201 PGU131201 PQQ131201 QAM131201 QKI131201 QUE131201 REA131201 RNW131201 RXS131201 SHO131201 SRK131201 TBG131201 TLC131201 TUY131201 UEU131201 UOQ131201 UYM131201 VII131201 VSE131201 WCA131201 WLW131201 WVS131201 K196737 JG196737 TC196737 ACY196737 AMU196737 AWQ196737 BGM196737 BQI196737 CAE196737 CKA196737 CTW196737 DDS196737 DNO196737 DXK196737 EHG196737 ERC196737 FAY196737 FKU196737 FUQ196737 GEM196737 GOI196737 GYE196737 HIA196737 HRW196737 IBS196737 ILO196737 IVK196737 JFG196737 JPC196737 JYY196737 KIU196737 KSQ196737 LCM196737 LMI196737 LWE196737 MGA196737 MPW196737 MZS196737 NJO196737 NTK196737 ODG196737 ONC196737 OWY196737 PGU196737 PQQ196737 QAM196737 QKI196737 QUE196737 REA196737 RNW196737 RXS196737 SHO196737 SRK196737 TBG196737 TLC196737 TUY196737 UEU196737 UOQ196737 UYM196737 VII196737 VSE196737 WCA196737 WLW196737 WVS196737 K262273 JG262273 TC262273 ACY262273 AMU262273 AWQ262273 BGM262273 BQI262273 CAE262273 CKA262273 CTW262273 DDS262273 DNO262273 DXK262273 EHG262273 ERC262273 FAY262273 FKU262273 FUQ262273 GEM262273 GOI262273 GYE262273 HIA262273 HRW262273 IBS262273 ILO262273 IVK262273 JFG262273 JPC262273 JYY262273 KIU262273 KSQ262273 LCM262273 LMI262273 LWE262273 MGA262273 MPW262273 MZS262273 NJO262273 NTK262273 ODG262273 ONC262273 OWY262273 PGU262273 PQQ262273 QAM262273 QKI262273 QUE262273 REA262273 RNW262273 RXS262273 SHO262273 SRK262273 TBG262273 TLC262273 TUY262273 UEU262273 UOQ262273 UYM262273 VII262273 VSE262273 WCA262273 WLW262273 WVS262273 K327809 JG327809 TC327809 ACY327809 AMU327809 AWQ327809 BGM327809 BQI327809 CAE327809 CKA327809 CTW327809 DDS327809 DNO327809 DXK327809 EHG327809 ERC327809 FAY327809 FKU327809 FUQ327809 GEM327809 GOI327809 GYE327809 HIA327809 HRW327809 IBS327809 ILO327809 IVK327809 JFG327809 JPC327809 JYY327809 KIU327809 KSQ327809 LCM327809 LMI327809 LWE327809 MGA327809 MPW327809 MZS327809 NJO327809 NTK327809 ODG327809 ONC327809 OWY327809 PGU327809 PQQ327809 QAM327809 QKI327809 QUE327809 REA327809 RNW327809 RXS327809 SHO327809 SRK327809 TBG327809 TLC327809 TUY327809 UEU327809 UOQ327809 UYM327809 VII327809 VSE327809 WCA327809 WLW327809 WVS327809 K393345 JG393345 TC393345 ACY393345 AMU393345 AWQ393345 BGM393345 BQI393345 CAE393345 CKA393345 CTW393345 DDS393345 DNO393345 DXK393345 EHG393345 ERC393345 FAY393345 FKU393345 FUQ393345 GEM393345 GOI393345 GYE393345 HIA393345 HRW393345 IBS393345 ILO393345 IVK393345 JFG393345 JPC393345 JYY393345 KIU393345 KSQ393345 LCM393345 LMI393345 LWE393345 MGA393345 MPW393345 MZS393345 NJO393345 NTK393345 ODG393345 ONC393345 OWY393345 PGU393345 PQQ393345 QAM393345 QKI393345 QUE393345 REA393345 RNW393345 RXS393345 SHO393345 SRK393345 TBG393345 TLC393345 TUY393345 UEU393345 UOQ393345 UYM393345 VII393345 VSE393345 WCA393345 WLW393345 WVS393345 K458881 JG458881 TC458881 ACY458881 AMU458881 AWQ458881 BGM458881 BQI458881 CAE458881 CKA458881 CTW458881 DDS458881 DNO458881 DXK458881 EHG458881 ERC458881 FAY458881 FKU458881 FUQ458881 GEM458881 GOI458881 GYE458881 HIA458881 HRW458881 IBS458881 ILO458881 IVK458881 JFG458881 JPC458881 JYY458881 KIU458881 KSQ458881 LCM458881 LMI458881 LWE458881 MGA458881 MPW458881 MZS458881 NJO458881 NTK458881 ODG458881 ONC458881 OWY458881 PGU458881 PQQ458881 QAM458881 QKI458881 QUE458881 REA458881 RNW458881 RXS458881 SHO458881 SRK458881 TBG458881 TLC458881 TUY458881 UEU458881 UOQ458881 UYM458881 VII458881 VSE458881 WCA458881 WLW458881 WVS458881 K524417 JG524417 TC524417 ACY524417 AMU524417 AWQ524417 BGM524417 BQI524417 CAE524417 CKA524417 CTW524417 DDS524417 DNO524417 DXK524417 EHG524417 ERC524417 FAY524417 FKU524417 FUQ524417 GEM524417 GOI524417 GYE524417 HIA524417 HRW524417 IBS524417 ILO524417 IVK524417 JFG524417 JPC524417 JYY524417 KIU524417 KSQ524417 LCM524417 LMI524417 LWE524417 MGA524417 MPW524417 MZS524417 NJO524417 NTK524417 ODG524417 ONC524417 OWY524417 PGU524417 PQQ524417 QAM524417 QKI524417 QUE524417 REA524417 RNW524417 RXS524417 SHO524417 SRK524417 TBG524417 TLC524417 TUY524417 UEU524417 UOQ524417 UYM524417 VII524417 VSE524417 WCA524417 WLW524417 WVS524417 K589953 JG589953 TC589953 ACY589953 AMU589953 AWQ589953 BGM589953 BQI589953 CAE589953 CKA589953 CTW589953 DDS589953 DNO589953 DXK589953 EHG589953 ERC589953 FAY589953 FKU589953 FUQ589953 GEM589953 GOI589953 GYE589953 HIA589953 HRW589953 IBS589953 ILO589953 IVK589953 JFG589953 JPC589953 JYY589953 KIU589953 KSQ589953 LCM589953 LMI589953 LWE589953 MGA589953 MPW589953 MZS589953 NJO589953 NTK589953 ODG589953 ONC589953 OWY589953 PGU589953 PQQ589953 QAM589953 QKI589953 QUE589953 REA589953 RNW589953 RXS589953 SHO589953 SRK589953 TBG589953 TLC589953 TUY589953 UEU589953 UOQ589953 UYM589953 VII589953 VSE589953 WCA589953 WLW589953 WVS589953 K655489 JG655489 TC655489 ACY655489 AMU655489 AWQ655489 BGM655489 BQI655489 CAE655489 CKA655489 CTW655489 DDS655489 DNO655489 DXK655489 EHG655489 ERC655489 FAY655489 FKU655489 FUQ655489 GEM655489 GOI655489 GYE655489 HIA655489 HRW655489 IBS655489 ILO655489 IVK655489 JFG655489 JPC655489 JYY655489 KIU655489 KSQ655489 LCM655489 LMI655489 LWE655489 MGA655489 MPW655489 MZS655489 NJO655489 NTK655489 ODG655489 ONC655489 OWY655489 PGU655489 PQQ655489 QAM655489 QKI655489 QUE655489 REA655489 RNW655489 RXS655489 SHO655489 SRK655489 TBG655489 TLC655489 TUY655489 UEU655489 UOQ655489 UYM655489 VII655489 VSE655489 WCA655489 WLW655489 WVS655489 K721025 JG721025 TC721025 ACY721025 AMU721025 AWQ721025 BGM721025 BQI721025 CAE721025 CKA721025 CTW721025 DDS721025 DNO721025 DXK721025 EHG721025 ERC721025 FAY721025 FKU721025 FUQ721025 GEM721025 GOI721025 GYE721025 HIA721025 HRW721025 IBS721025 ILO721025 IVK721025 JFG721025 JPC721025 JYY721025 KIU721025 KSQ721025 LCM721025 LMI721025 LWE721025 MGA721025 MPW721025 MZS721025 NJO721025 NTK721025 ODG721025 ONC721025 OWY721025 PGU721025 PQQ721025 QAM721025 QKI721025 QUE721025 REA721025 RNW721025 RXS721025 SHO721025 SRK721025 TBG721025 TLC721025 TUY721025 UEU721025 UOQ721025 UYM721025 VII721025 VSE721025 WCA721025 WLW721025 WVS721025 K786561 JG786561 TC786561 ACY786561 AMU786561 AWQ786561 BGM786561 BQI786561 CAE786561 CKA786561 CTW786561 DDS786561 DNO786561 DXK786561 EHG786561 ERC786561 FAY786561 FKU786561 FUQ786561 GEM786561 GOI786561 GYE786561 HIA786561 HRW786561 IBS786561 ILO786561 IVK786561 JFG786561 JPC786561 JYY786561 KIU786561 KSQ786561 LCM786561 LMI786561 LWE786561 MGA786561 MPW786561 MZS786561 NJO786561 NTK786561 ODG786561 ONC786561 OWY786561 PGU786561 PQQ786561 QAM786561 QKI786561 QUE786561 REA786561 RNW786561 RXS786561 SHO786561 SRK786561 TBG786561 TLC786561 TUY786561 UEU786561 UOQ786561 UYM786561 VII786561 VSE786561 WCA786561 WLW786561 WVS786561 K852097 JG852097 TC852097 ACY852097 AMU852097 AWQ852097 BGM852097 BQI852097 CAE852097 CKA852097 CTW852097 DDS852097 DNO852097 DXK852097 EHG852097 ERC852097 FAY852097 FKU852097 FUQ852097 GEM852097 GOI852097 GYE852097 HIA852097 HRW852097 IBS852097 ILO852097 IVK852097 JFG852097 JPC852097 JYY852097 KIU852097 KSQ852097 LCM852097 LMI852097 LWE852097 MGA852097 MPW852097 MZS852097 NJO852097 NTK852097 ODG852097 ONC852097 OWY852097 PGU852097 PQQ852097 QAM852097 QKI852097 QUE852097 REA852097 RNW852097 RXS852097 SHO852097 SRK852097 TBG852097 TLC852097 TUY852097 UEU852097 UOQ852097 UYM852097 VII852097 VSE852097 WCA852097 WLW852097 WVS852097 K917633 JG917633 TC917633 ACY917633 AMU917633 AWQ917633 BGM917633 BQI917633 CAE917633 CKA917633 CTW917633 DDS917633 DNO917633 DXK917633 EHG917633 ERC917633 FAY917633 FKU917633 FUQ917633 GEM917633 GOI917633 GYE917633 HIA917633 HRW917633 IBS917633 ILO917633 IVK917633 JFG917633 JPC917633 JYY917633 KIU917633 KSQ917633 LCM917633 LMI917633 LWE917633 MGA917633 MPW917633 MZS917633 NJO917633 NTK917633 ODG917633 ONC917633 OWY917633 PGU917633 PQQ917633 QAM917633 QKI917633 QUE917633 REA917633 RNW917633 RXS917633 SHO917633 SRK917633 TBG917633 TLC917633 TUY917633 UEU917633 UOQ917633 UYM917633 VII917633 VSE917633 WCA917633 WLW917633 WVS917633 K983169 JG983169 TC983169 ACY983169 AMU983169 AWQ983169 BGM983169 BQI983169 CAE983169 CKA983169 CTW983169 DDS983169 DNO983169 DXK983169 EHG983169 ERC983169 FAY983169 FKU983169 FUQ983169 GEM983169 GOI983169 GYE983169 HIA983169 HRW983169 IBS983169 ILO983169 IVK983169 JFG983169 JPC983169 JYY983169 KIU983169 KSQ983169 LCM983169 LMI983169 LWE983169 MGA983169 MPW983169 MZS983169 NJO983169 NTK983169 ODG983169 ONC983169 OWY983169 PGU983169 PQQ983169 QAM983169 QKI983169 QUE983169 REA983169 RNW983169 RXS983169 SHO983169 SRK983169 TBG983169 TLC983169 TUY983169 UEU983169 UOQ983169 UYM983169 VII983169 VSE983169 WCA983169 WLW983169 WVS983169"/>
    <dataValidation allowBlank="1" showInputMessage="1" showErrorMessage="1" promptTitle="Rate in Year 4 - with SV" prompt="This is the ordinary farmland rate for a land value of $50,000 in Year 4 of the application - without the proposed special variation." sqref="J129 JF129 TB129 ACX129 AMT129 AWP129 BGL129 BQH129 CAD129 CJZ129 CTV129 DDR129 DNN129 DXJ129 EHF129 ERB129 FAX129 FKT129 FUP129 GEL129 GOH129 GYD129 HHZ129 HRV129 IBR129 ILN129 IVJ129 JFF129 JPB129 JYX129 KIT129 KSP129 LCL129 LMH129 LWD129 MFZ129 MPV129 MZR129 NJN129 NTJ129 ODF129 ONB129 OWX129 PGT129 PQP129 QAL129 QKH129 QUD129 RDZ129 RNV129 RXR129 SHN129 SRJ129 TBF129 TLB129 TUX129 UET129 UOP129 UYL129 VIH129 VSD129 WBZ129 WLV129 WVR129 J65665 JF65665 TB65665 ACX65665 AMT65665 AWP65665 BGL65665 BQH65665 CAD65665 CJZ65665 CTV65665 DDR65665 DNN65665 DXJ65665 EHF65665 ERB65665 FAX65665 FKT65665 FUP65665 GEL65665 GOH65665 GYD65665 HHZ65665 HRV65665 IBR65665 ILN65665 IVJ65665 JFF65665 JPB65665 JYX65665 KIT65665 KSP65665 LCL65665 LMH65665 LWD65665 MFZ65665 MPV65665 MZR65665 NJN65665 NTJ65665 ODF65665 ONB65665 OWX65665 PGT65665 PQP65665 QAL65665 QKH65665 QUD65665 RDZ65665 RNV65665 RXR65665 SHN65665 SRJ65665 TBF65665 TLB65665 TUX65665 UET65665 UOP65665 UYL65665 VIH65665 VSD65665 WBZ65665 WLV65665 WVR65665 J131201 JF131201 TB131201 ACX131201 AMT131201 AWP131201 BGL131201 BQH131201 CAD131201 CJZ131201 CTV131201 DDR131201 DNN131201 DXJ131201 EHF131201 ERB131201 FAX131201 FKT131201 FUP131201 GEL131201 GOH131201 GYD131201 HHZ131201 HRV131201 IBR131201 ILN131201 IVJ131201 JFF131201 JPB131201 JYX131201 KIT131201 KSP131201 LCL131201 LMH131201 LWD131201 MFZ131201 MPV131201 MZR131201 NJN131201 NTJ131201 ODF131201 ONB131201 OWX131201 PGT131201 PQP131201 QAL131201 QKH131201 QUD131201 RDZ131201 RNV131201 RXR131201 SHN131201 SRJ131201 TBF131201 TLB131201 TUX131201 UET131201 UOP131201 UYL131201 VIH131201 VSD131201 WBZ131201 WLV131201 WVR131201 J196737 JF196737 TB196737 ACX196737 AMT196737 AWP196737 BGL196737 BQH196737 CAD196737 CJZ196737 CTV196737 DDR196737 DNN196737 DXJ196737 EHF196737 ERB196737 FAX196737 FKT196737 FUP196737 GEL196737 GOH196737 GYD196737 HHZ196737 HRV196737 IBR196737 ILN196737 IVJ196737 JFF196737 JPB196737 JYX196737 KIT196737 KSP196737 LCL196737 LMH196737 LWD196737 MFZ196737 MPV196737 MZR196737 NJN196737 NTJ196737 ODF196737 ONB196737 OWX196737 PGT196737 PQP196737 QAL196737 QKH196737 QUD196737 RDZ196737 RNV196737 RXR196737 SHN196737 SRJ196737 TBF196737 TLB196737 TUX196737 UET196737 UOP196737 UYL196737 VIH196737 VSD196737 WBZ196737 WLV196737 WVR196737 J262273 JF262273 TB262273 ACX262273 AMT262273 AWP262273 BGL262273 BQH262273 CAD262273 CJZ262273 CTV262273 DDR262273 DNN262273 DXJ262273 EHF262273 ERB262273 FAX262273 FKT262273 FUP262273 GEL262273 GOH262273 GYD262273 HHZ262273 HRV262273 IBR262273 ILN262273 IVJ262273 JFF262273 JPB262273 JYX262273 KIT262273 KSP262273 LCL262273 LMH262273 LWD262273 MFZ262273 MPV262273 MZR262273 NJN262273 NTJ262273 ODF262273 ONB262273 OWX262273 PGT262273 PQP262273 QAL262273 QKH262273 QUD262273 RDZ262273 RNV262273 RXR262273 SHN262273 SRJ262273 TBF262273 TLB262273 TUX262273 UET262273 UOP262273 UYL262273 VIH262273 VSD262273 WBZ262273 WLV262273 WVR262273 J327809 JF327809 TB327809 ACX327809 AMT327809 AWP327809 BGL327809 BQH327809 CAD327809 CJZ327809 CTV327809 DDR327809 DNN327809 DXJ327809 EHF327809 ERB327809 FAX327809 FKT327809 FUP327809 GEL327809 GOH327809 GYD327809 HHZ327809 HRV327809 IBR327809 ILN327809 IVJ327809 JFF327809 JPB327809 JYX327809 KIT327809 KSP327809 LCL327809 LMH327809 LWD327809 MFZ327809 MPV327809 MZR327809 NJN327809 NTJ327809 ODF327809 ONB327809 OWX327809 PGT327809 PQP327809 QAL327809 QKH327809 QUD327809 RDZ327809 RNV327809 RXR327809 SHN327809 SRJ327809 TBF327809 TLB327809 TUX327809 UET327809 UOP327809 UYL327809 VIH327809 VSD327809 WBZ327809 WLV327809 WVR327809 J393345 JF393345 TB393345 ACX393345 AMT393345 AWP393345 BGL393345 BQH393345 CAD393345 CJZ393345 CTV393345 DDR393345 DNN393345 DXJ393345 EHF393345 ERB393345 FAX393345 FKT393345 FUP393345 GEL393345 GOH393345 GYD393345 HHZ393345 HRV393345 IBR393345 ILN393345 IVJ393345 JFF393345 JPB393345 JYX393345 KIT393345 KSP393345 LCL393345 LMH393345 LWD393345 MFZ393345 MPV393345 MZR393345 NJN393345 NTJ393345 ODF393345 ONB393345 OWX393345 PGT393345 PQP393345 QAL393345 QKH393345 QUD393345 RDZ393345 RNV393345 RXR393345 SHN393345 SRJ393345 TBF393345 TLB393345 TUX393345 UET393345 UOP393345 UYL393345 VIH393345 VSD393345 WBZ393345 WLV393345 WVR393345 J458881 JF458881 TB458881 ACX458881 AMT458881 AWP458881 BGL458881 BQH458881 CAD458881 CJZ458881 CTV458881 DDR458881 DNN458881 DXJ458881 EHF458881 ERB458881 FAX458881 FKT458881 FUP458881 GEL458881 GOH458881 GYD458881 HHZ458881 HRV458881 IBR458881 ILN458881 IVJ458881 JFF458881 JPB458881 JYX458881 KIT458881 KSP458881 LCL458881 LMH458881 LWD458881 MFZ458881 MPV458881 MZR458881 NJN458881 NTJ458881 ODF458881 ONB458881 OWX458881 PGT458881 PQP458881 QAL458881 QKH458881 QUD458881 RDZ458881 RNV458881 RXR458881 SHN458881 SRJ458881 TBF458881 TLB458881 TUX458881 UET458881 UOP458881 UYL458881 VIH458881 VSD458881 WBZ458881 WLV458881 WVR458881 J524417 JF524417 TB524417 ACX524417 AMT524417 AWP524417 BGL524417 BQH524417 CAD524417 CJZ524417 CTV524417 DDR524417 DNN524417 DXJ524417 EHF524417 ERB524417 FAX524417 FKT524417 FUP524417 GEL524417 GOH524417 GYD524417 HHZ524417 HRV524417 IBR524417 ILN524417 IVJ524417 JFF524417 JPB524417 JYX524417 KIT524417 KSP524417 LCL524417 LMH524417 LWD524417 MFZ524417 MPV524417 MZR524417 NJN524417 NTJ524417 ODF524417 ONB524417 OWX524417 PGT524417 PQP524417 QAL524417 QKH524417 QUD524417 RDZ524417 RNV524417 RXR524417 SHN524417 SRJ524417 TBF524417 TLB524417 TUX524417 UET524417 UOP524417 UYL524417 VIH524417 VSD524417 WBZ524417 WLV524417 WVR524417 J589953 JF589953 TB589953 ACX589953 AMT589953 AWP589953 BGL589953 BQH589953 CAD589953 CJZ589953 CTV589953 DDR589953 DNN589953 DXJ589953 EHF589953 ERB589953 FAX589953 FKT589953 FUP589953 GEL589953 GOH589953 GYD589953 HHZ589953 HRV589953 IBR589953 ILN589953 IVJ589953 JFF589953 JPB589953 JYX589953 KIT589953 KSP589953 LCL589953 LMH589953 LWD589953 MFZ589953 MPV589953 MZR589953 NJN589953 NTJ589953 ODF589953 ONB589953 OWX589953 PGT589953 PQP589953 QAL589953 QKH589953 QUD589953 RDZ589953 RNV589953 RXR589953 SHN589953 SRJ589953 TBF589953 TLB589953 TUX589953 UET589953 UOP589953 UYL589953 VIH589953 VSD589953 WBZ589953 WLV589953 WVR589953 J655489 JF655489 TB655489 ACX655489 AMT655489 AWP655489 BGL655489 BQH655489 CAD655489 CJZ655489 CTV655489 DDR655489 DNN655489 DXJ655489 EHF655489 ERB655489 FAX655489 FKT655489 FUP655489 GEL655489 GOH655489 GYD655489 HHZ655489 HRV655489 IBR655489 ILN655489 IVJ655489 JFF655489 JPB655489 JYX655489 KIT655489 KSP655489 LCL655489 LMH655489 LWD655489 MFZ655489 MPV655489 MZR655489 NJN655489 NTJ655489 ODF655489 ONB655489 OWX655489 PGT655489 PQP655489 QAL655489 QKH655489 QUD655489 RDZ655489 RNV655489 RXR655489 SHN655489 SRJ655489 TBF655489 TLB655489 TUX655489 UET655489 UOP655489 UYL655489 VIH655489 VSD655489 WBZ655489 WLV655489 WVR655489 J721025 JF721025 TB721025 ACX721025 AMT721025 AWP721025 BGL721025 BQH721025 CAD721025 CJZ721025 CTV721025 DDR721025 DNN721025 DXJ721025 EHF721025 ERB721025 FAX721025 FKT721025 FUP721025 GEL721025 GOH721025 GYD721025 HHZ721025 HRV721025 IBR721025 ILN721025 IVJ721025 JFF721025 JPB721025 JYX721025 KIT721025 KSP721025 LCL721025 LMH721025 LWD721025 MFZ721025 MPV721025 MZR721025 NJN721025 NTJ721025 ODF721025 ONB721025 OWX721025 PGT721025 PQP721025 QAL721025 QKH721025 QUD721025 RDZ721025 RNV721025 RXR721025 SHN721025 SRJ721025 TBF721025 TLB721025 TUX721025 UET721025 UOP721025 UYL721025 VIH721025 VSD721025 WBZ721025 WLV721025 WVR721025 J786561 JF786561 TB786561 ACX786561 AMT786561 AWP786561 BGL786561 BQH786561 CAD786561 CJZ786561 CTV786561 DDR786561 DNN786561 DXJ786561 EHF786561 ERB786561 FAX786561 FKT786561 FUP786561 GEL786561 GOH786561 GYD786561 HHZ786561 HRV786561 IBR786561 ILN786561 IVJ786561 JFF786561 JPB786561 JYX786561 KIT786561 KSP786561 LCL786561 LMH786561 LWD786561 MFZ786561 MPV786561 MZR786561 NJN786561 NTJ786561 ODF786561 ONB786561 OWX786561 PGT786561 PQP786561 QAL786561 QKH786561 QUD786561 RDZ786561 RNV786561 RXR786561 SHN786561 SRJ786561 TBF786561 TLB786561 TUX786561 UET786561 UOP786561 UYL786561 VIH786561 VSD786561 WBZ786561 WLV786561 WVR786561 J852097 JF852097 TB852097 ACX852097 AMT852097 AWP852097 BGL852097 BQH852097 CAD852097 CJZ852097 CTV852097 DDR852097 DNN852097 DXJ852097 EHF852097 ERB852097 FAX852097 FKT852097 FUP852097 GEL852097 GOH852097 GYD852097 HHZ852097 HRV852097 IBR852097 ILN852097 IVJ852097 JFF852097 JPB852097 JYX852097 KIT852097 KSP852097 LCL852097 LMH852097 LWD852097 MFZ852097 MPV852097 MZR852097 NJN852097 NTJ852097 ODF852097 ONB852097 OWX852097 PGT852097 PQP852097 QAL852097 QKH852097 QUD852097 RDZ852097 RNV852097 RXR852097 SHN852097 SRJ852097 TBF852097 TLB852097 TUX852097 UET852097 UOP852097 UYL852097 VIH852097 VSD852097 WBZ852097 WLV852097 WVR852097 J917633 JF917633 TB917633 ACX917633 AMT917633 AWP917633 BGL917633 BQH917633 CAD917633 CJZ917633 CTV917633 DDR917633 DNN917633 DXJ917633 EHF917633 ERB917633 FAX917633 FKT917633 FUP917633 GEL917633 GOH917633 GYD917633 HHZ917633 HRV917633 IBR917633 ILN917633 IVJ917633 JFF917633 JPB917633 JYX917633 KIT917633 KSP917633 LCL917633 LMH917633 LWD917633 MFZ917633 MPV917633 MZR917633 NJN917633 NTJ917633 ODF917633 ONB917633 OWX917633 PGT917633 PQP917633 QAL917633 QKH917633 QUD917633 RDZ917633 RNV917633 RXR917633 SHN917633 SRJ917633 TBF917633 TLB917633 TUX917633 UET917633 UOP917633 UYL917633 VIH917633 VSD917633 WBZ917633 WLV917633 WVR917633 J983169 JF983169 TB983169 ACX983169 AMT983169 AWP983169 BGL983169 BQH983169 CAD983169 CJZ983169 CTV983169 DDR983169 DNN983169 DXJ983169 EHF983169 ERB983169 FAX983169 FKT983169 FUP983169 GEL983169 GOH983169 GYD983169 HHZ983169 HRV983169 IBR983169 ILN983169 IVJ983169 JFF983169 JPB983169 JYX983169 KIT983169 KSP983169 LCL983169 LMH983169 LWD983169 MFZ983169 MPV983169 MZR983169 NJN983169 NTJ983169 ODF983169 ONB983169 OWX983169 PGT983169 PQP983169 QAL983169 QKH983169 QUD983169 RDZ983169 RNV983169 RXR983169 SHN983169 SRJ983169 TBF983169 TLB983169 TUX983169 UET983169 UOP983169 UYL983169 VIH983169 VSD983169 WBZ983169 WLV983169 WVR983169"/>
    <dataValidation allowBlank="1" showInputMessage="1" showErrorMessage="1" promptTitle="Rate in Year 3 - with SV" prompt="This is the ordinary farmland rate for a land value of $50,000 in Year 3 of the application - without the proposed special variation." sqref="I129 JE129 TA129 ACW129 AMS129 AWO129 BGK129 BQG129 CAC129 CJY129 CTU129 DDQ129 DNM129 DXI129 EHE129 ERA129 FAW129 FKS129 FUO129 GEK129 GOG129 GYC129 HHY129 HRU129 IBQ129 ILM129 IVI129 JFE129 JPA129 JYW129 KIS129 KSO129 LCK129 LMG129 LWC129 MFY129 MPU129 MZQ129 NJM129 NTI129 ODE129 ONA129 OWW129 PGS129 PQO129 QAK129 QKG129 QUC129 RDY129 RNU129 RXQ129 SHM129 SRI129 TBE129 TLA129 TUW129 UES129 UOO129 UYK129 VIG129 VSC129 WBY129 WLU129 WVQ129 I65665 JE65665 TA65665 ACW65665 AMS65665 AWO65665 BGK65665 BQG65665 CAC65665 CJY65665 CTU65665 DDQ65665 DNM65665 DXI65665 EHE65665 ERA65665 FAW65665 FKS65665 FUO65665 GEK65665 GOG65665 GYC65665 HHY65665 HRU65665 IBQ65665 ILM65665 IVI65665 JFE65665 JPA65665 JYW65665 KIS65665 KSO65665 LCK65665 LMG65665 LWC65665 MFY65665 MPU65665 MZQ65665 NJM65665 NTI65665 ODE65665 ONA65665 OWW65665 PGS65665 PQO65665 QAK65665 QKG65665 QUC65665 RDY65665 RNU65665 RXQ65665 SHM65665 SRI65665 TBE65665 TLA65665 TUW65665 UES65665 UOO65665 UYK65665 VIG65665 VSC65665 WBY65665 WLU65665 WVQ65665 I131201 JE131201 TA131201 ACW131201 AMS131201 AWO131201 BGK131201 BQG131201 CAC131201 CJY131201 CTU131201 DDQ131201 DNM131201 DXI131201 EHE131201 ERA131201 FAW131201 FKS131201 FUO131201 GEK131201 GOG131201 GYC131201 HHY131201 HRU131201 IBQ131201 ILM131201 IVI131201 JFE131201 JPA131201 JYW131201 KIS131201 KSO131201 LCK131201 LMG131201 LWC131201 MFY131201 MPU131201 MZQ131201 NJM131201 NTI131201 ODE131201 ONA131201 OWW131201 PGS131201 PQO131201 QAK131201 QKG131201 QUC131201 RDY131201 RNU131201 RXQ131201 SHM131201 SRI131201 TBE131201 TLA131201 TUW131201 UES131201 UOO131201 UYK131201 VIG131201 VSC131201 WBY131201 WLU131201 WVQ131201 I196737 JE196737 TA196737 ACW196737 AMS196737 AWO196737 BGK196737 BQG196737 CAC196737 CJY196737 CTU196737 DDQ196737 DNM196737 DXI196737 EHE196737 ERA196737 FAW196737 FKS196737 FUO196737 GEK196737 GOG196737 GYC196737 HHY196737 HRU196737 IBQ196737 ILM196737 IVI196737 JFE196737 JPA196737 JYW196737 KIS196737 KSO196737 LCK196737 LMG196737 LWC196737 MFY196737 MPU196737 MZQ196737 NJM196737 NTI196737 ODE196737 ONA196737 OWW196737 PGS196737 PQO196737 QAK196737 QKG196737 QUC196737 RDY196737 RNU196737 RXQ196737 SHM196737 SRI196737 TBE196737 TLA196737 TUW196737 UES196737 UOO196737 UYK196737 VIG196737 VSC196737 WBY196737 WLU196737 WVQ196737 I262273 JE262273 TA262273 ACW262273 AMS262273 AWO262273 BGK262273 BQG262273 CAC262273 CJY262273 CTU262273 DDQ262273 DNM262273 DXI262273 EHE262273 ERA262273 FAW262273 FKS262273 FUO262273 GEK262273 GOG262273 GYC262273 HHY262273 HRU262273 IBQ262273 ILM262273 IVI262273 JFE262273 JPA262273 JYW262273 KIS262273 KSO262273 LCK262273 LMG262273 LWC262273 MFY262273 MPU262273 MZQ262273 NJM262273 NTI262273 ODE262273 ONA262273 OWW262273 PGS262273 PQO262273 QAK262273 QKG262273 QUC262273 RDY262273 RNU262273 RXQ262273 SHM262273 SRI262273 TBE262273 TLA262273 TUW262273 UES262273 UOO262273 UYK262273 VIG262273 VSC262273 WBY262273 WLU262273 WVQ262273 I327809 JE327809 TA327809 ACW327809 AMS327809 AWO327809 BGK327809 BQG327809 CAC327809 CJY327809 CTU327809 DDQ327809 DNM327809 DXI327809 EHE327809 ERA327809 FAW327809 FKS327809 FUO327809 GEK327809 GOG327809 GYC327809 HHY327809 HRU327809 IBQ327809 ILM327809 IVI327809 JFE327809 JPA327809 JYW327809 KIS327809 KSO327809 LCK327809 LMG327809 LWC327809 MFY327809 MPU327809 MZQ327809 NJM327809 NTI327809 ODE327809 ONA327809 OWW327809 PGS327809 PQO327809 QAK327809 QKG327809 QUC327809 RDY327809 RNU327809 RXQ327809 SHM327809 SRI327809 TBE327809 TLA327809 TUW327809 UES327809 UOO327809 UYK327809 VIG327809 VSC327809 WBY327809 WLU327809 WVQ327809 I393345 JE393345 TA393345 ACW393345 AMS393345 AWO393345 BGK393345 BQG393345 CAC393345 CJY393345 CTU393345 DDQ393345 DNM393345 DXI393345 EHE393345 ERA393345 FAW393345 FKS393345 FUO393345 GEK393345 GOG393345 GYC393345 HHY393345 HRU393345 IBQ393345 ILM393345 IVI393345 JFE393345 JPA393345 JYW393345 KIS393345 KSO393345 LCK393345 LMG393345 LWC393345 MFY393345 MPU393345 MZQ393345 NJM393345 NTI393345 ODE393345 ONA393345 OWW393345 PGS393345 PQO393345 QAK393345 QKG393345 QUC393345 RDY393345 RNU393345 RXQ393345 SHM393345 SRI393345 TBE393345 TLA393345 TUW393345 UES393345 UOO393345 UYK393345 VIG393345 VSC393345 WBY393345 WLU393345 WVQ393345 I458881 JE458881 TA458881 ACW458881 AMS458881 AWO458881 BGK458881 BQG458881 CAC458881 CJY458881 CTU458881 DDQ458881 DNM458881 DXI458881 EHE458881 ERA458881 FAW458881 FKS458881 FUO458881 GEK458881 GOG458881 GYC458881 HHY458881 HRU458881 IBQ458881 ILM458881 IVI458881 JFE458881 JPA458881 JYW458881 KIS458881 KSO458881 LCK458881 LMG458881 LWC458881 MFY458881 MPU458881 MZQ458881 NJM458881 NTI458881 ODE458881 ONA458881 OWW458881 PGS458881 PQO458881 QAK458881 QKG458881 QUC458881 RDY458881 RNU458881 RXQ458881 SHM458881 SRI458881 TBE458881 TLA458881 TUW458881 UES458881 UOO458881 UYK458881 VIG458881 VSC458881 WBY458881 WLU458881 WVQ458881 I524417 JE524417 TA524417 ACW524417 AMS524417 AWO524417 BGK524417 BQG524417 CAC524417 CJY524417 CTU524417 DDQ524417 DNM524417 DXI524417 EHE524417 ERA524417 FAW524417 FKS524417 FUO524417 GEK524417 GOG524417 GYC524417 HHY524417 HRU524417 IBQ524417 ILM524417 IVI524417 JFE524417 JPA524417 JYW524417 KIS524417 KSO524417 LCK524417 LMG524417 LWC524417 MFY524417 MPU524417 MZQ524417 NJM524417 NTI524417 ODE524417 ONA524417 OWW524417 PGS524417 PQO524417 QAK524417 QKG524417 QUC524417 RDY524417 RNU524417 RXQ524417 SHM524417 SRI524417 TBE524417 TLA524417 TUW524417 UES524417 UOO524417 UYK524417 VIG524417 VSC524417 WBY524417 WLU524417 WVQ524417 I589953 JE589953 TA589953 ACW589953 AMS589953 AWO589953 BGK589953 BQG589953 CAC589953 CJY589953 CTU589953 DDQ589953 DNM589953 DXI589953 EHE589953 ERA589953 FAW589953 FKS589953 FUO589953 GEK589953 GOG589953 GYC589953 HHY589953 HRU589953 IBQ589953 ILM589953 IVI589953 JFE589953 JPA589953 JYW589953 KIS589953 KSO589953 LCK589953 LMG589953 LWC589953 MFY589953 MPU589953 MZQ589953 NJM589953 NTI589953 ODE589953 ONA589953 OWW589953 PGS589953 PQO589953 QAK589953 QKG589953 QUC589953 RDY589953 RNU589953 RXQ589953 SHM589953 SRI589953 TBE589953 TLA589953 TUW589953 UES589953 UOO589953 UYK589953 VIG589953 VSC589953 WBY589953 WLU589953 WVQ589953 I655489 JE655489 TA655489 ACW655489 AMS655489 AWO655489 BGK655489 BQG655489 CAC655489 CJY655489 CTU655489 DDQ655489 DNM655489 DXI655489 EHE655489 ERA655489 FAW655489 FKS655489 FUO655489 GEK655489 GOG655489 GYC655489 HHY655489 HRU655489 IBQ655489 ILM655489 IVI655489 JFE655489 JPA655489 JYW655489 KIS655489 KSO655489 LCK655489 LMG655489 LWC655489 MFY655489 MPU655489 MZQ655489 NJM655489 NTI655489 ODE655489 ONA655489 OWW655489 PGS655489 PQO655489 QAK655489 QKG655489 QUC655489 RDY655489 RNU655489 RXQ655489 SHM655489 SRI655489 TBE655489 TLA655489 TUW655489 UES655489 UOO655489 UYK655489 VIG655489 VSC655489 WBY655489 WLU655489 WVQ655489 I721025 JE721025 TA721025 ACW721025 AMS721025 AWO721025 BGK721025 BQG721025 CAC721025 CJY721025 CTU721025 DDQ721025 DNM721025 DXI721025 EHE721025 ERA721025 FAW721025 FKS721025 FUO721025 GEK721025 GOG721025 GYC721025 HHY721025 HRU721025 IBQ721025 ILM721025 IVI721025 JFE721025 JPA721025 JYW721025 KIS721025 KSO721025 LCK721025 LMG721025 LWC721025 MFY721025 MPU721025 MZQ721025 NJM721025 NTI721025 ODE721025 ONA721025 OWW721025 PGS721025 PQO721025 QAK721025 QKG721025 QUC721025 RDY721025 RNU721025 RXQ721025 SHM721025 SRI721025 TBE721025 TLA721025 TUW721025 UES721025 UOO721025 UYK721025 VIG721025 VSC721025 WBY721025 WLU721025 WVQ721025 I786561 JE786561 TA786561 ACW786561 AMS786561 AWO786561 BGK786561 BQG786561 CAC786561 CJY786561 CTU786561 DDQ786561 DNM786561 DXI786561 EHE786561 ERA786561 FAW786561 FKS786561 FUO786561 GEK786561 GOG786561 GYC786561 HHY786561 HRU786561 IBQ786561 ILM786561 IVI786561 JFE786561 JPA786561 JYW786561 KIS786561 KSO786561 LCK786561 LMG786561 LWC786561 MFY786561 MPU786561 MZQ786561 NJM786561 NTI786561 ODE786561 ONA786561 OWW786561 PGS786561 PQO786561 QAK786561 QKG786561 QUC786561 RDY786561 RNU786561 RXQ786561 SHM786561 SRI786561 TBE786561 TLA786561 TUW786561 UES786561 UOO786561 UYK786561 VIG786561 VSC786561 WBY786561 WLU786561 WVQ786561 I852097 JE852097 TA852097 ACW852097 AMS852097 AWO852097 BGK852097 BQG852097 CAC852097 CJY852097 CTU852097 DDQ852097 DNM852097 DXI852097 EHE852097 ERA852097 FAW852097 FKS852097 FUO852097 GEK852097 GOG852097 GYC852097 HHY852097 HRU852097 IBQ852097 ILM852097 IVI852097 JFE852097 JPA852097 JYW852097 KIS852097 KSO852097 LCK852097 LMG852097 LWC852097 MFY852097 MPU852097 MZQ852097 NJM852097 NTI852097 ODE852097 ONA852097 OWW852097 PGS852097 PQO852097 QAK852097 QKG852097 QUC852097 RDY852097 RNU852097 RXQ852097 SHM852097 SRI852097 TBE852097 TLA852097 TUW852097 UES852097 UOO852097 UYK852097 VIG852097 VSC852097 WBY852097 WLU852097 WVQ852097 I917633 JE917633 TA917633 ACW917633 AMS917633 AWO917633 BGK917633 BQG917633 CAC917633 CJY917633 CTU917633 DDQ917633 DNM917633 DXI917633 EHE917633 ERA917633 FAW917633 FKS917633 FUO917633 GEK917633 GOG917633 GYC917633 HHY917633 HRU917633 IBQ917633 ILM917633 IVI917633 JFE917633 JPA917633 JYW917633 KIS917633 KSO917633 LCK917633 LMG917633 LWC917633 MFY917633 MPU917633 MZQ917633 NJM917633 NTI917633 ODE917633 ONA917633 OWW917633 PGS917633 PQO917633 QAK917633 QKG917633 QUC917633 RDY917633 RNU917633 RXQ917633 SHM917633 SRI917633 TBE917633 TLA917633 TUW917633 UES917633 UOO917633 UYK917633 VIG917633 VSC917633 WBY917633 WLU917633 WVQ917633 I983169 JE983169 TA983169 ACW983169 AMS983169 AWO983169 BGK983169 BQG983169 CAC983169 CJY983169 CTU983169 DDQ983169 DNM983169 DXI983169 EHE983169 ERA983169 FAW983169 FKS983169 FUO983169 GEK983169 GOG983169 GYC983169 HHY983169 HRU983169 IBQ983169 ILM983169 IVI983169 JFE983169 JPA983169 JYW983169 KIS983169 KSO983169 LCK983169 LMG983169 LWC983169 MFY983169 MPU983169 MZQ983169 NJM983169 NTI983169 ODE983169 ONA983169 OWW983169 PGS983169 PQO983169 QAK983169 QKG983169 QUC983169 RDY983169 RNU983169 RXQ983169 SHM983169 SRI983169 TBE983169 TLA983169 TUW983169 UES983169 UOO983169 UYK983169 VIG983169 VSC983169 WBY983169 WLU983169 WVQ983169"/>
    <dataValidation allowBlank="1" showInputMessage="1" showErrorMessage="1" promptTitle="Rate in Year 2 - with SV" prompt="This is the ordinary farmland rate for a land value of $50,000 in Year 2 of the application - without the proposed special variation." sqref="H129 JD129 SZ129 ACV129 AMR129 AWN129 BGJ129 BQF129 CAB129 CJX129 CTT129 DDP129 DNL129 DXH129 EHD129 EQZ129 FAV129 FKR129 FUN129 GEJ129 GOF129 GYB129 HHX129 HRT129 IBP129 ILL129 IVH129 JFD129 JOZ129 JYV129 KIR129 KSN129 LCJ129 LMF129 LWB129 MFX129 MPT129 MZP129 NJL129 NTH129 ODD129 OMZ129 OWV129 PGR129 PQN129 QAJ129 QKF129 QUB129 RDX129 RNT129 RXP129 SHL129 SRH129 TBD129 TKZ129 TUV129 UER129 UON129 UYJ129 VIF129 VSB129 WBX129 WLT129 WVP129 H65665 JD65665 SZ65665 ACV65665 AMR65665 AWN65665 BGJ65665 BQF65665 CAB65665 CJX65665 CTT65665 DDP65665 DNL65665 DXH65665 EHD65665 EQZ65665 FAV65665 FKR65665 FUN65665 GEJ65665 GOF65665 GYB65665 HHX65665 HRT65665 IBP65665 ILL65665 IVH65665 JFD65665 JOZ65665 JYV65665 KIR65665 KSN65665 LCJ65665 LMF65665 LWB65665 MFX65665 MPT65665 MZP65665 NJL65665 NTH65665 ODD65665 OMZ65665 OWV65665 PGR65665 PQN65665 QAJ65665 QKF65665 QUB65665 RDX65665 RNT65665 RXP65665 SHL65665 SRH65665 TBD65665 TKZ65665 TUV65665 UER65665 UON65665 UYJ65665 VIF65665 VSB65665 WBX65665 WLT65665 WVP65665 H131201 JD131201 SZ131201 ACV131201 AMR131201 AWN131201 BGJ131201 BQF131201 CAB131201 CJX131201 CTT131201 DDP131201 DNL131201 DXH131201 EHD131201 EQZ131201 FAV131201 FKR131201 FUN131201 GEJ131201 GOF131201 GYB131201 HHX131201 HRT131201 IBP131201 ILL131201 IVH131201 JFD131201 JOZ131201 JYV131201 KIR131201 KSN131201 LCJ131201 LMF131201 LWB131201 MFX131201 MPT131201 MZP131201 NJL131201 NTH131201 ODD131201 OMZ131201 OWV131201 PGR131201 PQN131201 QAJ131201 QKF131201 QUB131201 RDX131201 RNT131201 RXP131201 SHL131201 SRH131201 TBD131201 TKZ131201 TUV131201 UER131201 UON131201 UYJ131201 VIF131201 VSB131201 WBX131201 WLT131201 WVP131201 H196737 JD196737 SZ196737 ACV196737 AMR196737 AWN196737 BGJ196737 BQF196737 CAB196737 CJX196737 CTT196737 DDP196737 DNL196737 DXH196737 EHD196737 EQZ196737 FAV196737 FKR196737 FUN196737 GEJ196737 GOF196737 GYB196737 HHX196737 HRT196737 IBP196737 ILL196737 IVH196737 JFD196737 JOZ196737 JYV196737 KIR196737 KSN196737 LCJ196737 LMF196737 LWB196737 MFX196737 MPT196737 MZP196737 NJL196737 NTH196737 ODD196737 OMZ196737 OWV196737 PGR196737 PQN196737 QAJ196737 QKF196737 QUB196737 RDX196737 RNT196737 RXP196737 SHL196737 SRH196737 TBD196737 TKZ196737 TUV196737 UER196737 UON196737 UYJ196737 VIF196737 VSB196737 WBX196737 WLT196737 WVP196737 H262273 JD262273 SZ262273 ACV262273 AMR262273 AWN262273 BGJ262273 BQF262273 CAB262273 CJX262273 CTT262273 DDP262273 DNL262273 DXH262273 EHD262273 EQZ262273 FAV262273 FKR262273 FUN262273 GEJ262273 GOF262273 GYB262273 HHX262273 HRT262273 IBP262273 ILL262273 IVH262273 JFD262273 JOZ262273 JYV262273 KIR262273 KSN262273 LCJ262273 LMF262273 LWB262273 MFX262273 MPT262273 MZP262273 NJL262273 NTH262273 ODD262273 OMZ262273 OWV262273 PGR262273 PQN262273 QAJ262273 QKF262273 QUB262273 RDX262273 RNT262273 RXP262273 SHL262273 SRH262273 TBD262273 TKZ262273 TUV262273 UER262273 UON262273 UYJ262273 VIF262273 VSB262273 WBX262273 WLT262273 WVP262273 H327809 JD327809 SZ327809 ACV327809 AMR327809 AWN327809 BGJ327809 BQF327809 CAB327809 CJX327809 CTT327809 DDP327809 DNL327809 DXH327809 EHD327809 EQZ327809 FAV327809 FKR327809 FUN327809 GEJ327809 GOF327809 GYB327809 HHX327809 HRT327809 IBP327809 ILL327809 IVH327809 JFD327809 JOZ327809 JYV327809 KIR327809 KSN327809 LCJ327809 LMF327809 LWB327809 MFX327809 MPT327809 MZP327809 NJL327809 NTH327809 ODD327809 OMZ327809 OWV327809 PGR327809 PQN327809 QAJ327809 QKF327809 QUB327809 RDX327809 RNT327809 RXP327809 SHL327809 SRH327809 TBD327809 TKZ327809 TUV327809 UER327809 UON327809 UYJ327809 VIF327809 VSB327809 WBX327809 WLT327809 WVP327809 H393345 JD393345 SZ393345 ACV393345 AMR393345 AWN393345 BGJ393345 BQF393345 CAB393345 CJX393345 CTT393345 DDP393345 DNL393345 DXH393345 EHD393345 EQZ393345 FAV393345 FKR393345 FUN393345 GEJ393345 GOF393345 GYB393345 HHX393345 HRT393345 IBP393345 ILL393345 IVH393345 JFD393345 JOZ393345 JYV393345 KIR393345 KSN393345 LCJ393345 LMF393345 LWB393345 MFX393345 MPT393345 MZP393345 NJL393345 NTH393345 ODD393345 OMZ393345 OWV393345 PGR393345 PQN393345 QAJ393345 QKF393345 QUB393345 RDX393345 RNT393345 RXP393345 SHL393345 SRH393345 TBD393345 TKZ393345 TUV393345 UER393345 UON393345 UYJ393345 VIF393345 VSB393345 WBX393345 WLT393345 WVP393345 H458881 JD458881 SZ458881 ACV458881 AMR458881 AWN458881 BGJ458881 BQF458881 CAB458881 CJX458881 CTT458881 DDP458881 DNL458881 DXH458881 EHD458881 EQZ458881 FAV458881 FKR458881 FUN458881 GEJ458881 GOF458881 GYB458881 HHX458881 HRT458881 IBP458881 ILL458881 IVH458881 JFD458881 JOZ458881 JYV458881 KIR458881 KSN458881 LCJ458881 LMF458881 LWB458881 MFX458881 MPT458881 MZP458881 NJL458881 NTH458881 ODD458881 OMZ458881 OWV458881 PGR458881 PQN458881 QAJ458881 QKF458881 QUB458881 RDX458881 RNT458881 RXP458881 SHL458881 SRH458881 TBD458881 TKZ458881 TUV458881 UER458881 UON458881 UYJ458881 VIF458881 VSB458881 WBX458881 WLT458881 WVP458881 H524417 JD524417 SZ524417 ACV524417 AMR524417 AWN524417 BGJ524417 BQF524417 CAB524417 CJX524417 CTT524417 DDP524417 DNL524417 DXH524417 EHD524417 EQZ524417 FAV524417 FKR524417 FUN524417 GEJ524417 GOF524417 GYB524417 HHX524417 HRT524417 IBP524417 ILL524417 IVH524417 JFD524417 JOZ524417 JYV524417 KIR524417 KSN524417 LCJ524417 LMF524417 LWB524417 MFX524417 MPT524417 MZP524417 NJL524417 NTH524417 ODD524417 OMZ524417 OWV524417 PGR524417 PQN524417 QAJ524417 QKF524417 QUB524417 RDX524417 RNT524417 RXP524417 SHL524417 SRH524417 TBD524417 TKZ524417 TUV524417 UER524417 UON524417 UYJ524417 VIF524417 VSB524417 WBX524417 WLT524417 WVP524417 H589953 JD589953 SZ589953 ACV589953 AMR589953 AWN589953 BGJ589953 BQF589953 CAB589953 CJX589953 CTT589953 DDP589953 DNL589953 DXH589953 EHD589953 EQZ589953 FAV589953 FKR589953 FUN589953 GEJ589953 GOF589953 GYB589953 HHX589953 HRT589953 IBP589953 ILL589953 IVH589953 JFD589953 JOZ589953 JYV589953 KIR589953 KSN589953 LCJ589953 LMF589953 LWB589953 MFX589953 MPT589953 MZP589953 NJL589953 NTH589953 ODD589953 OMZ589953 OWV589953 PGR589953 PQN589953 QAJ589953 QKF589953 QUB589953 RDX589953 RNT589953 RXP589953 SHL589953 SRH589953 TBD589953 TKZ589953 TUV589953 UER589953 UON589953 UYJ589953 VIF589953 VSB589953 WBX589953 WLT589953 WVP589953 H655489 JD655489 SZ655489 ACV655489 AMR655489 AWN655489 BGJ655489 BQF655489 CAB655489 CJX655489 CTT655489 DDP655489 DNL655489 DXH655489 EHD655489 EQZ655489 FAV655489 FKR655489 FUN655489 GEJ655489 GOF655489 GYB655489 HHX655489 HRT655489 IBP655489 ILL655489 IVH655489 JFD655489 JOZ655489 JYV655489 KIR655489 KSN655489 LCJ655489 LMF655489 LWB655489 MFX655489 MPT655489 MZP655489 NJL655489 NTH655489 ODD655489 OMZ655489 OWV655489 PGR655489 PQN655489 QAJ655489 QKF655489 QUB655489 RDX655489 RNT655489 RXP655489 SHL655489 SRH655489 TBD655489 TKZ655489 TUV655489 UER655489 UON655489 UYJ655489 VIF655489 VSB655489 WBX655489 WLT655489 WVP655489 H721025 JD721025 SZ721025 ACV721025 AMR721025 AWN721025 BGJ721025 BQF721025 CAB721025 CJX721025 CTT721025 DDP721025 DNL721025 DXH721025 EHD721025 EQZ721025 FAV721025 FKR721025 FUN721025 GEJ721025 GOF721025 GYB721025 HHX721025 HRT721025 IBP721025 ILL721025 IVH721025 JFD721025 JOZ721025 JYV721025 KIR721025 KSN721025 LCJ721025 LMF721025 LWB721025 MFX721025 MPT721025 MZP721025 NJL721025 NTH721025 ODD721025 OMZ721025 OWV721025 PGR721025 PQN721025 QAJ721025 QKF721025 QUB721025 RDX721025 RNT721025 RXP721025 SHL721025 SRH721025 TBD721025 TKZ721025 TUV721025 UER721025 UON721025 UYJ721025 VIF721025 VSB721025 WBX721025 WLT721025 WVP721025 H786561 JD786561 SZ786561 ACV786561 AMR786561 AWN786561 BGJ786561 BQF786561 CAB786561 CJX786561 CTT786561 DDP786561 DNL786561 DXH786561 EHD786561 EQZ786561 FAV786561 FKR786561 FUN786561 GEJ786561 GOF786561 GYB786561 HHX786561 HRT786561 IBP786561 ILL786561 IVH786561 JFD786561 JOZ786561 JYV786561 KIR786561 KSN786561 LCJ786561 LMF786561 LWB786561 MFX786561 MPT786561 MZP786561 NJL786561 NTH786561 ODD786561 OMZ786561 OWV786561 PGR786561 PQN786561 QAJ786561 QKF786561 QUB786561 RDX786561 RNT786561 RXP786561 SHL786561 SRH786561 TBD786561 TKZ786561 TUV786561 UER786561 UON786561 UYJ786561 VIF786561 VSB786561 WBX786561 WLT786561 WVP786561 H852097 JD852097 SZ852097 ACV852097 AMR852097 AWN852097 BGJ852097 BQF852097 CAB852097 CJX852097 CTT852097 DDP852097 DNL852097 DXH852097 EHD852097 EQZ852097 FAV852097 FKR852097 FUN852097 GEJ852097 GOF852097 GYB852097 HHX852097 HRT852097 IBP852097 ILL852097 IVH852097 JFD852097 JOZ852097 JYV852097 KIR852097 KSN852097 LCJ852097 LMF852097 LWB852097 MFX852097 MPT852097 MZP852097 NJL852097 NTH852097 ODD852097 OMZ852097 OWV852097 PGR852097 PQN852097 QAJ852097 QKF852097 QUB852097 RDX852097 RNT852097 RXP852097 SHL852097 SRH852097 TBD852097 TKZ852097 TUV852097 UER852097 UON852097 UYJ852097 VIF852097 VSB852097 WBX852097 WLT852097 WVP852097 H917633 JD917633 SZ917633 ACV917633 AMR917633 AWN917633 BGJ917633 BQF917633 CAB917633 CJX917633 CTT917633 DDP917633 DNL917633 DXH917633 EHD917633 EQZ917633 FAV917633 FKR917633 FUN917633 GEJ917633 GOF917633 GYB917633 HHX917633 HRT917633 IBP917633 ILL917633 IVH917633 JFD917633 JOZ917633 JYV917633 KIR917633 KSN917633 LCJ917633 LMF917633 LWB917633 MFX917633 MPT917633 MZP917633 NJL917633 NTH917633 ODD917633 OMZ917633 OWV917633 PGR917633 PQN917633 QAJ917633 QKF917633 QUB917633 RDX917633 RNT917633 RXP917633 SHL917633 SRH917633 TBD917633 TKZ917633 TUV917633 UER917633 UON917633 UYJ917633 VIF917633 VSB917633 WBX917633 WLT917633 WVP917633 H983169 JD983169 SZ983169 ACV983169 AMR983169 AWN983169 BGJ983169 BQF983169 CAB983169 CJX983169 CTT983169 DDP983169 DNL983169 DXH983169 EHD983169 EQZ983169 FAV983169 FKR983169 FUN983169 GEJ983169 GOF983169 GYB983169 HHX983169 HRT983169 IBP983169 ILL983169 IVH983169 JFD983169 JOZ983169 JYV983169 KIR983169 KSN983169 LCJ983169 LMF983169 LWB983169 MFX983169 MPT983169 MZP983169 NJL983169 NTH983169 ODD983169 OMZ983169 OWV983169 PGR983169 PQN983169 QAJ983169 QKF983169 QUB983169 RDX983169 RNT983169 RXP983169 SHL983169 SRH983169 TBD983169 TKZ983169 TUV983169 UER983169 UON983169 UYJ983169 VIF983169 VSB983169 WBX983169 WLT983169 WVP983169"/>
    <dataValidation allowBlank="1" showInputMessage="1" showErrorMessage="1" promptTitle="Rate in Year 1 - with SV" prompt="This is the ordinary farmland rate for a land value of $50,000 in Year 1 of the application - without the proposed special variation." sqref="G129 JC129 SY129 ACU129 AMQ129 AWM129 BGI129 BQE129 CAA129 CJW129 CTS129 DDO129 DNK129 DXG129 EHC129 EQY129 FAU129 FKQ129 FUM129 GEI129 GOE129 GYA129 HHW129 HRS129 IBO129 ILK129 IVG129 JFC129 JOY129 JYU129 KIQ129 KSM129 LCI129 LME129 LWA129 MFW129 MPS129 MZO129 NJK129 NTG129 ODC129 OMY129 OWU129 PGQ129 PQM129 QAI129 QKE129 QUA129 RDW129 RNS129 RXO129 SHK129 SRG129 TBC129 TKY129 TUU129 UEQ129 UOM129 UYI129 VIE129 VSA129 WBW129 WLS129 WVO129 G65665 JC65665 SY65665 ACU65665 AMQ65665 AWM65665 BGI65665 BQE65665 CAA65665 CJW65665 CTS65665 DDO65665 DNK65665 DXG65665 EHC65665 EQY65665 FAU65665 FKQ65665 FUM65665 GEI65665 GOE65665 GYA65665 HHW65665 HRS65665 IBO65665 ILK65665 IVG65665 JFC65665 JOY65665 JYU65665 KIQ65665 KSM65665 LCI65665 LME65665 LWA65665 MFW65665 MPS65665 MZO65665 NJK65665 NTG65665 ODC65665 OMY65665 OWU65665 PGQ65665 PQM65665 QAI65665 QKE65665 QUA65665 RDW65665 RNS65665 RXO65665 SHK65665 SRG65665 TBC65665 TKY65665 TUU65665 UEQ65665 UOM65665 UYI65665 VIE65665 VSA65665 WBW65665 WLS65665 WVO65665 G131201 JC131201 SY131201 ACU131201 AMQ131201 AWM131201 BGI131201 BQE131201 CAA131201 CJW131201 CTS131201 DDO131201 DNK131201 DXG131201 EHC131201 EQY131201 FAU131201 FKQ131201 FUM131201 GEI131201 GOE131201 GYA131201 HHW131201 HRS131201 IBO131201 ILK131201 IVG131201 JFC131201 JOY131201 JYU131201 KIQ131201 KSM131201 LCI131201 LME131201 LWA131201 MFW131201 MPS131201 MZO131201 NJK131201 NTG131201 ODC131201 OMY131201 OWU131201 PGQ131201 PQM131201 QAI131201 QKE131201 QUA131201 RDW131201 RNS131201 RXO131201 SHK131201 SRG131201 TBC131201 TKY131201 TUU131201 UEQ131201 UOM131201 UYI131201 VIE131201 VSA131201 WBW131201 WLS131201 WVO131201 G196737 JC196737 SY196737 ACU196737 AMQ196737 AWM196737 BGI196737 BQE196737 CAA196737 CJW196737 CTS196737 DDO196737 DNK196737 DXG196737 EHC196737 EQY196737 FAU196737 FKQ196737 FUM196737 GEI196737 GOE196737 GYA196737 HHW196737 HRS196737 IBO196737 ILK196737 IVG196737 JFC196737 JOY196737 JYU196737 KIQ196737 KSM196737 LCI196737 LME196737 LWA196737 MFW196737 MPS196737 MZO196737 NJK196737 NTG196737 ODC196737 OMY196737 OWU196737 PGQ196737 PQM196737 QAI196737 QKE196737 QUA196737 RDW196737 RNS196737 RXO196737 SHK196737 SRG196737 TBC196737 TKY196737 TUU196737 UEQ196737 UOM196737 UYI196737 VIE196737 VSA196737 WBW196737 WLS196737 WVO196737 G262273 JC262273 SY262273 ACU262273 AMQ262273 AWM262273 BGI262273 BQE262273 CAA262273 CJW262273 CTS262273 DDO262273 DNK262273 DXG262273 EHC262273 EQY262273 FAU262273 FKQ262273 FUM262273 GEI262273 GOE262273 GYA262273 HHW262273 HRS262273 IBO262273 ILK262273 IVG262273 JFC262273 JOY262273 JYU262273 KIQ262273 KSM262273 LCI262273 LME262273 LWA262273 MFW262273 MPS262273 MZO262273 NJK262273 NTG262273 ODC262273 OMY262273 OWU262273 PGQ262273 PQM262273 QAI262273 QKE262273 QUA262273 RDW262273 RNS262273 RXO262273 SHK262273 SRG262273 TBC262273 TKY262273 TUU262273 UEQ262273 UOM262273 UYI262273 VIE262273 VSA262273 WBW262273 WLS262273 WVO262273 G327809 JC327809 SY327809 ACU327809 AMQ327809 AWM327809 BGI327809 BQE327809 CAA327809 CJW327809 CTS327809 DDO327809 DNK327809 DXG327809 EHC327809 EQY327809 FAU327809 FKQ327809 FUM327809 GEI327809 GOE327809 GYA327809 HHW327809 HRS327809 IBO327809 ILK327809 IVG327809 JFC327809 JOY327809 JYU327809 KIQ327809 KSM327809 LCI327809 LME327809 LWA327809 MFW327809 MPS327809 MZO327809 NJK327809 NTG327809 ODC327809 OMY327809 OWU327809 PGQ327809 PQM327809 QAI327809 QKE327809 QUA327809 RDW327809 RNS327809 RXO327809 SHK327809 SRG327809 TBC327809 TKY327809 TUU327809 UEQ327809 UOM327809 UYI327809 VIE327809 VSA327809 WBW327809 WLS327809 WVO327809 G393345 JC393345 SY393345 ACU393345 AMQ393345 AWM393345 BGI393345 BQE393345 CAA393345 CJW393345 CTS393345 DDO393345 DNK393345 DXG393345 EHC393345 EQY393345 FAU393345 FKQ393345 FUM393345 GEI393345 GOE393345 GYA393345 HHW393345 HRS393345 IBO393345 ILK393345 IVG393345 JFC393345 JOY393345 JYU393345 KIQ393345 KSM393345 LCI393345 LME393345 LWA393345 MFW393345 MPS393345 MZO393345 NJK393345 NTG393345 ODC393345 OMY393345 OWU393345 PGQ393345 PQM393345 QAI393345 QKE393345 QUA393345 RDW393345 RNS393345 RXO393345 SHK393345 SRG393345 TBC393345 TKY393345 TUU393345 UEQ393345 UOM393345 UYI393345 VIE393345 VSA393345 WBW393345 WLS393345 WVO393345 G458881 JC458881 SY458881 ACU458881 AMQ458881 AWM458881 BGI458881 BQE458881 CAA458881 CJW458881 CTS458881 DDO458881 DNK458881 DXG458881 EHC458881 EQY458881 FAU458881 FKQ458881 FUM458881 GEI458881 GOE458881 GYA458881 HHW458881 HRS458881 IBO458881 ILK458881 IVG458881 JFC458881 JOY458881 JYU458881 KIQ458881 KSM458881 LCI458881 LME458881 LWA458881 MFW458881 MPS458881 MZO458881 NJK458881 NTG458881 ODC458881 OMY458881 OWU458881 PGQ458881 PQM458881 QAI458881 QKE458881 QUA458881 RDW458881 RNS458881 RXO458881 SHK458881 SRG458881 TBC458881 TKY458881 TUU458881 UEQ458881 UOM458881 UYI458881 VIE458881 VSA458881 WBW458881 WLS458881 WVO458881 G524417 JC524417 SY524417 ACU524417 AMQ524417 AWM524417 BGI524417 BQE524417 CAA524417 CJW524417 CTS524417 DDO524417 DNK524417 DXG524417 EHC524417 EQY524417 FAU524417 FKQ524417 FUM524417 GEI524417 GOE524417 GYA524417 HHW524417 HRS524417 IBO524417 ILK524417 IVG524417 JFC524417 JOY524417 JYU524417 KIQ524417 KSM524417 LCI524417 LME524417 LWA524417 MFW524417 MPS524417 MZO524417 NJK524417 NTG524417 ODC524417 OMY524417 OWU524417 PGQ524417 PQM524417 QAI524417 QKE524417 QUA524417 RDW524417 RNS524417 RXO524417 SHK524417 SRG524417 TBC524417 TKY524417 TUU524417 UEQ524417 UOM524417 UYI524417 VIE524417 VSA524417 WBW524417 WLS524417 WVO524417 G589953 JC589953 SY589953 ACU589953 AMQ589953 AWM589953 BGI589953 BQE589953 CAA589953 CJW589953 CTS589953 DDO589953 DNK589953 DXG589953 EHC589953 EQY589953 FAU589953 FKQ589953 FUM589953 GEI589953 GOE589953 GYA589953 HHW589953 HRS589953 IBO589953 ILK589953 IVG589953 JFC589953 JOY589953 JYU589953 KIQ589953 KSM589953 LCI589953 LME589953 LWA589953 MFW589953 MPS589953 MZO589953 NJK589953 NTG589953 ODC589953 OMY589953 OWU589953 PGQ589953 PQM589953 QAI589953 QKE589953 QUA589953 RDW589953 RNS589953 RXO589953 SHK589953 SRG589953 TBC589953 TKY589953 TUU589953 UEQ589953 UOM589953 UYI589953 VIE589953 VSA589953 WBW589953 WLS589953 WVO589953 G655489 JC655489 SY655489 ACU655489 AMQ655489 AWM655489 BGI655489 BQE655489 CAA655489 CJW655489 CTS655489 DDO655489 DNK655489 DXG655489 EHC655489 EQY655489 FAU655489 FKQ655489 FUM655489 GEI655489 GOE655489 GYA655489 HHW655489 HRS655489 IBO655489 ILK655489 IVG655489 JFC655489 JOY655489 JYU655489 KIQ655489 KSM655489 LCI655489 LME655489 LWA655489 MFW655489 MPS655489 MZO655489 NJK655489 NTG655489 ODC655489 OMY655489 OWU655489 PGQ655489 PQM655489 QAI655489 QKE655489 QUA655489 RDW655489 RNS655489 RXO655489 SHK655489 SRG655489 TBC655489 TKY655489 TUU655489 UEQ655489 UOM655489 UYI655489 VIE655489 VSA655489 WBW655489 WLS655489 WVO655489 G721025 JC721025 SY721025 ACU721025 AMQ721025 AWM721025 BGI721025 BQE721025 CAA721025 CJW721025 CTS721025 DDO721025 DNK721025 DXG721025 EHC721025 EQY721025 FAU721025 FKQ721025 FUM721025 GEI721025 GOE721025 GYA721025 HHW721025 HRS721025 IBO721025 ILK721025 IVG721025 JFC721025 JOY721025 JYU721025 KIQ721025 KSM721025 LCI721025 LME721025 LWA721025 MFW721025 MPS721025 MZO721025 NJK721025 NTG721025 ODC721025 OMY721025 OWU721025 PGQ721025 PQM721025 QAI721025 QKE721025 QUA721025 RDW721025 RNS721025 RXO721025 SHK721025 SRG721025 TBC721025 TKY721025 TUU721025 UEQ721025 UOM721025 UYI721025 VIE721025 VSA721025 WBW721025 WLS721025 WVO721025 G786561 JC786561 SY786561 ACU786561 AMQ786561 AWM786561 BGI786561 BQE786561 CAA786561 CJW786561 CTS786561 DDO786561 DNK786561 DXG786561 EHC786561 EQY786561 FAU786561 FKQ786561 FUM786561 GEI786561 GOE786561 GYA786561 HHW786561 HRS786561 IBO786561 ILK786561 IVG786561 JFC786561 JOY786561 JYU786561 KIQ786561 KSM786561 LCI786561 LME786561 LWA786561 MFW786561 MPS786561 MZO786561 NJK786561 NTG786561 ODC786561 OMY786561 OWU786561 PGQ786561 PQM786561 QAI786561 QKE786561 QUA786561 RDW786561 RNS786561 RXO786561 SHK786561 SRG786561 TBC786561 TKY786561 TUU786561 UEQ786561 UOM786561 UYI786561 VIE786561 VSA786561 WBW786561 WLS786561 WVO786561 G852097 JC852097 SY852097 ACU852097 AMQ852097 AWM852097 BGI852097 BQE852097 CAA852097 CJW852097 CTS852097 DDO852097 DNK852097 DXG852097 EHC852097 EQY852097 FAU852097 FKQ852097 FUM852097 GEI852097 GOE852097 GYA852097 HHW852097 HRS852097 IBO852097 ILK852097 IVG852097 JFC852097 JOY852097 JYU852097 KIQ852097 KSM852097 LCI852097 LME852097 LWA852097 MFW852097 MPS852097 MZO852097 NJK852097 NTG852097 ODC852097 OMY852097 OWU852097 PGQ852097 PQM852097 QAI852097 QKE852097 QUA852097 RDW852097 RNS852097 RXO852097 SHK852097 SRG852097 TBC852097 TKY852097 TUU852097 UEQ852097 UOM852097 UYI852097 VIE852097 VSA852097 WBW852097 WLS852097 WVO852097 G917633 JC917633 SY917633 ACU917633 AMQ917633 AWM917633 BGI917633 BQE917633 CAA917633 CJW917633 CTS917633 DDO917633 DNK917633 DXG917633 EHC917633 EQY917633 FAU917633 FKQ917633 FUM917633 GEI917633 GOE917633 GYA917633 HHW917633 HRS917633 IBO917633 ILK917633 IVG917633 JFC917633 JOY917633 JYU917633 KIQ917633 KSM917633 LCI917633 LME917633 LWA917633 MFW917633 MPS917633 MZO917633 NJK917633 NTG917633 ODC917633 OMY917633 OWU917633 PGQ917633 PQM917633 QAI917633 QKE917633 QUA917633 RDW917633 RNS917633 RXO917633 SHK917633 SRG917633 TBC917633 TKY917633 TUU917633 UEQ917633 UOM917633 UYI917633 VIE917633 VSA917633 WBW917633 WLS917633 WVO917633 G983169 JC983169 SY983169 ACU983169 AMQ983169 AWM983169 BGI983169 BQE983169 CAA983169 CJW983169 CTS983169 DDO983169 DNK983169 DXG983169 EHC983169 EQY983169 FAU983169 FKQ983169 FUM983169 GEI983169 GOE983169 GYA983169 HHW983169 HRS983169 IBO983169 ILK983169 IVG983169 JFC983169 JOY983169 JYU983169 KIQ983169 KSM983169 LCI983169 LME983169 LWA983169 MFW983169 MPS983169 MZO983169 NJK983169 NTG983169 ODC983169 OMY983169 OWU983169 PGQ983169 PQM983169 QAI983169 QKE983169 QUA983169 RDW983169 RNS983169 RXO983169 SHK983169 SRG983169 TBC983169 TKY983169 TUU983169 UEQ983169 UOM983169 UYI983169 VIE983169 VSA983169 WBW983169 WLS983169 WVO983169"/>
    <dataValidation allowBlank="1" showInputMessage="1" showErrorMessage="1" promptTitle="Rate in Year 7 - with SV" prompt="This is the ordinary residential rate for a land value of $50,000 in Year 7 of the application - with the proposed special variation." sqref="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65563 JI65563 TE65563 ADA65563 AMW65563 AWS65563 BGO65563 BQK65563 CAG65563 CKC65563 CTY65563 DDU65563 DNQ65563 DXM65563 EHI65563 ERE65563 FBA65563 FKW65563 FUS65563 GEO65563 GOK65563 GYG65563 HIC65563 HRY65563 IBU65563 ILQ65563 IVM65563 JFI65563 JPE65563 JZA65563 KIW65563 KSS65563 LCO65563 LMK65563 LWG65563 MGC65563 MPY65563 MZU65563 NJQ65563 NTM65563 ODI65563 ONE65563 OXA65563 PGW65563 PQS65563 QAO65563 QKK65563 QUG65563 REC65563 RNY65563 RXU65563 SHQ65563 SRM65563 TBI65563 TLE65563 TVA65563 UEW65563 UOS65563 UYO65563 VIK65563 VSG65563 WCC65563 WLY65563 WVU65563 M131099 JI131099 TE131099 ADA131099 AMW131099 AWS131099 BGO131099 BQK131099 CAG131099 CKC131099 CTY131099 DDU131099 DNQ131099 DXM131099 EHI131099 ERE131099 FBA131099 FKW131099 FUS131099 GEO131099 GOK131099 GYG131099 HIC131099 HRY131099 IBU131099 ILQ131099 IVM131099 JFI131099 JPE131099 JZA131099 KIW131099 KSS131099 LCO131099 LMK131099 LWG131099 MGC131099 MPY131099 MZU131099 NJQ131099 NTM131099 ODI131099 ONE131099 OXA131099 PGW131099 PQS131099 QAO131099 QKK131099 QUG131099 REC131099 RNY131099 RXU131099 SHQ131099 SRM131099 TBI131099 TLE131099 TVA131099 UEW131099 UOS131099 UYO131099 VIK131099 VSG131099 WCC131099 WLY131099 WVU131099 M196635 JI196635 TE196635 ADA196635 AMW196635 AWS196635 BGO196635 BQK196635 CAG196635 CKC196635 CTY196635 DDU196635 DNQ196635 DXM196635 EHI196635 ERE196635 FBA196635 FKW196635 FUS196635 GEO196635 GOK196635 GYG196635 HIC196635 HRY196635 IBU196635 ILQ196635 IVM196635 JFI196635 JPE196635 JZA196635 KIW196635 KSS196635 LCO196635 LMK196635 LWG196635 MGC196635 MPY196635 MZU196635 NJQ196635 NTM196635 ODI196635 ONE196635 OXA196635 PGW196635 PQS196635 QAO196635 QKK196635 QUG196635 REC196635 RNY196635 RXU196635 SHQ196635 SRM196635 TBI196635 TLE196635 TVA196635 UEW196635 UOS196635 UYO196635 VIK196635 VSG196635 WCC196635 WLY196635 WVU196635 M262171 JI262171 TE262171 ADA262171 AMW262171 AWS262171 BGO262171 BQK262171 CAG262171 CKC262171 CTY262171 DDU262171 DNQ262171 DXM262171 EHI262171 ERE262171 FBA262171 FKW262171 FUS262171 GEO262171 GOK262171 GYG262171 HIC262171 HRY262171 IBU262171 ILQ262171 IVM262171 JFI262171 JPE262171 JZA262171 KIW262171 KSS262171 LCO262171 LMK262171 LWG262171 MGC262171 MPY262171 MZU262171 NJQ262171 NTM262171 ODI262171 ONE262171 OXA262171 PGW262171 PQS262171 QAO262171 QKK262171 QUG262171 REC262171 RNY262171 RXU262171 SHQ262171 SRM262171 TBI262171 TLE262171 TVA262171 UEW262171 UOS262171 UYO262171 VIK262171 VSG262171 WCC262171 WLY262171 WVU262171 M327707 JI327707 TE327707 ADA327707 AMW327707 AWS327707 BGO327707 BQK327707 CAG327707 CKC327707 CTY327707 DDU327707 DNQ327707 DXM327707 EHI327707 ERE327707 FBA327707 FKW327707 FUS327707 GEO327707 GOK327707 GYG327707 HIC327707 HRY327707 IBU327707 ILQ327707 IVM327707 JFI327707 JPE327707 JZA327707 KIW327707 KSS327707 LCO327707 LMK327707 LWG327707 MGC327707 MPY327707 MZU327707 NJQ327707 NTM327707 ODI327707 ONE327707 OXA327707 PGW327707 PQS327707 QAO327707 QKK327707 QUG327707 REC327707 RNY327707 RXU327707 SHQ327707 SRM327707 TBI327707 TLE327707 TVA327707 UEW327707 UOS327707 UYO327707 VIK327707 VSG327707 WCC327707 WLY327707 WVU327707 M393243 JI393243 TE393243 ADA393243 AMW393243 AWS393243 BGO393243 BQK393243 CAG393243 CKC393243 CTY393243 DDU393243 DNQ393243 DXM393243 EHI393243 ERE393243 FBA393243 FKW393243 FUS393243 GEO393243 GOK393243 GYG393243 HIC393243 HRY393243 IBU393243 ILQ393243 IVM393243 JFI393243 JPE393243 JZA393243 KIW393243 KSS393243 LCO393243 LMK393243 LWG393243 MGC393243 MPY393243 MZU393243 NJQ393243 NTM393243 ODI393243 ONE393243 OXA393243 PGW393243 PQS393243 QAO393243 QKK393243 QUG393243 REC393243 RNY393243 RXU393243 SHQ393243 SRM393243 TBI393243 TLE393243 TVA393243 UEW393243 UOS393243 UYO393243 VIK393243 VSG393243 WCC393243 WLY393243 WVU393243 M458779 JI458779 TE458779 ADA458779 AMW458779 AWS458779 BGO458779 BQK458779 CAG458779 CKC458779 CTY458779 DDU458779 DNQ458779 DXM458779 EHI458779 ERE458779 FBA458779 FKW458779 FUS458779 GEO458779 GOK458779 GYG458779 HIC458779 HRY458779 IBU458779 ILQ458779 IVM458779 JFI458779 JPE458779 JZA458779 KIW458779 KSS458779 LCO458779 LMK458779 LWG458779 MGC458779 MPY458779 MZU458779 NJQ458779 NTM458779 ODI458779 ONE458779 OXA458779 PGW458779 PQS458779 QAO458779 QKK458779 QUG458779 REC458779 RNY458779 RXU458779 SHQ458779 SRM458779 TBI458779 TLE458779 TVA458779 UEW458779 UOS458779 UYO458779 VIK458779 VSG458779 WCC458779 WLY458779 WVU458779 M524315 JI524315 TE524315 ADA524315 AMW524315 AWS524315 BGO524315 BQK524315 CAG524315 CKC524315 CTY524315 DDU524315 DNQ524315 DXM524315 EHI524315 ERE524315 FBA524315 FKW524315 FUS524315 GEO524315 GOK524315 GYG524315 HIC524315 HRY524315 IBU524315 ILQ524315 IVM524315 JFI524315 JPE524315 JZA524315 KIW524315 KSS524315 LCO524315 LMK524315 LWG524315 MGC524315 MPY524315 MZU524315 NJQ524315 NTM524315 ODI524315 ONE524315 OXA524315 PGW524315 PQS524315 QAO524315 QKK524315 QUG524315 REC524315 RNY524315 RXU524315 SHQ524315 SRM524315 TBI524315 TLE524315 TVA524315 UEW524315 UOS524315 UYO524315 VIK524315 VSG524315 WCC524315 WLY524315 WVU524315 M589851 JI589851 TE589851 ADA589851 AMW589851 AWS589851 BGO589851 BQK589851 CAG589851 CKC589851 CTY589851 DDU589851 DNQ589851 DXM589851 EHI589851 ERE589851 FBA589851 FKW589851 FUS589851 GEO589851 GOK589851 GYG589851 HIC589851 HRY589851 IBU589851 ILQ589851 IVM589851 JFI589851 JPE589851 JZA589851 KIW589851 KSS589851 LCO589851 LMK589851 LWG589851 MGC589851 MPY589851 MZU589851 NJQ589851 NTM589851 ODI589851 ONE589851 OXA589851 PGW589851 PQS589851 QAO589851 QKK589851 QUG589851 REC589851 RNY589851 RXU589851 SHQ589851 SRM589851 TBI589851 TLE589851 TVA589851 UEW589851 UOS589851 UYO589851 VIK589851 VSG589851 WCC589851 WLY589851 WVU589851 M655387 JI655387 TE655387 ADA655387 AMW655387 AWS655387 BGO655387 BQK655387 CAG655387 CKC655387 CTY655387 DDU655387 DNQ655387 DXM655387 EHI655387 ERE655387 FBA655387 FKW655387 FUS655387 GEO655387 GOK655387 GYG655387 HIC655387 HRY655387 IBU655387 ILQ655387 IVM655387 JFI655387 JPE655387 JZA655387 KIW655387 KSS655387 LCO655387 LMK655387 LWG655387 MGC655387 MPY655387 MZU655387 NJQ655387 NTM655387 ODI655387 ONE655387 OXA655387 PGW655387 PQS655387 QAO655387 QKK655387 QUG655387 REC655387 RNY655387 RXU655387 SHQ655387 SRM655387 TBI655387 TLE655387 TVA655387 UEW655387 UOS655387 UYO655387 VIK655387 VSG655387 WCC655387 WLY655387 WVU655387 M720923 JI720923 TE720923 ADA720923 AMW720923 AWS720923 BGO720923 BQK720923 CAG720923 CKC720923 CTY720923 DDU720923 DNQ720923 DXM720923 EHI720923 ERE720923 FBA720923 FKW720923 FUS720923 GEO720923 GOK720923 GYG720923 HIC720923 HRY720923 IBU720923 ILQ720923 IVM720923 JFI720923 JPE720923 JZA720923 KIW720923 KSS720923 LCO720923 LMK720923 LWG720923 MGC720923 MPY720923 MZU720923 NJQ720923 NTM720923 ODI720923 ONE720923 OXA720923 PGW720923 PQS720923 QAO720923 QKK720923 QUG720923 REC720923 RNY720923 RXU720923 SHQ720923 SRM720923 TBI720923 TLE720923 TVA720923 UEW720923 UOS720923 UYO720923 VIK720923 VSG720923 WCC720923 WLY720923 WVU720923 M786459 JI786459 TE786459 ADA786459 AMW786459 AWS786459 BGO786459 BQK786459 CAG786459 CKC786459 CTY786459 DDU786459 DNQ786459 DXM786459 EHI786459 ERE786459 FBA786459 FKW786459 FUS786459 GEO786459 GOK786459 GYG786459 HIC786459 HRY786459 IBU786459 ILQ786459 IVM786459 JFI786459 JPE786459 JZA786459 KIW786459 KSS786459 LCO786459 LMK786459 LWG786459 MGC786459 MPY786459 MZU786459 NJQ786459 NTM786459 ODI786459 ONE786459 OXA786459 PGW786459 PQS786459 QAO786459 QKK786459 QUG786459 REC786459 RNY786459 RXU786459 SHQ786459 SRM786459 TBI786459 TLE786459 TVA786459 UEW786459 UOS786459 UYO786459 VIK786459 VSG786459 WCC786459 WLY786459 WVU786459 M851995 JI851995 TE851995 ADA851995 AMW851995 AWS851995 BGO851995 BQK851995 CAG851995 CKC851995 CTY851995 DDU851995 DNQ851995 DXM851995 EHI851995 ERE851995 FBA851995 FKW851995 FUS851995 GEO851995 GOK851995 GYG851995 HIC851995 HRY851995 IBU851995 ILQ851995 IVM851995 JFI851995 JPE851995 JZA851995 KIW851995 KSS851995 LCO851995 LMK851995 LWG851995 MGC851995 MPY851995 MZU851995 NJQ851995 NTM851995 ODI851995 ONE851995 OXA851995 PGW851995 PQS851995 QAO851995 QKK851995 QUG851995 REC851995 RNY851995 RXU851995 SHQ851995 SRM851995 TBI851995 TLE851995 TVA851995 UEW851995 UOS851995 UYO851995 VIK851995 VSG851995 WCC851995 WLY851995 WVU851995 M917531 JI917531 TE917531 ADA917531 AMW917531 AWS917531 BGO917531 BQK917531 CAG917531 CKC917531 CTY917531 DDU917531 DNQ917531 DXM917531 EHI917531 ERE917531 FBA917531 FKW917531 FUS917531 GEO917531 GOK917531 GYG917531 HIC917531 HRY917531 IBU917531 ILQ917531 IVM917531 JFI917531 JPE917531 JZA917531 KIW917531 KSS917531 LCO917531 LMK917531 LWG917531 MGC917531 MPY917531 MZU917531 NJQ917531 NTM917531 ODI917531 ONE917531 OXA917531 PGW917531 PQS917531 QAO917531 QKK917531 QUG917531 REC917531 RNY917531 RXU917531 SHQ917531 SRM917531 TBI917531 TLE917531 TVA917531 UEW917531 UOS917531 UYO917531 VIK917531 VSG917531 WCC917531 WLY917531 WVU917531 M983067 JI983067 TE983067 ADA983067 AMW983067 AWS983067 BGO983067 BQK983067 CAG983067 CKC983067 CTY983067 DDU983067 DNQ983067 DXM983067 EHI983067 ERE983067 FBA983067 FKW983067 FUS983067 GEO983067 GOK983067 GYG983067 HIC983067 HRY983067 IBU983067 ILQ983067 IVM983067 JFI983067 JPE983067 JZA983067 KIW983067 KSS983067 LCO983067 LMK983067 LWG983067 MGC983067 MPY983067 MZU983067 NJQ983067 NTM983067 ODI983067 ONE983067 OXA983067 PGW983067 PQS983067 QAO983067 QKK983067 QUG983067 REC983067 RNY983067 RXU983067 SHQ983067 SRM983067 TBI983067 TLE983067 TVA983067 UEW983067 UOS983067 UYO983067 VIK983067 VSG983067 WCC983067 WLY983067 WVU983067"/>
    <dataValidation allowBlank="1" showInputMessage="1" showErrorMessage="1" promptTitle="Rate in Year 6 - with SV" prompt="This is the ordinary residential rate for a land value of $50,000 in Year 6 of the application - with the proposed special variation." sqref="L27 JH27 TD27 ACZ27 AMV27 AWR27 BGN27 BQJ27 CAF27 CKB27 CTX27 DDT27 DNP27 DXL27 EHH27 ERD27 FAZ27 FKV27 FUR27 GEN27 GOJ27 GYF27 HIB27 HRX27 IBT27 ILP27 IVL27 JFH27 JPD27 JYZ27 KIV27 KSR27 LCN27 LMJ27 LWF27 MGB27 MPX27 MZT27 NJP27 NTL27 ODH27 OND27 OWZ27 PGV27 PQR27 QAN27 QKJ27 QUF27 REB27 RNX27 RXT27 SHP27 SRL27 TBH27 TLD27 TUZ27 UEV27 UOR27 UYN27 VIJ27 VSF27 WCB27 WLX27 WVT27 L65563 JH65563 TD65563 ACZ65563 AMV65563 AWR65563 BGN65563 BQJ65563 CAF65563 CKB65563 CTX65563 DDT65563 DNP65563 DXL65563 EHH65563 ERD65563 FAZ65563 FKV65563 FUR65563 GEN65563 GOJ65563 GYF65563 HIB65563 HRX65563 IBT65563 ILP65563 IVL65563 JFH65563 JPD65563 JYZ65563 KIV65563 KSR65563 LCN65563 LMJ65563 LWF65563 MGB65563 MPX65563 MZT65563 NJP65563 NTL65563 ODH65563 OND65563 OWZ65563 PGV65563 PQR65563 QAN65563 QKJ65563 QUF65563 REB65563 RNX65563 RXT65563 SHP65563 SRL65563 TBH65563 TLD65563 TUZ65563 UEV65563 UOR65563 UYN65563 VIJ65563 VSF65563 WCB65563 WLX65563 WVT65563 L131099 JH131099 TD131099 ACZ131099 AMV131099 AWR131099 BGN131099 BQJ131099 CAF131099 CKB131099 CTX131099 DDT131099 DNP131099 DXL131099 EHH131099 ERD131099 FAZ131099 FKV131099 FUR131099 GEN131099 GOJ131099 GYF131099 HIB131099 HRX131099 IBT131099 ILP131099 IVL131099 JFH131099 JPD131099 JYZ131099 KIV131099 KSR131099 LCN131099 LMJ131099 LWF131099 MGB131099 MPX131099 MZT131099 NJP131099 NTL131099 ODH131099 OND131099 OWZ131099 PGV131099 PQR131099 QAN131099 QKJ131099 QUF131099 REB131099 RNX131099 RXT131099 SHP131099 SRL131099 TBH131099 TLD131099 TUZ131099 UEV131099 UOR131099 UYN131099 VIJ131099 VSF131099 WCB131099 WLX131099 WVT131099 L196635 JH196635 TD196635 ACZ196635 AMV196635 AWR196635 BGN196635 BQJ196635 CAF196635 CKB196635 CTX196635 DDT196635 DNP196635 DXL196635 EHH196635 ERD196635 FAZ196635 FKV196635 FUR196635 GEN196635 GOJ196635 GYF196635 HIB196635 HRX196635 IBT196635 ILP196635 IVL196635 JFH196635 JPD196635 JYZ196635 KIV196635 KSR196635 LCN196635 LMJ196635 LWF196635 MGB196635 MPX196635 MZT196635 NJP196635 NTL196635 ODH196635 OND196635 OWZ196635 PGV196635 PQR196635 QAN196635 QKJ196635 QUF196635 REB196635 RNX196635 RXT196635 SHP196635 SRL196635 TBH196635 TLD196635 TUZ196635 UEV196635 UOR196635 UYN196635 VIJ196635 VSF196635 WCB196635 WLX196635 WVT196635 L262171 JH262171 TD262171 ACZ262171 AMV262171 AWR262171 BGN262171 BQJ262171 CAF262171 CKB262171 CTX262171 DDT262171 DNP262171 DXL262171 EHH262171 ERD262171 FAZ262171 FKV262171 FUR262171 GEN262171 GOJ262171 GYF262171 HIB262171 HRX262171 IBT262171 ILP262171 IVL262171 JFH262171 JPD262171 JYZ262171 KIV262171 KSR262171 LCN262171 LMJ262171 LWF262171 MGB262171 MPX262171 MZT262171 NJP262171 NTL262171 ODH262171 OND262171 OWZ262171 PGV262171 PQR262171 QAN262171 QKJ262171 QUF262171 REB262171 RNX262171 RXT262171 SHP262171 SRL262171 TBH262171 TLD262171 TUZ262171 UEV262171 UOR262171 UYN262171 VIJ262171 VSF262171 WCB262171 WLX262171 WVT262171 L327707 JH327707 TD327707 ACZ327707 AMV327707 AWR327707 BGN327707 BQJ327707 CAF327707 CKB327707 CTX327707 DDT327707 DNP327707 DXL327707 EHH327707 ERD327707 FAZ327707 FKV327707 FUR327707 GEN327707 GOJ327707 GYF327707 HIB327707 HRX327707 IBT327707 ILP327707 IVL327707 JFH327707 JPD327707 JYZ327707 KIV327707 KSR327707 LCN327707 LMJ327707 LWF327707 MGB327707 MPX327707 MZT327707 NJP327707 NTL327707 ODH327707 OND327707 OWZ327707 PGV327707 PQR327707 QAN327707 QKJ327707 QUF327707 REB327707 RNX327707 RXT327707 SHP327707 SRL327707 TBH327707 TLD327707 TUZ327707 UEV327707 UOR327707 UYN327707 VIJ327707 VSF327707 WCB327707 WLX327707 WVT327707 L393243 JH393243 TD393243 ACZ393243 AMV393243 AWR393243 BGN393243 BQJ393243 CAF393243 CKB393243 CTX393243 DDT393243 DNP393243 DXL393243 EHH393243 ERD393243 FAZ393243 FKV393243 FUR393243 GEN393243 GOJ393243 GYF393243 HIB393243 HRX393243 IBT393243 ILP393243 IVL393243 JFH393243 JPD393243 JYZ393243 KIV393243 KSR393243 LCN393243 LMJ393243 LWF393243 MGB393243 MPX393243 MZT393243 NJP393243 NTL393243 ODH393243 OND393243 OWZ393243 PGV393243 PQR393243 QAN393243 QKJ393243 QUF393243 REB393243 RNX393243 RXT393243 SHP393243 SRL393243 TBH393243 TLD393243 TUZ393243 UEV393243 UOR393243 UYN393243 VIJ393243 VSF393243 WCB393243 WLX393243 WVT393243 L458779 JH458779 TD458779 ACZ458779 AMV458779 AWR458779 BGN458779 BQJ458779 CAF458779 CKB458779 CTX458779 DDT458779 DNP458779 DXL458779 EHH458779 ERD458779 FAZ458779 FKV458779 FUR458779 GEN458779 GOJ458779 GYF458779 HIB458779 HRX458779 IBT458779 ILP458779 IVL458779 JFH458779 JPD458779 JYZ458779 KIV458779 KSR458779 LCN458779 LMJ458779 LWF458779 MGB458779 MPX458779 MZT458779 NJP458779 NTL458779 ODH458779 OND458779 OWZ458779 PGV458779 PQR458779 QAN458779 QKJ458779 QUF458779 REB458779 RNX458779 RXT458779 SHP458779 SRL458779 TBH458779 TLD458779 TUZ458779 UEV458779 UOR458779 UYN458779 VIJ458779 VSF458779 WCB458779 WLX458779 WVT458779 L524315 JH524315 TD524315 ACZ524315 AMV524315 AWR524315 BGN524315 BQJ524315 CAF524315 CKB524315 CTX524315 DDT524315 DNP524315 DXL524315 EHH524315 ERD524315 FAZ524315 FKV524315 FUR524315 GEN524315 GOJ524315 GYF524315 HIB524315 HRX524315 IBT524315 ILP524315 IVL524315 JFH524315 JPD524315 JYZ524315 KIV524315 KSR524315 LCN524315 LMJ524315 LWF524315 MGB524315 MPX524315 MZT524315 NJP524315 NTL524315 ODH524315 OND524315 OWZ524315 PGV524315 PQR524315 QAN524315 QKJ524315 QUF524315 REB524315 RNX524315 RXT524315 SHP524315 SRL524315 TBH524315 TLD524315 TUZ524315 UEV524315 UOR524315 UYN524315 VIJ524315 VSF524315 WCB524315 WLX524315 WVT524315 L589851 JH589851 TD589851 ACZ589851 AMV589851 AWR589851 BGN589851 BQJ589851 CAF589851 CKB589851 CTX589851 DDT589851 DNP589851 DXL589851 EHH589851 ERD589851 FAZ589851 FKV589851 FUR589851 GEN589851 GOJ589851 GYF589851 HIB589851 HRX589851 IBT589851 ILP589851 IVL589851 JFH589851 JPD589851 JYZ589851 KIV589851 KSR589851 LCN589851 LMJ589851 LWF589851 MGB589851 MPX589851 MZT589851 NJP589851 NTL589851 ODH589851 OND589851 OWZ589851 PGV589851 PQR589851 QAN589851 QKJ589851 QUF589851 REB589851 RNX589851 RXT589851 SHP589851 SRL589851 TBH589851 TLD589851 TUZ589851 UEV589851 UOR589851 UYN589851 VIJ589851 VSF589851 WCB589851 WLX589851 WVT589851 L655387 JH655387 TD655387 ACZ655387 AMV655387 AWR655387 BGN655387 BQJ655387 CAF655387 CKB655387 CTX655387 DDT655387 DNP655387 DXL655387 EHH655387 ERD655387 FAZ655387 FKV655387 FUR655387 GEN655387 GOJ655387 GYF655387 HIB655387 HRX655387 IBT655387 ILP655387 IVL655387 JFH655387 JPD655387 JYZ655387 KIV655387 KSR655387 LCN655387 LMJ655387 LWF655387 MGB655387 MPX655387 MZT655387 NJP655387 NTL655387 ODH655387 OND655387 OWZ655387 PGV655387 PQR655387 QAN655387 QKJ655387 QUF655387 REB655387 RNX655387 RXT655387 SHP655387 SRL655387 TBH655387 TLD655387 TUZ655387 UEV655387 UOR655387 UYN655387 VIJ655387 VSF655387 WCB655387 WLX655387 WVT655387 L720923 JH720923 TD720923 ACZ720923 AMV720923 AWR720923 BGN720923 BQJ720923 CAF720923 CKB720923 CTX720923 DDT720923 DNP720923 DXL720923 EHH720923 ERD720923 FAZ720923 FKV720923 FUR720923 GEN720923 GOJ720923 GYF720923 HIB720923 HRX720923 IBT720923 ILP720923 IVL720923 JFH720923 JPD720923 JYZ720923 KIV720923 KSR720923 LCN720923 LMJ720923 LWF720923 MGB720923 MPX720923 MZT720923 NJP720923 NTL720923 ODH720923 OND720923 OWZ720923 PGV720923 PQR720923 QAN720923 QKJ720923 QUF720923 REB720923 RNX720923 RXT720923 SHP720923 SRL720923 TBH720923 TLD720923 TUZ720923 UEV720923 UOR720923 UYN720923 VIJ720923 VSF720923 WCB720923 WLX720923 WVT720923 L786459 JH786459 TD786459 ACZ786459 AMV786459 AWR786459 BGN786459 BQJ786459 CAF786459 CKB786459 CTX786459 DDT786459 DNP786459 DXL786459 EHH786459 ERD786459 FAZ786459 FKV786459 FUR786459 GEN786459 GOJ786459 GYF786459 HIB786459 HRX786459 IBT786459 ILP786459 IVL786459 JFH786459 JPD786459 JYZ786459 KIV786459 KSR786459 LCN786459 LMJ786459 LWF786459 MGB786459 MPX786459 MZT786459 NJP786459 NTL786459 ODH786459 OND786459 OWZ786459 PGV786459 PQR786459 QAN786459 QKJ786459 QUF786459 REB786459 RNX786459 RXT786459 SHP786459 SRL786459 TBH786459 TLD786459 TUZ786459 UEV786459 UOR786459 UYN786459 VIJ786459 VSF786459 WCB786459 WLX786459 WVT786459 L851995 JH851995 TD851995 ACZ851995 AMV851995 AWR851995 BGN851995 BQJ851995 CAF851995 CKB851995 CTX851995 DDT851995 DNP851995 DXL851995 EHH851995 ERD851995 FAZ851995 FKV851995 FUR851995 GEN851995 GOJ851995 GYF851995 HIB851995 HRX851995 IBT851995 ILP851995 IVL851995 JFH851995 JPD851995 JYZ851995 KIV851995 KSR851995 LCN851995 LMJ851995 LWF851995 MGB851995 MPX851995 MZT851995 NJP851995 NTL851995 ODH851995 OND851995 OWZ851995 PGV851995 PQR851995 QAN851995 QKJ851995 QUF851995 REB851995 RNX851995 RXT851995 SHP851995 SRL851995 TBH851995 TLD851995 TUZ851995 UEV851995 UOR851995 UYN851995 VIJ851995 VSF851995 WCB851995 WLX851995 WVT851995 L917531 JH917531 TD917531 ACZ917531 AMV917531 AWR917531 BGN917531 BQJ917531 CAF917531 CKB917531 CTX917531 DDT917531 DNP917531 DXL917531 EHH917531 ERD917531 FAZ917531 FKV917531 FUR917531 GEN917531 GOJ917531 GYF917531 HIB917531 HRX917531 IBT917531 ILP917531 IVL917531 JFH917531 JPD917531 JYZ917531 KIV917531 KSR917531 LCN917531 LMJ917531 LWF917531 MGB917531 MPX917531 MZT917531 NJP917531 NTL917531 ODH917531 OND917531 OWZ917531 PGV917531 PQR917531 QAN917531 QKJ917531 QUF917531 REB917531 RNX917531 RXT917531 SHP917531 SRL917531 TBH917531 TLD917531 TUZ917531 UEV917531 UOR917531 UYN917531 VIJ917531 VSF917531 WCB917531 WLX917531 WVT917531 L983067 JH983067 TD983067 ACZ983067 AMV983067 AWR983067 BGN983067 BQJ983067 CAF983067 CKB983067 CTX983067 DDT983067 DNP983067 DXL983067 EHH983067 ERD983067 FAZ983067 FKV983067 FUR983067 GEN983067 GOJ983067 GYF983067 HIB983067 HRX983067 IBT983067 ILP983067 IVL983067 JFH983067 JPD983067 JYZ983067 KIV983067 KSR983067 LCN983067 LMJ983067 LWF983067 MGB983067 MPX983067 MZT983067 NJP983067 NTL983067 ODH983067 OND983067 OWZ983067 PGV983067 PQR983067 QAN983067 QKJ983067 QUF983067 REB983067 RNX983067 RXT983067 SHP983067 SRL983067 TBH983067 TLD983067 TUZ983067 UEV983067 UOR983067 UYN983067 VIJ983067 VSF983067 WCB983067 WLX983067 WVT983067"/>
    <dataValidation allowBlank="1" showInputMessage="1" showErrorMessage="1" promptTitle="Rate in Year 5 - with SV" prompt="This is the ordinary residential rate for a land value of $50,000 in Year 5 of the application - with the proposed special variation." sqref="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dataValidation allowBlank="1" showInputMessage="1" showErrorMessage="1" promptTitle="Rate in Year 4 - with SV" prompt="This is the ordinary residential rate for a land value of $50,000 in Year 4 of the application - with the proposed special variation." sqref="J2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dataValidation allowBlank="1" showInputMessage="1" showErrorMessage="1" promptTitle="Rate in Year 3 - with SV" prompt="This is the ordinary residential rate for a land value of $50,000 in Year 3 of the application - with the proposed special variation." sqref="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dataValidation allowBlank="1" showInputMessage="1" showErrorMessage="1" promptTitle="Rate in Year 2 - with SV" prompt="This is the ordinary residential rate for a land value of $50,000 in Year 2 of the application - with the proposed special variation." sqref="H27 JD27 SZ27 ACV27 AMR27 AWN27 BGJ27 BQF27 CAB27 CJX27 CTT27 DDP27 DNL27 DXH27 EHD27 EQZ27 FAV27 FKR27 FUN27 GEJ27 GOF27 GYB27 HHX27 HRT27 IBP27 ILL27 IVH27 JFD27 JOZ27 JYV27 KIR27 KSN27 LCJ27 LMF27 LWB27 MFX27 MPT27 MZP27 NJL27 NTH27 ODD27 OMZ27 OWV27 PGR27 PQN27 QAJ27 QKF27 QUB27 RDX27 RNT27 RXP27 SHL27 SRH27 TBD27 TKZ27 TUV27 UER27 UON27 UYJ27 VIF27 VSB27 WBX27 WLT27 WVP27 H65563 JD65563 SZ65563 ACV65563 AMR65563 AWN65563 BGJ65563 BQF65563 CAB65563 CJX65563 CTT65563 DDP65563 DNL65563 DXH65563 EHD65563 EQZ65563 FAV65563 FKR65563 FUN65563 GEJ65563 GOF65563 GYB65563 HHX65563 HRT65563 IBP65563 ILL65563 IVH65563 JFD65563 JOZ65563 JYV65563 KIR65563 KSN65563 LCJ65563 LMF65563 LWB65563 MFX65563 MPT65563 MZP65563 NJL65563 NTH65563 ODD65563 OMZ65563 OWV65563 PGR65563 PQN65563 QAJ65563 QKF65563 QUB65563 RDX65563 RNT65563 RXP65563 SHL65563 SRH65563 TBD65563 TKZ65563 TUV65563 UER65563 UON65563 UYJ65563 VIF65563 VSB65563 WBX65563 WLT65563 WVP65563 H131099 JD131099 SZ131099 ACV131099 AMR131099 AWN131099 BGJ131099 BQF131099 CAB131099 CJX131099 CTT131099 DDP131099 DNL131099 DXH131099 EHD131099 EQZ131099 FAV131099 FKR131099 FUN131099 GEJ131099 GOF131099 GYB131099 HHX131099 HRT131099 IBP131099 ILL131099 IVH131099 JFD131099 JOZ131099 JYV131099 KIR131099 KSN131099 LCJ131099 LMF131099 LWB131099 MFX131099 MPT131099 MZP131099 NJL131099 NTH131099 ODD131099 OMZ131099 OWV131099 PGR131099 PQN131099 QAJ131099 QKF131099 QUB131099 RDX131099 RNT131099 RXP131099 SHL131099 SRH131099 TBD131099 TKZ131099 TUV131099 UER131099 UON131099 UYJ131099 VIF131099 VSB131099 WBX131099 WLT131099 WVP131099 H196635 JD196635 SZ196635 ACV196635 AMR196635 AWN196635 BGJ196635 BQF196635 CAB196635 CJX196635 CTT196635 DDP196635 DNL196635 DXH196635 EHD196635 EQZ196635 FAV196635 FKR196635 FUN196635 GEJ196635 GOF196635 GYB196635 HHX196635 HRT196635 IBP196635 ILL196635 IVH196635 JFD196635 JOZ196635 JYV196635 KIR196635 KSN196635 LCJ196635 LMF196635 LWB196635 MFX196635 MPT196635 MZP196635 NJL196635 NTH196635 ODD196635 OMZ196635 OWV196635 PGR196635 PQN196635 QAJ196635 QKF196635 QUB196635 RDX196635 RNT196635 RXP196635 SHL196635 SRH196635 TBD196635 TKZ196635 TUV196635 UER196635 UON196635 UYJ196635 VIF196635 VSB196635 WBX196635 WLT196635 WVP196635 H262171 JD262171 SZ262171 ACV262171 AMR262171 AWN262171 BGJ262171 BQF262171 CAB262171 CJX262171 CTT262171 DDP262171 DNL262171 DXH262171 EHD262171 EQZ262171 FAV262171 FKR262171 FUN262171 GEJ262171 GOF262171 GYB262171 HHX262171 HRT262171 IBP262171 ILL262171 IVH262171 JFD262171 JOZ262171 JYV262171 KIR262171 KSN262171 LCJ262171 LMF262171 LWB262171 MFX262171 MPT262171 MZP262171 NJL262171 NTH262171 ODD262171 OMZ262171 OWV262171 PGR262171 PQN262171 QAJ262171 QKF262171 QUB262171 RDX262171 RNT262171 RXP262171 SHL262171 SRH262171 TBD262171 TKZ262171 TUV262171 UER262171 UON262171 UYJ262171 VIF262171 VSB262171 WBX262171 WLT262171 WVP262171 H327707 JD327707 SZ327707 ACV327707 AMR327707 AWN327707 BGJ327707 BQF327707 CAB327707 CJX327707 CTT327707 DDP327707 DNL327707 DXH327707 EHD327707 EQZ327707 FAV327707 FKR327707 FUN327707 GEJ327707 GOF327707 GYB327707 HHX327707 HRT327707 IBP327707 ILL327707 IVH327707 JFD327707 JOZ327707 JYV327707 KIR327707 KSN327707 LCJ327707 LMF327707 LWB327707 MFX327707 MPT327707 MZP327707 NJL327707 NTH327707 ODD327707 OMZ327707 OWV327707 PGR327707 PQN327707 QAJ327707 QKF327707 QUB327707 RDX327707 RNT327707 RXP327707 SHL327707 SRH327707 TBD327707 TKZ327707 TUV327707 UER327707 UON327707 UYJ327707 VIF327707 VSB327707 WBX327707 WLT327707 WVP327707 H393243 JD393243 SZ393243 ACV393243 AMR393243 AWN393243 BGJ393243 BQF393243 CAB393243 CJX393243 CTT393243 DDP393243 DNL393243 DXH393243 EHD393243 EQZ393243 FAV393243 FKR393243 FUN393243 GEJ393243 GOF393243 GYB393243 HHX393243 HRT393243 IBP393243 ILL393243 IVH393243 JFD393243 JOZ393243 JYV393243 KIR393243 KSN393243 LCJ393243 LMF393243 LWB393243 MFX393243 MPT393243 MZP393243 NJL393243 NTH393243 ODD393243 OMZ393243 OWV393243 PGR393243 PQN393243 QAJ393243 QKF393243 QUB393243 RDX393243 RNT393243 RXP393243 SHL393243 SRH393243 TBD393243 TKZ393243 TUV393243 UER393243 UON393243 UYJ393243 VIF393243 VSB393243 WBX393243 WLT393243 WVP393243 H458779 JD458779 SZ458779 ACV458779 AMR458779 AWN458779 BGJ458779 BQF458779 CAB458779 CJX458779 CTT458779 DDP458779 DNL458779 DXH458779 EHD458779 EQZ458779 FAV458779 FKR458779 FUN458779 GEJ458779 GOF458779 GYB458779 HHX458779 HRT458779 IBP458779 ILL458779 IVH458779 JFD458779 JOZ458779 JYV458779 KIR458779 KSN458779 LCJ458779 LMF458779 LWB458779 MFX458779 MPT458779 MZP458779 NJL458779 NTH458779 ODD458779 OMZ458779 OWV458779 PGR458779 PQN458779 QAJ458779 QKF458779 QUB458779 RDX458779 RNT458779 RXP458779 SHL458779 SRH458779 TBD458779 TKZ458779 TUV458779 UER458779 UON458779 UYJ458779 VIF458779 VSB458779 WBX458779 WLT458779 WVP458779 H524315 JD524315 SZ524315 ACV524315 AMR524315 AWN524315 BGJ524315 BQF524315 CAB524315 CJX524315 CTT524315 DDP524315 DNL524315 DXH524315 EHD524315 EQZ524315 FAV524315 FKR524315 FUN524315 GEJ524315 GOF524315 GYB524315 HHX524315 HRT524315 IBP524315 ILL524315 IVH524315 JFD524315 JOZ524315 JYV524315 KIR524315 KSN524315 LCJ524315 LMF524315 LWB524315 MFX524315 MPT524315 MZP524315 NJL524315 NTH524315 ODD524315 OMZ524315 OWV524315 PGR524315 PQN524315 QAJ524315 QKF524315 QUB524315 RDX524315 RNT524315 RXP524315 SHL524315 SRH524315 TBD524315 TKZ524315 TUV524315 UER524315 UON524315 UYJ524315 VIF524315 VSB524315 WBX524315 WLT524315 WVP524315 H589851 JD589851 SZ589851 ACV589851 AMR589851 AWN589851 BGJ589851 BQF589851 CAB589851 CJX589851 CTT589851 DDP589851 DNL589851 DXH589851 EHD589851 EQZ589851 FAV589851 FKR589851 FUN589851 GEJ589851 GOF589851 GYB589851 HHX589851 HRT589851 IBP589851 ILL589851 IVH589851 JFD589851 JOZ589851 JYV589851 KIR589851 KSN589851 LCJ589851 LMF589851 LWB589851 MFX589851 MPT589851 MZP589851 NJL589851 NTH589851 ODD589851 OMZ589851 OWV589851 PGR589851 PQN589851 QAJ589851 QKF589851 QUB589851 RDX589851 RNT589851 RXP589851 SHL589851 SRH589851 TBD589851 TKZ589851 TUV589851 UER589851 UON589851 UYJ589851 VIF589851 VSB589851 WBX589851 WLT589851 WVP589851 H655387 JD655387 SZ655387 ACV655387 AMR655387 AWN655387 BGJ655387 BQF655387 CAB655387 CJX655387 CTT655387 DDP655387 DNL655387 DXH655387 EHD655387 EQZ655387 FAV655387 FKR655387 FUN655387 GEJ655387 GOF655387 GYB655387 HHX655387 HRT655387 IBP655387 ILL655387 IVH655387 JFD655387 JOZ655387 JYV655387 KIR655387 KSN655387 LCJ655387 LMF655387 LWB655387 MFX655387 MPT655387 MZP655387 NJL655387 NTH655387 ODD655387 OMZ655387 OWV655387 PGR655387 PQN655387 QAJ655387 QKF655387 QUB655387 RDX655387 RNT655387 RXP655387 SHL655387 SRH655387 TBD655387 TKZ655387 TUV655387 UER655387 UON655387 UYJ655387 VIF655387 VSB655387 WBX655387 WLT655387 WVP655387 H720923 JD720923 SZ720923 ACV720923 AMR720923 AWN720923 BGJ720923 BQF720923 CAB720923 CJX720923 CTT720923 DDP720923 DNL720923 DXH720923 EHD720923 EQZ720923 FAV720923 FKR720923 FUN720923 GEJ720923 GOF720923 GYB720923 HHX720923 HRT720923 IBP720923 ILL720923 IVH720923 JFD720923 JOZ720923 JYV720923 KIR720923 KSN720923 LCJ720923 LMF720923 LWB720923 MFX720923 MPT720923 MZP720923 NJL720923 NTH720923 ODD720923 OMZ720923 OWV720923 PGR720923 PQN720923 QAJ720923 QKF720923 QUB720923 RDX720923 RNT720923 RXP720923 SHL720923 SRH720923 TBD720923 TKZ720923 TUV720923 UER720923 UON720923 UYJ720923 VIF720923 VSB720923 WBX720923 WLT720923 WVP720923 H786459 JD786459 SZ786459 ACV786459 AMR786459 AWN786459 BGJ786459 BQF786459 CAB786459 CJX786459 CTT786459 DDP786459 DNL786459 DXH786459 EHD786459 EQZ786459 FAV786459 FKR786459 FUN786459 GEJ786459 GOF786459 GYB786459 HHX786459 HRT786459 IBP786459 ILL786459 IVH786459 JFD786459 JOZ786459 JYV786459 KIR786459 KSN786459 LCJ786459 LMF786459 LWB786459 MFX786459 MPT786459 MZP786459 NJL786459 NTH786459 ODD786459 OMZ786459 OWV786459 PGR786459 PQN786459 QAJ786459 QKF786459 QUB786459 RDX786459 RNT786459 RXP786459 SHL786459 SRH786459 TBD786459 TKZ786459 TUV786459 UER786459 UON786459 UYJ786459 VIF786459 VSB786459 WBX786459 WLT786459 WVP786459 H851995 JD851995 SZ851995 ACV851995 AMR851995 AWN851995 BGJ851995 BQF851995 CAB851995 CJX851995 CTT851995 DDP851995 DNL851995 DXH851995 EHD851995 EQZ851995 FAV851995 FKR851995 FUN851995 GEJ851995 GOF851995 GYB851995 HHX851995 HRT851995 IBP851995 ILL851995 IVH851995 JFD851995 JOZ851995 JYV851995 KIR851995 KSN851995 LCJ851995 LMF851995 LWB851995 MFX851995 MPT851995 MZP851995 NJL851995 NTH851995 ODD851995 OMZ851995 OWV851995 PGR851995 PQN851995 QAJ851995 QKF851995 QUB851995 RDX851995 RNT851995 RXP851995 SHL851995 SRH851995 TBD851995 TKZ851995 TUV851995 UER851995 UON851995 UYJ851995 VIF851995 VSB851995 WBX851995 WLT851995 WVP851995 H917531 JD917531 SZ917531 ACV917531 AMR917531 AWN917531 BGJ917531 BQF917531 CAB917531 CJX917531 CTT917531 DDP917531 DNL917531 DXH917531 EHD917531 EQZ917531 FAV917531 FKR917531 FUN917531 GEJ917531 GOF917531 GYB917531 HHX917531 HRT917531 IBP917531 ILL917531 IVH917531 JFD917531 JOZ917531 JYV917531 KIR917531 KSN917531 LCJ917531 LMF917531 LWB917531 MFX917531 MPT917531 MZP917531 NJL917531 NTH917531 ODD917531 OMZ917531 OWV917531 PGR917531 PQN917531 QAJ917531 QKF917531 QUB917531 RDX917531 RNT917531 RXP917531 SHL917531 SRH917531 TBD917531 TKZ917531 TUV917531 UER917531 UON917531 UYJ917531 VIF917531 VSB917531 WBX917531 WLT917531 WVP917531 H983067 JD983067 SZ983067 ACV983067 AMR983067 AWN983067 BGJ983067 BQF983067 CAB983067 CJX983067 CTT983067 DDP983067 DNL983067 DXH983067 EHD983067 EQZ983067 FAV983067 FKR983067 FUN983067 GEJ983067 GOF983067 GYB983067 HHX983067 HRT983067 IBP983067 ILL983067 IVH983067 JFD983067 JOZ983067 JYV983067 KIR983067 KSN983067 LCJ983067 LMF983067 LWB983067 MFX983067 MPT983067 MZP983067 NJL983067 NTH983067 ODD983067 OMZ983067 OWV983067 PGR983067 PQN983067 QAJ983067 QKF983067 QUB983067 RDX983067 RNT983067 RXP983067 SHL983067 SRH983067 TBD983067 TKZ983067 TUV983067 UER983067 UON983067 UYJ983067 VIF983067 VSB983067 WBX983067 WLT983067 WVP983067"/>
    <dataValidation allowBlank="1" showInputMessage="1" showErrorMessage="1" promptTitle="Rate in Year 1 - with SV" prompt="This is the ordinary residential rate for a land value of $50,000 in Year 1 of the application - with the proposed special variation." sqref="G27 JC27 SY27 ACU27 AMQ27 AWM27 BGI27 BQE27 CAA27 CJW27 CTS27 DDO27 DNK27 DXG27 EHC27 EQY27 FAU27 FKQ27 FUM27 GEI27 GOE27 GYA27 HHW27 HRS27 IBO27 ILK27 IVG27 JFC27 JOY27 JYU27 KIQ27 KSM27 LCI27 LME27 LWA27 MFW27 MPS27 MZO27 NJK27 NTG27 ODC27 OMY27 OWU27 PGQ27 PQM27 QAI27 QKE27 QUA27 RDW27 RNS27 RXO27 SHK27 SRG27 TBC27 TKY27 TUU27 UEQ27 UOM27 UYI27 VIE27 VSA27 WBW27 WLS27 WVO27 G65563 JC65563 SY65563 ACU65563 AMQ65563 AWM65563 BGI65563 BQE65563 CAA65563 CJW65563 CTS65563 DDO65563 DNK65563 DXG65563 EHC65563 EQY65563 FAU65563 FKQ65563 FUM65563 GEI65563 GOE65563 GYA65563 HHW65563 HRS65563 IBO65563 ILK65563 IVG65563 JFC65563 JOY65563 JYU65563 KIQ65563 KSM65563 LCI65563 LME65563 LWA65563 MFW65563 MPS65563 MZO65563 NJK65563 NTG65563 ODC65563 OMY65563 OWU65563 PGQ65563 PQM65563 QAI65563 QKE65563 QUA65563 RDW65563 RNS65563 RXO65563 SHK65563 SRG65563 TBC65563 TKY65563 TUU65563 UEQ65563 UOM65563 UYI65563 VIE65563 VSA65563 WBW65563 WLS65563 WVO65563 G131099 JC131099 SY131099 ACU131099 AMQ131099 AWM131099 BGI131099 BQE131099 CAA131099 CJW131099 CTS131099 DDO131099 DNK131099 DXG131099 EHC131099 EQY131099 FAU131099 FKQ131099 FUM131099 GEI131099 GOE131099 GYA131099 HHW131099 HRS131099 IBO131099 ILK131099 IVG131099 JFC131099 JOY131099 JYU131099 KIQ131099 KSM131099 LCI131099 LME131099 LWA131099 MFW131099 MPS131099 MZO131099 NJK131099 NTG131099 ODC131099 OMY131099 OWU131099 PGQ131099 PQM131099 QAI131099 QKE131099 QUA131099 RDW131099 RNS131099 RXO131099 SHK131099 SRG131099 TBC131099 TKY131099 TUU131099 UEQ131099 UOM131099 UYI131099 VIE131099 VSA131099 WBW131099 WLS131099 WVO131099 G196635 JC196635 SY196635 ACU196635 AMQ196635 AWM196635 BGI196635 BQE196635 CAA196635 CJW196635 CTS196635 DDO196635 DNK196635 DXG196635 EHC196635 EQY196635 FAU196635 FKQ196635 FUM196635 GEI196635 GOE196635 GYA196635 HHW196635 HRS196635 IBO196635 ILK196635 IVG196635 JFC196635 JOY196635 JYU196635 KIQ196635 KSM196635 LCI196635 LME196635 LWA196635 MFW196635 MPS196635 MZO196635 NJK196635 NTG196635 ODC196635 OMY196635 OWU196635 PGQ196635 PQM196635 QAI196635 QKE196635 QUA196635 RDW196635 RNS196635 RXO196635 SHK196635 SRG196635 TBC196635 TKY196635 TUU196635 UEQ196635 UOM196635 UYI196635 VIE196635 VSA196635 WBW196635 WLS196635 WVO196635 G262171 JC262171 SY262171 ACU262171 AMQ262171 AWM262171 BGI262171 BQE262171 CAA262171 CJW262171 CTS262171 DDO262171 DNK262171 DXG262171 EHC262171 EQY262171 FAU262171 FKQ262171 FUM262171 GEI262171 GOE262171 GYA262171 HHW262171 HRS262171 IBO262171 ILK262171 IVG262171 JFC262171 JOY262171 JYU262171 KIQ262171 KSM262171 LCI262171 LME262171 LWA262171 MFW262171 MPS262171 MZO262171 NJK262171 NTG262171 ODC262171 OMY262171 OWU262171 PGQ262171 PQM262171 QAI262171 QKE262171 QUA262171 RDW262171 RNS262171 RXO262171 SHK262171 SRG262171 TBC262171 TKY262171 TUU262171 UEQ262171 UOM262171 UYI262171 VIE262171 VSA262171 WBW262171 WLS262171 WVO262171 G327707 JC327707 SY327707 ACU327707 AMQ327707 AWM327707 BGI327707 BQE327707 CAA327707 CJW327707 CTS327707 DDO327707 DNK327707 DXG327707 EHC327707 EQY327707 FAU327707 FKQ327707 FUM327707 GEI327707 GOE327707 GYA327707 HHW327707 HRS327707 IBO327707 ILK327707 IVG327707 JFC327707 JOY327707 JYU327707 KIQ327707 KSM327707 LCI327707 LME327707 LWA327707 MFW327707 MPS327707 MZO327707 NJK327707 NTG327707 ODC327707 OMY327707 OWU327707 PGQ327707 PQM327707 QAI327707 QKE327707 QUA327707 RDW327707 RNS327707 RXO327707 SHK327707 SRG327707 TBC327707 TKY327707 TUU327707 UEQ327707 UOM327707 UYI327707 VIE327707 VSA327707 WBW327707 WLS327707 WVO327707 G393243 JC393243 SY393243 ACU393243 AMQ393243 AWM393243 BGI393243 BQE393243 CAA393243 CJW393243 CTS393243 DDO393243 DNK393243 DXG393243 EHC393243 EQY393243 FAU393243 FKQ393243 FUM393243 GEI393243 GOE393243 GYA393243 HHW393243 HRS393243 IBO393243 ILK393243 IVG393243 JFC393243 JOY393243 JYU393243 KIQ393243 KSM393243 LCI393243 LME393243 LWA393243 MFW393243 MPS393243 MZO393243 NJK393243 NTG393243 ODC393243 OMY393243 OWU393243 PGQ393243 PQM393243 QAI393243 QKE393243 QUA393243 RDW393243 RNS393243 RXO393243 SHK393243 SRG393243 TBC393243 TKY393243 TUU393243 UEQ393243 UOM393243 UYI393243 VIE393243 VSA393243 WBW393243 WLS393243 WVO393243 G458779 JC458779 SY458779 ACU458779 AMQ458779 AWM458779 BGI458779 BQE458779 CAA458779 CJW458779 CTS458779 DDO458779 DNK458779 DXG458779 EHC458779 EQY458779 FAU458779 FKQ458779 FUM458779 GEI458779 GOE458779 GYA458779 HHW458779 HRS458779 IBO458779 ILK458779 IVG458779 JFC458779 JOY458779 JYU458779 KIQ458779 KSM458779 LCI458779 LME458779 LWA458779 MFW458779 MPS458779 MZO458779 NJK458779 NTG458779 ODC458779 OMY458779 OWU458779 PGQ458779 PQM458779 QAI458779 QKE458779 QUA458779 RDW458779 RNS458779 RXO458779 SHK458779 SRG458779 TBC458779 TKY458779 TUU458779 UEQ458779 UOM458779 UYI458779 VIE458779 VSA458779 WBW458779 WLS458779 WVO458779 G524315 JC524315 SY524315 ACU524315 AMQ524315 AWM524315 BGI524315 BQE524315 CAA524315 CJW524315 CTS524315 DDO524315 DNK524315 DXG524315 EHC524315 EQY524315 FAU524315 FKQ524315 FUM524315 GEI524315 GOE524315 GYA524315 HHW524315 HRS524315 IBO524315 ILK524315 IVG524315 JFC524315 JOY524315 JYU524315 KIQ524315 KSM524315 LCI524315 LME524315 LWA524315 MFW524315 MPS524315 MZO524315 NJK524315 NTG524315 ODC524315 OMY524315 OWU524315 PGQ524315 PQM524315 QAI524315 QKE524315 QUA524315 RDW524315 RNS524315 RXO524315 SHK524315 SRG524315 TBC524315 TKY524315 TUU524315 UEQ524315 UOM524315 UYI524315 VIE524315 VSA524315 WBW524315 WLS524315 WVO524315 G589851 JC589851 SY589851 ACU589851 AMQ589851 AWM589851 BGI589851 BQE589851 CAA589851 CJW589851 CTS589851 DDO589851 DNK589851 DXG589851 EHC589851 EQY589851 FAU589851 FKQ589851 FUM589851 GEI589851 GOE589851 GYA589851 HHW589851 HRS589851 IBO589851 ILK589851 IVG589851 JFC589851 JOY589851 JYU589851 KIQ589851 KSM589851 LCI589851 LME589851 LWA589851 MFW589851 MPS589851 MZO589851 NJK589851 NTG589851 ODC589851 OMY589851 OWU589851 PGQ589851 PQM589851 QAI589851 QKE589851 QUA589851 RDW589851 RNS589851 RXO589851 SHK589851 SRG589851 TBC589851 TKY589851 TUU589851 UEQ589851 UOM589851 UYI589851 VIE589851 VSA589851 WBW589851 WLS589851 WVO589851 G655387 JC655387 SY655387 ACU655387 AMQ655387 AWM655387 BGI655387 BQE655387 CAA655387 CJW655387 CTS655387 DDO655387 DNK655387 DXG655387 EHC655387 EQY655387 FAU655387 FKQ655387 FUM655387 GEI655387 GOE655387 GYA655387 HHW655387 HRS655387 IBO655387 ILK655387 IVG655387 JFC655387 JOY655387 JYU655387 KIQ655387 KSM655387 LCI655387 LME655387 LWA655387 MFW655387 MPS655387 MZO655387 NJK655387 NTG655387 ODC655387 OMY655387 OWU655387 PGQ655387 PQM655387 QAI655387 QKE655387 QUA655387 RDW655387 RNS655387 RXO655387 SHK655387 SRG655387 TBC655387 TKY655387 TUU655387 UEQ655387 UOM655387 UYI655387 VIE655387 VSA655387 WBW655387 WLS655387 WVO655387 G720923 JC720923 SY720923 ACU720923 AMQ720923 AWM720923 BGI720923 BQE720923 CAA720923 CJW720923 CTS720923 DDO720923 DNK720923 DXG720923 EHC720923 EQY720923 FAU720923 FKQ720923 FUM720923 GEI720923 GOE720923 GYA720923 HHW720923 HRS720923 IBO720923 ILK720923 IVG720923 JFC720923 JOY720923 JYU720923 KIQ720923 KSM720923 LCI720923 LME720923 LWA720923 MFW720923 MPS720923 MZO720923 NJK720923 NTG720923 ODC720923 OMY720923 OWU720923 PGQ720923 PQM720923 QAI720923 QKE720923 QUA720923 RDW720923 RNS720923 RXO720923 SHK720923 SRG720923 TBC720923 TKY720923 TUU720923 UEQ720923 UOM720923 UYI720923 VIE720923 VSA720923 WBW720923 WLS720923 WVO720923 G786459 JC786459 SY786459 ACU786459 AMQ786459 AWM786459 BGI786459 BQE786459 CAA786459 CJW786459 CTS786459 DDO786459 DNK786459 DXG786459 EHC786459 EQY786459 FAU786459 FKQ786459 FUM786459 GEI786459 GOE786459 GYA786459 HHW786459 HRS786459 IBO786459 ILK786459 IVG786459 JFC786459 JOY786459 JYU786459 KIQ786459 KSM786459 LCI786459 LME786459 LWA786459 MFW786459 MPS786459 MZO786459 NJK786459 NTG786459 ODC786459 OMY786459 OWU786459 PGQ786459 PQM786459 QAI786459 QKE786459 QUA786459 RDW786459 RNS786459 RXO786459 SHK786459 SRG786459 TBC786459 TKY786459 TUU786459 UEQ786459 UOM786459 UYI786459 VIE786459 VSA786459 WBW786459 WLS786459 WVO786459 G851995 JC851995 SY851995 ACU851995 AMQ851995 AWM851995 BGI851995 BQE851995 CAA851995 CJW851995 CTS851995 DDO851995 DNK851995 DXG851995 EHC851995 EQY851995 FAU851995 FKQ851995 FUM851995 GEI851995 GOE851995 GYA851995 HHW851995 HRS851995 IBO851995 ILK851995 IVG851995 JFC851995 JOY851995 JYU851995 KIQ851995 KSM851995 LCI851995 LME851995 LWA851995 MFW851995 MPS851995 MZO851995 NJK851995 NTG851995 ODC851995 OMY851995 OWU851995 PGQ851995 PQM851995 QAI851995 QKE851995 QUA851995 RDW851995 RNS851995 RXO851995 SHK851995 SRG851995 TBC851995 TKY851995 TUU851995 UEQ851995 UOM851995 UYI851995 VIE851995 VSA851995 WBW851995 WLS851995 WVO851995 G917531 JC917531 SY917531 ACU917531 AMQ917531 AWM917531 BGI917531 BQE917531 CAA917531 CJW917531 CTS917531 DDO917531 DNK917531 DXG917531 EHC917531 EQY917531 FAU917531 FKQ917531 FUM917531 GEI917531 GOE917531 GYA917531 HHW917531 HRS917531 IBO917531 ILK917531 IVG917531 JFC917531 JOY917531 JYU917531 KIQ917531 KSM917531 LCI917531 LME917531 LWA917531 MFW917531 MPS917531 MZO917531 NJK917531 NTG917531 ODC917531 OMY917531 OWU917531 PGQ917531 PQM917531 QAI917531 QKE917531 QUA917531 RDW917531 RNS917531 RXO917531 SHK917531 SRG917531 TBC917531 TKY917531 TUU917531 UEQ917531 UOM917531 UYI917531 VIE917531 VSA917531 WBW917531 WLS917531 WVO917531 G983067 JC983067 SY983067 ACU983067 AMQ983067 AWM983067 BGI983067 BQE983067 CAA983067 CJW983067 CTS983067 DDO983067 DNK983067 DXG983067 EHC983067 EQY983067 FAU983067 FKQ983067 FUM983067 GEI983067 GOE983067 GYA983067 HHW983067 HRS983067 IBO983067 ILK983067 IVG983067 JFC983067 JOY983067 JYU983067 KIQ983067 KSM983067 LCI983067 LME983067 LWA983067 MFW983067 MPS983067 MZO983067 NJK983067 NTG983067 ODC983067 OMY983067 OWU983067 PGQ983067 PQM983067 QAI983067 QKE983067 QUA983067 RDW983067 RNS983067 RXO983067 SHK983067 SRG983067 TBC983067 TKY983067 TUU983067 UEQ983067 UOM983067 UYI983067 VIE983067 VSA983067 WBW983067 WLS983067 WVO983067"/>
    <dataValidation allowBlank="1" showInputMessage="1" showErrorMessage="1" promptTitle="Current Rate" prompt="This is the ordinary residential rate for a land value of $50,000 in Year 0 of the application, usually the current financial year." sqref="F27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F65563 JB65563 SX65563 ACT65563 AMP65563 AWL65563 BGH65563 BQD65563 BZZ65563 CJV65563 CTR65563 DDN65563 DNJ65563 DXF65563 EHB65563 EQX65563 FAT65563 FKP65563 FUL65563 GEH65563 GOD65563 GXZ65563 HHV65563 HRR65563 IBN65563 ILJ65563 IVF65563 JFB65563 JOX65563 JYT65563 KIP65563 KSL65563 LCH65563 LMD65563 LVZ65563 MFV65563 MPR65563 MZN65563 NJJ65563 NTF65563 ODB65563 OMX65563 OWT65563 PGP65563 PQL65563 QAH65563 QKD65563 QTZ65563 RDV65563 RNR65563 RXN65563 SHJ65563 SRF65563 TBB65563 TKX65563 TUT65563 UEP65563 UOL65563 UYH65563 VID65563 VRZ65563 WBV65563 WLR65563 WVN65563 F131099 JB131099 SX131099 ACT131099 AMP131099 AWL131099 BGH131099 BQD131099 BZZ131099 CJV131099 CTR131099 DDN131099 DNJ131099 DXF131099 EHB131099 EQX131099 FAT131099 FKP131099 FUL131099 GEH131099 GOD131099 GXZ131099 HHV131099 HRR131099 IBN131099 ILJ131099 IVF131099 JFB131099 JOX131099 JYT131099 KIP131099 KSL131099 LCH131099 LMD131099 LVZ131099 MFV131099 MPR131099 MZN131099 NJJ131099 NTF131099 ODB131099 OMX131099 OWT131099 PGP131099 PQL131099 QAH131099 QKD131099 QTZ131099 RDV131099 RNR131099 RXN131099 SHJ131099 SRF131099 TBB131099 TKX131099 TUT131099 UEP131099 UOL131099 UYH131099 VID131099 VRZ131099 WBV131099 WLR131099 WVN131099 F196635 JB196635 SX196635 ACT196635 AMP196635 AWL196635 BGH196635 BQD196635 BZZ196635 CJV196635 CTR196635 DDN196635 DNJ196635 DXF196635 EHB196635 EQX196635 FAT196635 FKP196635 FUL196635 GEH196635 GOD196635 GXZ196635 HHV196635 HRR196635 IBN196635 ILJ196635 IVF196635 JFB196635 JOX196635 JYT196635 KIP196635 KSL196635 LCH196635 LMD196635 LVZ196635 MFV196635 MPR196635 MZN196635 NJJ196635 NTF196635 ODB196635 OMX196635 OWT196635 PGP196635 PQL196635 QAH196635 QKD196635 QTZ196635 RDV196635 RNR196635 RXN196635 SHJ196635 SRF196635 TBB196635 TKX196635 TUT196635 UEP196635 UOL196635 UYH196635 VID196635 VRZ196635 WBV196635 WLR196635 WVN196635 F262171 JB262171 SX262171 ACT262171 AMP262171 AWL262171 BGH262171 BQD262171 BZZ262171 CJV262171 CTR262171 DDN262171 DNJ262171 DXF262171 EHB262171 EQX262171 FAT262171 FKP262171 FUL262171 GEH262171 GOD262171 GXZ262171 HHV262171 HRR262171 IBN262171 ILJ262171 IVF262171 JFB262171 JOX262171 JYT262171 KIP262171 KSL262171 LCH262171 LMD262171 LVZ262171 MFV262171 MPR262171 MZN262171 NJJ262171 NTF262171 ODB262171 OMX262171 OWT262171 PGP262171 PQL262171 QAH262171 QKD262171 QTZ262171 RDV262171 RNR262171 RXN262171 SHJ262171 SRF262171 TBB262171 TKX262171 TUT262171 UEP262171 UOL262171 UYH262171 VID262171 VRZ262171 WBV262171 WLR262171 WVN262171 F327707 JB327707 SX327707 ACT327707 AMP327707 AWL327707 BGH327707 BQD327707 BZZ327707 CJV327707 CTR327707 DDN327707 DNJ327707 DXF327707 EHB327707 EQX327707 FAT327707 FKP327707 FUL327707 GEH327707 GOD327707 GXZ327707 HHV327707 HRR327707 IBN327707 ILJ327707 IVF327707 JFB327707 JOX327707 JYT327707 KIP327707 KSL327707 LCH327707 LMD327707 LVZ327707 MFV327707 MPR327707 MZN327707 NJJ327707 NTF327707 ODB327707 OMX327707 OWT327707 PGP327707 PQL327707 QAH327707 QKD327707 QTZ327707 RDV327707 RNR327707 RXN327707 SHJ327707 SRF327707 TBB327707 TKX327707 TUT327707 UEP327707 UOL327707 UYH327707 VID327707 VRZ327707 WBV327707 WLR327707 WVN327707 F393243 JB393243 SX393243 ACT393243 AMP393243 AWL393243 BGH393243 BQD393243 BZZ393243 CJV393243 CTR393243 DDN393243 DNJ393243 DXF393243 EHB393243 EQX393243 FAT393243 FKP393243 FUL393243 GEH393243 GOD393243 GXZ393243 HHV393243 HRR393243 IBN393243 ILJ393243 IVF393243 JFB393243 JOX393243 JYT393243 KIP393243 KSL393243 LCH393243 LMD393243 LVZ393243 MFV393243 MPR393243 MZN393243 NJJ393243 NTF393243 ODB393243 OMX393243 OWT393243 PGP393243 PQL393243 QAH393243 QKD393243 QTZ393243 RDV393243 RNR393243 RXN393243 SHJ393243 SRF393243 TBB393243 TKX393243 TUT393243 UEP393243 UOL393243 UYH393243 VID393243 VRZ393243 WBV393243 WLR393243 WVN393243 F458779 JB458779 SX458779 ACT458779 AMP458779 AWL458779 BGH458779 BQD458779 BZZ458779 CJV458779 CTR458779 DDN458779 DNJ458779 DXF458779 EHB458779 EQX458779 FAT458779 FKP458779 FUL458779 GEH458779 GOD458779 GXZ458779 HHV458779 HRR458779 IBN458779 ILJ458779 IVF458779 JFB458779 JOX458779 JYT458779 KIP458779 KSL458779 LCH458779 LMD458779 LVZ458779 MFV458779 MPR458779 MZN458779 NJJ458779 NTF458779 ODB458779 OMX458779 OWT458779 PGP458779 PQL458779 QAH458779 QKD458779 QTZ458779 RDV458779 RNR458779 RXN458779 SHJ458779 SRF458779 TBB458779 TKX458779 TUT458779 UEP458779 UOL458779 UYH458779 VID458779 VRZ458779 WBV458779 WLR458779 WVN458779 F524315 JB524315 SX524315 ACT524315 AMP524315 AWL524315 BGH524315 BQD524315 BZZ524315 CJV524315 CTR524315 DDN524315 DNJ524315 DXF524315 EHB524315 EQX524315 FAT524315 FKP524315 FUL524315 GEH524315 GOD524315 GXZ524315 HHV524315 HRR524315 IBN524315 ILJ524315 IVF524315 JFB524315 JOX524315 JYT524315 KIP524315 KSL524315 LCH524315 LMD524315 LVZ524315 MFV524315 MPR524315 MZN524315 NJJ524315 NTF524315 ODB524315 OMX524315 OWT524315 PGP524315 PQL524315 QAH524315 QKD524315 QTZ524315 RDV524315 RNR524315 RXN524315 SHJ524315 SRF524315 TBB524315 TKX524315 TUT524315 UEP524315 UOL524315 UYH524315 VID524315 VRZ524315 WBV524315 WLR524315 WVN524315 F589851 JB589851 SX589851 ACT589851 AMP589851 AWL589851 BGH589851 BQD589851 BZZ589851 CJV589851 CTR589851 DDN589851 DNJ589851 DXF589851 EHB589851 EQX589851 FAT589851 FKP589851 FUL589851 GEH589851 GOD589851 GXZ589851 HHV589851 HRR589851 IBN589851 ILJ589851 IVF589851 JFB589851 JOX589851 JYT589851 KIP589851 KSL589851 LCH589851 LMD589851 LVZ589851 MFV589851 MPR589851 MZN589851 NJJ589851 NTF589851 ODB589851 OMX589851 OWT589851 PGP589851 PQL589851 QAH589851 QKD589851 QTZ589851 RDV589851 RNR589851 RXN589851 SHJ589851 SRF589851 TBB589851 TKX589851 TUT589851 UEP589851 UOL589851 UYH589851 VID589851 VRZ589851 WBV589851 WLR589851 WVN589851 F655387 JB655387 SX655387 ACT655387 AMP655387 AWL655387 BGH655387 BQD655387 BZZ655387 CJV655387 CTR655387 DDN655387 DNJ655387 DXF655387 EHB655387 EQX655387 FAT655387 FKP655387 FUL655387 GEH655387 GOD655387 GXZ655387 HHV655387 HRR655387 IBN655387 ILJ655387 IVF655387 JFB655387 JOX655387 JYT655387 KIP655387 KSL655387 LCH655387 LMD655387 LVZ655387 MFV655387 MPR655387 MZN655387 NJJ655387 NTF655387 ODB655387 OMX655387 OWT655387 PGP655387 PQL655387 QAH655387 QKD655387 QTZ655387 RDV655387 RNR655387 RXN655387 SHJ655387 SRF655387 TBB655387 TKX655387 TUT655387 UEP655387 UOL655387 UYH655387 VID655387 VRZ655387 WBV655387 WLR655387 WVN655387 F720923 JB720923 SX720923 ACT720923 AMP720923 AWL720923 BGH720923 BQD720923 BZZ720923 CJV720923 CTR720923 DDN720923 DNJ720923 DXF720923 EHB720923 EQX720923 FAT720923 FKP720923 FUL720923 GEH720923 GOD720923 GXZ720923 HHV720923 HRR720923 IBN720923 ILJ720923 IVF720923 JFB720923 JOX720923 JYT720923 KIP720923 KSL720923 LCH720923 LMD720923 LVZ720923 MFV720923 MPR720923 MZN720923 NJJ720923 NTF720923 ODB720923 OMX720923 OWT720923 PGP720923 PQL720923 QAH720923 QKD720923 QTZ720923 RDV720923 RNR720923 RXN720923 SHJ720923 SRF720923 TBB720923 TKX720923 TUT720923 UEP720923 UOL720923 UYH720923 VID720923 VRZ720923 WBV720923 WLR720923 WVN720923 F786459 JB786459 SX786459 ACT786459 AMP786459 AWL786459 BGH786459 BQD786459 BZZ786459 CJV786459 CTR786459 DDN786459 DNJ786459 DXF786459 EHB786459 EQX786459 FAT786459 FKP786459 FUL786459 GEH786459 GOD786459 GXZ786459 HHV786459 HRR786459 IBN786459 ILJ786459 IVF786459 JFB786459 JOX786459 JYT786459 KIP786459 KSL786459 LCH786459 LMD786459 LVZ786459 MFV786459 MPR786459 MZN786459 NJJ786459 NTF786459 ODB786459 OMX786459 OWT786459 PGP786459 PQL786459 QAH786459 QKD786459 QTZ786459 RDV786459 RNR786459 RXN786459 SHJ786459 SRF786459 TBB786459 TKX786459 TUT786459 UEP786459 UOL786459 UYH786459 VID786459 VRZ786459 WBV786459 WLR786459 WVN786459 F851995 JB851995 SX851995 ACT851995 AMP851995 AWL851995 BGH851995 BQD851995 BZZ851995 CJV851995 CTR851995 DDN851995 DNJ851995 DXF851995 EHB851995 EQX851995 FAT851995 FKP851995 FUL851995 GEH851995 GOD851995 GXZ851995 HHV851995 HRR851995 IBN851995 ILJ851995 IVF851995 JFB851995 JOX851995 JYT851995 KIP851995 KSL851995 LCH851995 LMD851995 LVZ851995 MFV851995 MPR851995 MZN851995 NJJ851995 NTF851995 ODB851995 OMX851995 OWT851995 PGP851995 PQL851995 QAH851995 QKD851995 QTZ851995 RDV851995 RNR851995 RXN851995 SHJ851995 SRF851995 TBB851995 TKX851995 TUT851995 UEP851995 UOL851995 UYH851995 VID851995 VRZ851995 WBV851995 WLR851995 WVN851995 F917531 JB917531 SX917531 ACT917531 AMP917531 AWL917531 BGH917531 BQD917531 BZZ917531 CJV917531 CTR917531 DDN917531 DNJ917531 DXF917531 EHB917531 EQX917531 FAT917531 FKP917531 FUL917531 GEH917531 GOD917531 GXZ917531 HHV917531 HRR917531 IBN917531 ILJ917531 IVF917531 JFB917531 JOX917531 JYT917531 KIP917531 KSL917531 LCH917531 LMD917531 LVZ917531 MFV917531 MPR917531 MZN917531 NJJ917531 NTF917531 ODB917531 OMX917531 OWT917531 PGP917531 PQL917531 QAH917531 QKD917531 QTZ917531 RDV917531 RNR917531 RXN917531 SHJ917531 SRF917531 TBB917531 TKX917531 TUT917531 UEP917531 UOL917531 UYH917531 VID917531 VRZ917531 WBV917531 WLR917531 WVN917531 F983067 JB983067 SX983067 ACT983067 AMP983067 AWL983067 BGH983067 BQD983067 BZZ983067 CJV983067 CTR983067 DDN983067 DNJ983067 DXF983067 EHB983067 EQX983067 FAT983067 FKP983067 FUL983067 GEH983067 GOD983067 GXZ983067 HHV983067 HRR983067 IBN983067 ILJ983067 IVF983067 JFB983067 JOX983067 JYT983067 KIP983067 KSL983067 LCH983067 LMD983067 LVZ983067 MFV983067 MPR983067 MZN983067 NJJ983067 NTF983067 ODB983067 OMX983067 OWT983067 PGP983067 PQL983067 QAH983067 QKD983067 QTZ983067 RDV983067 RNR983067 RXN983067 SHJ983067 SRF983067 TBB983067 TKX983067 TUT983067 UEP983067 UOL983067 UYH983067 VID983067 VRZ983067 WBV983067 WLR983067 WVN983067 F47 JB47 SX47 ACT47 AMP47 AWL47 BGH47 BQD47 BZZ47 CJV47 CTR47 DDN47 DNJ47 DXF47 EHB47 EQX47 FAT47 FKP47 FUL47 GEH47 GOD47 GXZ47 HHV47 HRR47 IBN47 ILJ47 IVF47 JFB47 JOX47 JYT47 KIP47 KSL47 LCH47 LMD47 LVZ47 MFV47 MPR47 MZN47 NJJ47 NTF47 ODB47 OMX47 OWT47 PGP47 PQL47 QAH47 QKD47 QTZ47 RDV47 RNR47 RXN47 SHJ47 SRF47 TBB47 TKX47 TUT47 UEP47 UOL47 UYH47 VID47 VRZ47 WBV47 WLR47 WVN47 F65583 JB65583 SX65583 ACT65583 AMP65583 AWL65583 BGH65583 BQD65583 BZZ65583 CJV65583 CTR65583 DDN65583 DNJ65583 DXF65583 EHB65583 EQX65583 FAT65583 FKP65583 FUL65583 GEH65583 GOD65583 GXZ65583 HHV65583 HRR65583 IBN65583 ILJ65583 IVF65583 JFB65583 JOX65583 JYT65583 KIP65583 KSL65583 LCH65583 LMD65583 LVZ65583 MFV65583 MPR65583 MZN65583 NJJ65583 NTF65583 ODB65583 OMX65583 OWT65583 PGP65583 PQL65583 QAH65583 QKD65583 QTZ65583 RDV65583 RNR65583 RXN65583 SHJ65583 SRF65583 TBB65583 TKX65583 TUT65583 UEP65583 UOL65583 UYH65583 VID65583 VRZ65583 WBV65583 WLR65583 WVN65583 F131119 JB131119 SX131119 ACT131119 AMP131119 AWL131119 BGH131119 BQD131119 BZZ131119 CJV131119 CTR131119 DDN131119 DNJ131119 DXF131119 EHB131119 EQX131119 FAT131119 FKP131119 FUL131119 GEH131119 GOD131119 GXZ131119 HHV131119 HRR131119 IBN131119 ILJ131119 IVF131119 JFB131119 JOX131119 JYT131119 KIP131119 KSL131119 LCH131119 LMD131119 LVZ131119 MFV131119 MPR131119 MZN131119 NJJ131119 NTF131119 ODB131119 OMX131119 OWT131119 PGP131119 PQL131119 QAH131119 QKD131119 QTZ131119 RDV131119 RNR131119 RXN131119 SHJ131119 SRF131119 TBB131119 TKX131119 TUT131119 UEP131119 UOL131119 UYH131119 VID131119 VRZ131119 WBV131119 WLR131119 WVN131119 F196655 JB196655 SX196655 ACT196655 AMP196655 AWL196655 BGH196655 BQD196655 BZZ196655 CJV196655 CTR196655 DDN196655 DNJ196655 DXF196655 EHB196655 EQX196655 FAT196655 FKP196655 FUL196655 GEH196655 GOD196655 GXZ196655 HHV196655 HRR196655 IBN196655 ILJ196655 IVF196655 JFB196655 JOX196655 JYT196655 KIP196655 KSL196655 LCH196655 LMD196655 LVZ196655 MFV196655 MPR196655 MZN196655 NJJ196655 NTF196655 ODB196655 OMX196655 OWT196655 PGP196655 PQL196655 QAH196655 QKD196655 QTZ196655 RDV196655 RNR196655 RXN196655 SHJ196655 SRF196655 TBB196655 TKX196655 TUT196655 UEP196655 UOL196655 UYH196655 VID196655 VRZ196655 WBV196655 WLR196655 WVN196655 F262191 JB262191 SX262191 ACT262191 AMP262191 AWL262191 BGH262191 BQD262191 BZZ262191 CJV262191 CTR262191 DDN262191 DNJ262191 DXF262191 EHB262191 EQX262191 FAT262191 FKP262191 FUL262191 GEH262191 GOD262191 GXZ262191 HHV262191 HRR262191 IBN262191 ILJ262191 IVF262191 JFB262191 JOX262191 JYT262191 KIP262191 KSL262191 LCH262191 LMD262191 LVZ262191 MFV262191 MPR262191 MZN262191 NJJ262191 NTF262191 ODB262191 OMX262191 OWT262191 PGP262191 PQL262191 QAH262191 QKD262191 QTZ262191 RDV262191 RNR262191 RXN262191 SHJ262191 SRF262191 TBB262191 TKX262191 TUT262191 UEP262191 UOL262191 UYH262191 VID262191 VRZ262191 WBV262191 WLR262191 WVN262191 F327727 JB327727 SX327727 ACT327727 AMP327727 AWL327727 BGH327727 BQD327727 BZZ327727 CJV327727 CTR327727 DDN327727 DNJ327727 DXF327727 EHB327727 EQX327727 FAT327727 FKP327727 FUL327727 GEH327727 GOD327727 GXZ327727 HHV327727 HRR327727 IBN327727 ILJ327727 IVF327727 JFB327727 JOX327727 JYT327727 KIP327727 KSL327727 LCH327727 LMD327727 LVZ327727 MFV327727 MPR327727 MZN327727 NJJ327727 NTF327727 ODB327727 OMX327727 OWT327727 PGP327727 PQL327727 QAH327727 QKD327727 QTZ327727 RDV327727 RNR327727 RXN327727 SHJ327727 SRF327727 TBB327727 TKX327727 TUT327727 UEP327727 UOL327727 UYH327727 VID327727 VRZ327727 WBV327727 WLR327727 WVN327727 F393263 JB393263 SX393263 ACT393263 AMP393263 AWL393263 BGH393263 BQD393263 BZZ393263 CJV393263 CTR393263 DDN393263 DNJ393263 DXF393263 EHB393263 EQX393263 FAT393263 FKP393263 FUL393263 GEH393263 GOD393263 GXZ393263 HHV393263 HRR393263 IBN393263 ILJ393263 IVF393263 JFB393263 JOX393263 JYT393263 KIP393263 KSL393263 LCH393263 LMD393263 LVZ393263 MFV393263 MPR393263 MZN393263 NJJ393263 NTF393263 ODB393263 OMX393263 OWT393263 PGP393263 PQL393263 QAH393263 QKD393263 QTZ393263 RDV393263 RNR393263 RXN393263 SHJ393263 SRF393263 TBB393263 TKX393263 TUT393263 UEP393263 UOL393263 UYH393263 VID393263 VRZ393263 WBV393263 WLR393263 WVN393263 F458799 JB458799 SX458799 ACT458799 AMP458799 AWL458799 BGH458799 BQD458799 BZZ458799 CJV458799 CTR458799 DDN458799 DNJ458799 DXF458799 EHB458799 EQX458799 FAT458799 FKP458799 FUL458799 GEH458799 GOD458799 GXZ458799 HHV458799 HRR458799 IBN458799 ILJ458799 IVF458799 JFB458799 JOX458799 JYT458799 KIP458799 KSL458799 LCH458799 LMD458799 LVZ458799 MFV458799 MPR458799 MZN458799 NJJ458799 NTF458799 ODB458799 OMX458799 OWT458799 PGP458799 PQL458799 QAH458799 QKD458799 QTZ458799 RDV458799 RNR458799 RXN458799 SHJ458799 SRF458799 TBB458799 TKX458799 TUT458799 UEP458799 UOL458799 UYH458799 VID458799 VRZ458799 WBV458799 WLR458799 WVN458799 F524335 JB524335 SX524335 ACT524335 AMP524335 AWL524335 BGH524335 BQD524335 BZZ524335 CJV524335 CTR524335 DDN524335 DNJ524335 DXF524335 EHB524335 EQX524335 FAT524335 FKP524335 FUL524335 GEH524335 GOD524335 GXZ524335 HHV524335 HRR524335 IBN524335 ILJ524335 IVF524335 JFB524335 JOX524335 JYT524335 KIP524335 KSL524335 LCH524335 LMD524335 LVZ524335 MFV524335 MPR524335 MZN524335 NJJ524335 NTF524335 ODB524335 OMX524335 OWT524335 PGP524335 PQL524335 QAH524335 QKD524335 QTZ524335 RDV524335 RNR524335 RXN524335 SHJ524335 SRF524335 TBB524335 TKX524335 TUT524335 UEP524335 UOL524335 UYH524335 VID524335 VRZ524335 WBV524335 WLR524335 WVN524335 F589871 JB589871 SX589871 ACT589871 AMP589871 AWL589871 BGH589871 BQD589871 BZZ589871 CJV589871 CTR589871 DDN589871 DNJ589871 DXF589871 EHB589871 EQX589871 FAT589871 FKP589871 FUL589871 GEH589871 GOD589871 GXZ589871 HHV589871 HRR589871 IBN589871 ILJ589871 IVF589871 JFB589871 JOX589871 JYT589871 KIP589871 KSL589871 LCH589871 LMD589871 LVZ589871 MFV589871 MPR589871 MZN589871 NJJ589871 NTF589871 ODB589871 OMX589871 OWT589871 PGP589871 PQL589871 QAH589871 QKD589871 QTZ589871 RDV589871 RNR589871 RXN589871 SHJ589871 SRF589871 TBB589871 TKX589871 TUT589871 UEP589871 UOL589871 UYH589871 VID589871 VRZ589871 WBV589871 WLR589871 WVN589871 F655407 JB655407 SX655407 ACT655407 AMP655407 AWL655407 BGH655407 BQD655407 BZZ655407 CJV655407 CTR655407 DDN655407 DNJ655407 DXF655407 EHB655407 EQX655407 FAT655407 FKP655407 FUL655407 GEH655407 GOD655407 GXZ655407 HHV655407 HRR655407 IBN655407 ILJ655407 IVF655407 JFB655407 JOX655407 JYT655407 KIP655407 KSL655407 LCH655407 LMD655407 LVZ655407 MFV655407 MPR655407 MZN655407 NJJ655407 NTF655407 ODB655407 OMX655407 OWT655407 PGP655407 PQL655407 QAH655407 QKD655407 QTZ655407 RDV655407 RNR655407 RXN655407 SHJ655407 SRF655407 TBB655407 TKX655407 TUT655407 UEP655407 UOL655407 UYH655407 VID655407 VRZ655407 WBV655407 WLR655407 WVN655407 F720943 JB720943 SX720943 ACT720943 AMP720943 AWL720943 BGH720943 BQD720943 BZZ720943 CJV720943 CTR720943 DDN720943 DNJ720943 DXF720943 EHB720943 EQX720943 FAT720943 FKP720943 FUL720943 GEH720943 GOD720943 GXZ720943 HHV720943 HRR720943 IBN720943 ILJ720943 IVF720943 JFB720943 JOX720943 JYT720943 KIP720943 KSL720943 LCH720943 LMD720943 LVZ720943 MFV720943 MPR720943 MZN720943 NJJ720943 NTF720943 ODB720943 OMX720943 OWT720943 PGP720943 PQL720943 QAH720943 QKD720943 QTZ720943 RDV720943 RNR720943 RXN720943 SHJ720943 SRF720943 TBB720943 TKX720943 TUT720943 UEP720943 UOL720943 UYH720943 VID720943 VRZ720943 WBV720943 WLR720943 WVN720943 F786479 JB786479 SX786479 ACT786479 AMP786479 AWL786479 BGH786479 BQD786479 BZZ786479 CJV786479 CTR786479 DDN786479 DNJ786479 DXF786479 EHB786479 EQX786479 FAT786479 FKP786479 FUL786479 GEH786479 GOD786479 GXZ786479 HHV786479 HRR786479 IBN786479 ILJ786479 IVF786479 JFB786479 JOX786479 JYT786479 KIP786479 KSL786479 LCH786479 LMD786479 LVZ786479 MFV786479 MPR786479 MZN786479 NJJ786479 NTF786479 ODB786479 OMX786479 OWT786479 PGP786479 PQL786479 QAH786479 QKD786479 QTZ786479 RDV786479 RNR786479 RXN786479 SHJ786479 SRF786479 TBB786479 TKX786479 TUT786479 UEP786479 UOL786479 UYH786479 VID786479 VRZ786479 WBV786479 WLR786479 WVN786479 F852015 JB852015 SX852015 ACT852015 AMP852015 AWL852015 BGH852015 BQD852015 BZZ852015 CJV852015 CTR852015 DDN852015 DNJ852015 DXF852015 EHB852015 EQX852015 FAT852015 FKP852015 FUL852015 GEH852015 GOD852015 GXZ852015 HHV852015 HRR852015 IBN852015 ILJ852015 IVF852015 JFB852015 JOX852015 JYT852015 KIP852015 KSL852015 LCH852015 LMD852015 LVZ852015 MFV852015 MPR852015 MZN852015 NJJ852015 NTF852015 ODB852015 OMX852015 OWT852015 PGP852015 PQL852015 QAH852015 QKD852015 QTZ852015 RDV852015 RNR852015 RXN852015 SHJ852015 SRF852015 TBB852015 TKX852015 TUT852015 UEP852015 UOL852015 UYH852015 VID852015 VRZ852015 WBV852015 WLR852015 WVN852015 F917551 JB917551 SX917551 ACT917551 AMP917551 AWL917551 BGH917551 BQD917551 BZZ917551 CJV917551 CTR917551 DDN917551 DNJ917551 DXF917551 EHB917551 EQX917551 FAT917551 FKP917551 FUL917551 GEH917551 GOD917551 GXZ917551 HHV917551 HRR917551 IBN917551 ILJ917551 IVF917551 JFB917551 JOX917551 JYT917551 KIP917551 KSL917551 LCH917551 LMD917551 LVZ917551 MFV917551 MPR917551 MZN917551 NJJ917551 NTF917551 ODB917551 OMX917551 OWT917551 PGP917551 PQL917551 QAH917551 QKD917551 QTZ917551 RDV917551 RNR917551 RXN917551 SHJ917551 SRF917551 TBB917551 TKX917551 TUT917551 UEP917551 UOL917551 UYH917551 VID917551 VRZ917551 WBV917551 WLR917551 WVN917551 F983087 JB983087 SX983087 ACT983087 AMP983087 AWL983087 BGH983087 BQD983087 BZZ983087 CJV983087 CTR983087 DDN983087 DNJ983087 DXF983087 EHB983087 EQX983087 FAT983087 FKP983087 FUL983087 GEH983087 GOD983087 GXZ983087 HHV983087 HRR983087 IBN983087 ILJ983087 IVF983087 JFB983087 JOX983087 JYT983087 KIP983087 KSL983087 LCH983087 LMD983087 LVZ983087 MFV983087 MPR983087 MZN983087 NJJ983087 NTF983087 ODB983087 OMX983087 OWT983087 PGP983087 PQL983087 QAH983087 QKD983087 QTZ983087 RDV983087 RNR983087 RXN983087 SHJ983087 SRF983087 TBB983087 TKX983087 TUT983087 UEP983087 UOL983087 UYH983087 VID983087 VRZ983087 WBV983087 WLR983087 WVN983087"/>
    <dataValidation allowBlank="1" showInputMessage="1" showErrorMessage="1" promptTitle="Rate in Year 7 - with SV" prompt="This is the ordinary business rate for a land value of $50,000 in Year 7 of the application - with the proposed special variation." sqref="M68 JI68 TE68 ADA68 AMW68 AWS68 BGO68 BQK68 CAG68 CKC68 CTY68 DDU68 DNQ68 DXM68 EHI68 ERE68 FBA68 FKW68 FUS68 GEO68 GOK68 GYG68 HIC68 HRY68 IBU68 ILQ68 IVM68 JFI68 JPE68 JZA68 KIW68 KSS68 LCO68 LMK68 LWG68 MGC68 MPY68 MZU68 NJQ68 NTM68 ODI68 ONE68 OXA68 PGW68 PQS68 QAO68 QKK68 QUG68 REC68 RNY68 RXU68 SHQ68 SRM68 TBI68 TLE68 TVA68 UEW68 UOS68 UYO68 VIK68 VSG68 WCC68 WLY68 WVU68 M65604 JI65604 TE65604 ADA65604 AMW65604 AWS65604 BGO65604 BQK65604 CAG65604 CKC65604 CTY65604 DDU65604 DNQ65604 DXM65604 EHI65604 ERE65604 FBA65604 FKW65604 FUS65604 GEO65604 GOK65604 GYG65604 HIC65604 HRY65604 IBU65604 ILQ65604 IVM65604 JFI65604 JPE65604 JZA65604 KIW65604 KSS65604 LCO65604 LMK65604 LWG65604 MGC65604 MPY65604 MZU65604 NJQ65604 NTM65604 ODI65604 ONE65604 OXA65604 PGW65604 PQS65604 QAO65604 QKK65604 QUG65604 REC65604 RNY65604 RXU65604 SHQ65604 SRM65604 TBI65604 TLE65604 TVA65604 UEW65604 UOS65604 UYO65604 VIK65604 VSG65604 WCC65604 WLY65604 WVU65604 M131140 JI131140 TE131140 ADA131140 AMW131140 AWS131140 BGO131140 BQK131140 CAG131140 CKC131140 CTY131140 DDU131140 DNQ131140 DXM131140 EHI131140 ERE131140 FBA131140 FKW131140 FUS131140 GEO131140 GOK131140 GYG131140 HIC131140 HRY131140 IBU131140 ILQ131140 IVM131140 JFI131140 JPE131140 JZA131140 KIW131140 KSS131140 LCO131140 LMK131140 LWG131140 MGC131140 MPY131140 MZU131140 NJQ131140 NTM131140 ODI131140 ONE131140 OXA131140 PGW131140 PQS131140 QAO131140 QKK131140 QUG131140 REC131140 RNY131140 RXU131140 SHQ131140 SRM131140 TBI131140 TLE131140 TVA131140 UEW131140 UOS131140 UYO131140 VIK131140 VSG131140 WCC131140 WLY131140 WVU131140 M196676 JI196676 TE196676 ADA196676 AMW196676 AWS196676 BGO196676 BQK196676 CAG196676 CKC196676 CTY196676 DDU196676 DNQ196676 DXM196676 EHI196676 ERE196676 FBA196676 FKW196676 FUS196676 GEO196676 GOK196676 GYG196676 HIC196676 HRY196676 IBU196676 ILQ196676 IVM196676 JFI196676 JPE196676 JZA196676 KIW196676 KSS196676 LCO196676 LMK196676 LWG196676 MGC196676 MPY196676 MZU196676 NJQ196676 NTM196676 ODI196676 ONE196676 OXA196676 PGW196676 PQS196676 QAO196676 QKK196676 QUG196676 REC196676 RNY196676 RXU196676 SHQ196676 SRM196676 TBI196676 TLE196676 TVA196676 UEW196676 UOS196676 UYO196676 VIK196676 VSG196676 WCC196676 WLY196676 WVU196676 M262212 JI262212 TE262212 ADA262212 AMW262212 AWS262212 BGO262212 BQK262212 CAG262212 CKC262212 CTY262212 DDU262212 DNQ262212 DXM262212 EHI262212 ERE262212 FBA262212 FKW262212 FUS262212 GEO262212 GOK262212 GYG262212 HIC262212 HRY262212 IBU262212 ILQ262212 IVM262212 JFI262212 JPE262212 JZA262212 KIW262212 KSS262212 LCO262212 LMK262212 LWG262212 MGC262212 MPY262212 MZU262212 NJQ262212 NTM262212 ODI262212 ONE262212 OXA262212 PGW262212 PQS262212 QAO262212 QKK262212 QUG262212 REC262212 RNY262212 RXU262212 SHQ262212 SRM262212 TBI262212 TLE262212 TVA262212 UEW262212 UOS262212 UYO262212 VIK262212 VSG262212 WCC262212 WLY262212 WVU262212 M327748 JI327748 TE327748 ADA327748 AMW327748 AWS327748 BGO327748 BQK327748 CAG327748 CKC327748 CTY327748 DDU327748 DNQ327748 DXM327748 EHI327748 ERE327748 FBA327748 FKW327748 FUS327748 GEO327748 GOK327748 GYG327748 HIC327748 HRY327748 IBU327748 ILQ327748 IVM327748 JFI327748 JPE327748 JZA327748 KIW327748 KSS327748 LCO327748 LMK327748 LWG327748 MGC327748 MPY327748 MZU327748 NJQ327748 NTM327748 ODI327748 ONE327748 OXA327748 PGW327748 PQS327748 QAO327748 QKK327748 QUG327748 REC327748 RNY327748 RXU327748 SHQ327748 SRM327748 TBI327748 TLE327748 TVA327748 UEW327748 UOS327748 UYO327748 VIK327748 VSG327748 WCC327748 WLY327748 WVU327748 M393284 JI393284 TE393284 ADA393284 AMW393284 AWS393284 BGO393284 BQK393284 CAG393284 CKC393284 CTY393284 DDU393284 DNQ393284 DXM393284 EHI393284 ERE393284 FBA393284 FKW393284 FUS393284 GEO393284 GOK393284 GYG393284 HIC393284 HRY393284 IBU393284 ILQ393284 IVM393284 JFI393284 JPE393284 JZA393284 KIW393284 KSS393284 LCO393284 LMK393284 LWG393284 MGC393284 MPY393284 MZU393284 NJQ393284 NTM393284 ODI393284 ONE393284 OXA393284 PGW393284 PQS393284 QAO393284 QKK393284 QUG393284 REC393284 RNY393284 RXU393284 SHQ393284 SRM393284 TBI393284 TLE393284 TVA393284 UEW393284 UOS393284 UYO393284 VIK393284 VSG393284 WCC393284 WLY393284 WVU393284 M458820 JI458820 TE458820 ADA458820 AMW458820 AWS458820 BGO458820 BQK458820 CAG458820 CKC458820 CTY458820 DDU458820 DNQ458820 DXM458820 EHI458820 ERE458820 FBA458820 FKW458820 FUS458820 GEO458820 GOK458820 GYG458820 HIC458820 HRY458820 IBU458820 ILQ458820 IVM458820 JFI458820 JPE458820 JZA458820 KIW458820 KSS458820 LCO458820 LMK458820 LWG458820 MGC458820 MPY458820 MZU458820 NJQ458820 NTM458820 ODI458820 ONE458820 OXA458820 PGW458820 PQS458820 QAO458820 QKK458820 QUG458820 REC458820 RNY458820 RXU458820 SHQ458820 SRM458820 TBI458820 TLE458820 TVA458820 UEW458820 UOS458820 UYO458820 VIK458820 VSG458820 WCC458820 WLY458820 WVU458820 M524356 JI524356 TE524356 ADA524356 AMW524356 AWS524356 BGO524356 BQK524356 CAG524356 CKC524356 CTY524356 DDU524356 DNQ524356 DXM524356 EHI524356 ERE524356 FBA524356 FKW524356 FUS524356 GEO524356 GOK524356 GYG524356 HIC524356 HRY524356 IBU524356 ILQ524356 IVM524356 JFI524356 JPE524356 JZA524356 KIW524356 KSS524356 LCO524356 LMK524356 LWG524356 MGC524356 MPY524356 MZU524356 NJQ524356 NTM524356 ODI524356 ONE524356 OXA524356 PGW524356 PQS524356 QAO524356 QKK524356 QUG524356 REC524356 RNY524356 RXU524356 SHQ524356 SRM524356 TBI524356 TLE524356 TVA524356 UEW524356 UOS524356 UYO524356 VIK524356 VSG524356 WCC524356 WLY524356 WVU524356 M589892 JI589892 TE589892 ADA589892 AMW589892 AWS589892 BGO589892 BQK589892 CAG589892 CKC589892 CTY589892 DDU589892 DNQ589892 DXM589892 EHI589892 ERE589892 FBA589892 FKW589892 FUS589892 GEO589892 GOK589892 GYG589892 HIC589892 HRY589892 IBU589892 ILQ589892 IVM589892 JFI589892 JPE589892 JZA589892 KIW589892 KSS589892 LCO589892 LMK589892 LWG589892 MGC589892 MPY589892 MZU589892 NJQ589892 NTM589892 ODI589892 ONE589892 OXA589892 PGW589892 PQS589892 QAO589892 QKK589892 QUG589892 REC589892 RNY589892 RXU589892 SHQ589892 SRM589892 TBI589892 TLE589892 TVA589892 UEW589892 UOS589892 UYO589892 VIK589892 VSG589892 WCC589892 WLY589892 WVU589892 M655428 JI655428 TE655428 ADA655428 AMW655428 AWS655428 BGO655428 BQK655428 CAG655428 CKC655428 CTY655428 DDU655428 DNQ655428 DXM655428 EHI655428 ERE655428 FBA655428 FKW655428 FUS655428 GEO655428 GOK655428 GYG655428 HIC655428 HRY655428 IBU655428 ILQ655428 IVM655428 JFI655428 JPE655428 JZA655428 KIW655428 KSS655428 LCO655428 LMK655428 LWG655428 MGC655428 MPY655428 MZU655428 NJQ655428 NTM655428 ODI655428 ONE655428 OXA655428 PGW655428 PQS655428 QAO655428 QKK655428 QUG655428 REC655428 RNY655428 RXU655428 SHQ655428 SRM655428 TBI655428 TLE655428 TVA655428 UEW655428 UOS655428 UYO655428 VIK655428 VSG655428 WCC655428 WLY655428 WVU655428 M720964 JI720964 TE720964 ADA720964 AMW720964 AWS720964 BGO720964 BQK720964 CAG720964 CKC720964 CTY720964 DDU720964 DNQ720964 DXM720964 EHI720964 ERE720964 FBA720964 FKW720964 FUS720964 GEO720964 GOK720964 GYG720964 HIC720964 HRY720964 IBU720964 ILQ720964 IVM720964 JFI720964 JPE720964 JZA720964 KIW720964 KSS720964 LCO720964 LMK720964 LWG720964 MGC720964 MPY720964 MZU720964 NJQ720964 NTM720964 ODI720964 ONE720964 OXA720964 PGW720964 PQS720964 QAO720964 QKK720964 QUG720964 REC720964 RNY720964 RXU720964 SHQ720964 SRM720964 TBI720964 TLE720964 TVA720964 UEW720964 UOS720964 UYO720964 VIK720964 VSG720964 WCC720964 WLY720964 WVU720964 M786500 JI786500 TE786500 ADA786500 AMW786500 AWS786500 BGO786500 BQK786500 CAG786500 CKC786500 CTY786500 DDU786500 DNQ786500 DXM786500 EHI786500 ERE786500 FBA786500 FKW786500 FUS786500 GEO786500 GOK786500 GYG786500 HIC786500 HRY786500 IBU786500 ILQ786500 IVM786500 JFI786500 JPE786500 JZA786500 KIW786500 KSS786500 LCO786500 LMK786500 LWG786500 MGC786500 MPY786500 MZU786500 NJQ786500 NTM786500 ODI786500 ONE786500 OXA786500 PGW786500 PQS786500 QAO786500 QKK786500 QUG786500 REC786500 RNY786500 RXU786500 SHQ786500 SRM786500 TBI786500 TLE786500 TVA786500 UEW786500 UOS786500 UYO786500 VIK786500 VSG786500 WCC786500 WLY786500 WVU786500 M852036 JI852036 TE852036 ADA852036 AMW852036 AWS852036 BGO852036 BQK852036 CAG852036 CKC852036 CTY852036 DDU852036 DNQ852036 DXM852036 EHI852036 ERE852036 FBA852036 FKW852036 FUS852036 GEO852036 GOK852036 GYG852036 HIC852036 HRY852036 IBU852036 ILQ852036 IVM852036 JFI852036 JPE852036 JZA852036 KIW852036 KSS852036 LCO852036 LMK852036 LWG852036 MGC852036 MPY852036 MZU852036 NJQ852036 NTM852036 ODI852036 ONE852036 OXA852036 PGW852036 PQS852036 QAO852036 QKK852036 QUG852036 REC852036 RNY852036 RXU852036 SHQ852036 SRM852036 TBI852036 TLE852036 TVA852036 UEW852036 UOS852036 UYO852036 VIK852036 VSG852036 WCC852036 WLY852036 WVU852036 M917572 JI917572 TE917572 ADA917572 AMW917572 AWS917572 BGO917572 BQK917572 CAG917572 CKC917572 CTY917572 DDU917572 DNQ917572 DXM917572 EHI917572 ERE917572 FBA917572 FKW917572 FUS917572 GEO917572 GOK917572 GYG917572 HIC917572 HRY917572 IBU917572 ILQ917572 IVM917572 JFI917572 JPE917572 JZA917572 KIW917572 KSS917572 LCO917572 LMK917572 LWG917572 MGC917572 MPY917572 MZU917572 NJQ917572 NTM917572 ODI917572 ONE917572 OXA917572 PGW917572 PQS917572 QAO917572 QKK917572 QUG917572 REC917572 RNY917572 RXU917572 SHQ917572 SRM917572 TBI917572 TLE917572 TVA917572 UEW917572 UOS917572 UYO917572 VIK917572 VSG917572 WCC917572 WLY917572 WVU917572 M983108 JI983108 TE983108 ADA983108 AMW983108 AWS983108 BGO983108 BQK983108 CAG983108 CKC983108 CTY983108 DDU983108 DNQ983108 DXM983108 EHI983108 ERE983108 FBA983108 FKW983108 FUS983108 GEO983108 GOK983108 GYG983108 HIC983108 HRY983108 IBU983108 ILQ983108 IVM983108 JFI983108 JPE983108 JZA983108 KIW983108 KSS983108 LCO983108 LMK983108 LWG983108 MGC983108 MPY983108 MZU983108 NJQ983108 NTM983108 ODI983108 ONE983108 OXA983108 PGW983108 PQS983108 QAO983108 QKK983108 QUG983108 REC983108 RNY983108 RXU983108 SHQ983108 SRM983108 TBI983108 TLE983108 TVA983108 UEW983108 UOS983108 UYO983108 VIK983108 VSG983108 WCC983108 WLY983108 WVU983108"/>
    <dataValidation allowBlank="1" showInputMessage="1" showErrorMessage="1" promptTitle="Rate in Year 6 - with SV" prompt="This is the ordinary business rate for a land value of $50,000 in Year 6 of the application - with the proposed special variation." sqref="L68 JH68 TD68 ACZ68 AMV68 AWR68 BGN68 BQJ68 CAF68 CKB68 CTX68 DDT68 DNP68 DXL68 EHH68 ERD68 FAZ68 FKV68 FUR68 GEN68 GOJ68 GYF68 HIB68 HRX68 IBT68 ILP68 IVL68 JFH68 JPD68 JYZ68 KIV68 KSR68 LCN68 LMJ68 LWF68 MGB68 MPX68 MZT68 NJP68 NTL68 ODH68 OND68 OWZ68 PGV68 PQR68 QAN68 QKJ68 QUF68 REB68 RNX68 RXT68 SHP68 SRL68 TBH68 TLD68 TUZ68 UEV68 UOR68 UYN68 VIJ68 VSF68 WCB68 WLX68 WVT68 L65604 JH65604 TD65604 ACZ65604 AMV65604 AWR65604 BGN65604 BQJ65604 CAF65604 CKB65604 CTX65604 DDT65604 DNP65604 DXL65604 EHH65604 ERD65604 FAZ65604 FKV65604 FUR65604 GEN65604 GOJ65604 GYF65604 HIB65604 HRX65604 IBT65604 ILP65604 IVL65604 JFH65604 JPD65604 JYZ65604 KIV65604 KSR65604 LCN65604 LMJ65604 LWF65604 MGB65604 MPX65604 MZT65604 NJP65604 NTL65604 ODH65604 OND65604 OWZ65604 PGV65604 PQR65604 QAN65604 QKJ65604 QUF65604 REB65604 RNX65604 RXT65604 SHP65604 SRL65604 TBH65604 TLD65604 TUZ65604 UEV65604 UOR65604 UYN65604 VIJ65604 VSF65604 WCB65604 WLX65604 WVT65604 L131140 JH131140 TD131140 ACZ131140 AMV131140 AWR131140 BGN131140 BQJ131140 CAF131140 CKB131140 CTX131140 DDT131140 DNP131140 DXL131140 EHH131140 ERD131140 FAZ131140 FKV131140 FUR131140 GEN131140 GOJ131140 GYF131140 HIB131140 HRX131140 IBT131140 ILP131140 IVL131140 JFH131140 JPD131140 JYZ131140 KIV131140 KSR131140 LCN131140 LMJ131140 LWF131140 MGB131140 MPX131140 MZT131140 NJP131140 NTL131140 ODH131140 OND131140 OWZ131140 PGV131140 PQR131140 QAN131140 QKJ131140 QUF131140 REB131140 RNX131140 RXT131140 SHP131140 SRL131140 TBH131140 TLD131140 TUZ131140 UEV131140 UOR131140 UYN131140 VIJ131140 VSF131140 WCB131140 WLX131140 WVT131140 L196676 JH196676 TD196676 ACZ196676 AMV196676 AWR196676 BGN196676 BQJ196676 CAF196676 CKB196676 CTX196676 DDT196676 DNP196676 DXL196676 EHH196676 ERD196676 FAZ196676 FKV196676 FUR196676 GEN196676 GOJ196676 GYF196676 HIB196676 HRX196676 IBT196676 ILP196676 IVL196676 JFH196676 JPD196676 JYZ196676 KIV196676 KSR196676 LCN196676 LMJ196676 LWF196676 MGB196676 MPX196676 MZT196676 NJP196676 NTL196676 ODH196676 OND196676 OWZ196676 PGV196676 PQR196676 QAN196676 QKJ196676 QUF196676 REB196676 RNX196676 RXT196676 SHP196676 SRL196676 TBH196676 TLD196676 TUZ196676 UEV196676 UOR196676 UYN196676 VIJ196676 VSF196676 WCB196676 WLX196676 WVT196676 L262212 JH262212 TD262212 ACZ262212 AMV262212 AWR262212 BGN262212 BQJ262212 CAF262212 CKB262212 CTX262212 DDT262212 DNP262212 DXL262212 EHH262212 ERD262212 FAZ262212 FKV262212 FUR262212 GEN262212 GOJ262212 GYF262212 HIB262212 HRX262212 IBT262212 ILP262212 IVL262212 JFH262212 JPD262212 JYZ262212 KIV262212 KSR262212 LCN262212 LMJ262212 LWF262212 MGB262212 MPX262212 MZT262212 NJP262212 NTL262212 ODH262212 OND262212 OWZ262212 PGV262212 PQR262212 QAN262212 QKJ262212 QUF262212 REB262212 RNX262212 RXT262212 SHP262212 SRL262212 TBH262212 TLD262212 TUZ262212 UEV262212 UOR262212 UYN262212 VIJ262212 VSF262212 WCB262212 WLX262212 WVT262212 L327748 JH327748 TD327748 ACZ327748 AMV327748 AWR327748 BGN327748 BQJ327748 CAF327748 CKB327748 CTX327748 DDT327748 DNP327748 DXL327748 EHH327748 ERD327748 FAZ327748 FKV327748 FUR327748 GEN327748 GOJ327748 GYF327748 HIB327748 HRX327748 IBT327748 ILP327748 IVL327748 JFH327748 JPD327748 JYZ327748 KIV327748 KSR327748 LCN327748 LMJ327748 LWF327748 MGB327748 MPX327748 MZT327748 NJP327748 NTL327748 ODH327748 OND327748 OWZ327748 PGV327748 PQR327748 QAN327748 QKJ327748 QUF327748 REB327748 RNX327748 RXT327748 SHP327748 SRL327748 TBH327748 TLD327748 TUZ327748 UEV327748 UOR327748 UYN327748 VIJ327748 VSF327748 WCB327748 WLX327748 WVT327748 L393284 JH393284 TD393284 ACZ393284 AMV393284 AWR393284 BGN393284 BQJ393284 CAF393284 CKB393284 CTX393284 DDT393284 DNP393284 DXL393284 EHH393284 ERD393284 FAZ393284 FKV393284 FUR393284 GEN393284 GOJ393284 GYF393284 HIB393284 HRX393284 IBT393284 ILP393284 IVL393284 JFH393284 JPD393284 JYZ393284 KIV393284 KSR393284 LCN393284 LMJ393284 LWF393284 MGB393284 MPX393284 MZT393284 NJP393284 NTL393284 ODH393284 OND393284 OWZ393284 PGV393284 PQR393284 QAN393284 QKJ393284 QUF393284 REB393284 RNX393284 RXT393284 SHP393284 SRL393284 TBH393284 TLD393284 TUZ393284 UEV393284 UOR393284 UYN393284 VIJ393284 VSF393284 WCB393284 WLX393284 WVT393284 L458820 JH458820 TD458820 ACZ458820 AMV458820 AWR458820 BGN458820 BQJ458820 CAF458820 CKB458820 CTX458820 DDT458820 DNP458820 DXL458820 EHH458820 ERD458820 FAZ458820 FKV458820 FUR458820 GEN458820 GOJ458820 GYF458820 HIB458820 HRX458820 IBT458820 ILP458820 IVL458820 JFH458820 JPD458820 JYZ458820 KIV458820 KSR458820 LCN458820 LMJ458820 LWF458820 MGB458820 MPX458820 MZT458820 NJP458820 NTL458820 ODH458820 OND458820 OWZ458820 PGV458820 PQR458820 QAN458820 QKJ458820 QUF458820 REB458820 RNX458820 RXT458820 SHP458820 SRL458820 TBH458820 TLD458820 TUZ458820 UEV458820 UOR458820 UYN458820 VIJ458820 VSF458820 WCB458820 WLX458820 WVT458820 L524356 JH524356 TD524356 ACZ524356 AMV524356 AWR524356 BGN524356 BQJ524356 CAF524356 CKB524356 CTX524356 DDT524356 DNP524356 DXL524356 EHH524356 ERD524356 FAZ524356 FKV524356 FUR524356 GEN524356 GOJ524356 GYF524356 HIB524356 HRX524356 IBT524356 ILP524356 IVL524356 JFH524356 JPD524356 JYZ524356 KIV524356 KSR524356 LCN524356 LMJ524356 LWF524356 MGB524356 MPX524356 MZT524356 NJP524356 NTL524356 ODH524356 OND524356 OWZ524356 PGV524356 PQR524356 QAN524356 QKJ524356 QUF524356 REB524356 RNX524356 RXT524356 SHP524356 SRL524356 TBH524356 TLD524356 TUZ524356 UEV524356 UOR524356 UYN524356 VIJ524356 VSF524356 WCB524356 WLX524356 WVT524356 L589892 JH589892 TD589892 ACZ589892 AMV589892 AWR589892 BGN589892 BQJ589892 CAF589892 CKB589892 CTX589892 DDT589892 DNP589892 DXL589892 EHH589892 ERD589892 FAZ589892 FKV589892 FUR589892 GEN589892 GOJ589892 GYF589892 HIB589892 HRX589892 IBT589892 ILP589892 IVL589892 JFH589892 JPD589892 JYZ589892 KIV589892 KSR589892 LCN589892 LMJ589892 LWF589892 MGB589892 MPX589892 MZT589892 NJP589892 NTL589892 ODH589892 OND589892 OWZ589892 PGV589892 PQR589892 QAN589892 QKJ589892 QUF589892 REB589892 RNX589892 RXT589892 SHP589892 SRL589892 TBH589892 TLD589892 TUZ589892 UEV589892 UOR589892 UYN589892 VIJ589892 VSF589892 WCB589892 WLX589892 WVT589892 L655428 JH655428 TD655428 ACZ655428 AMV655428 AWR655428 BGN655428 BQJ655428 CAF655428 CKB655428 CTX655428 DDT655428 DNP655428 DXL655428 EHH655428 ERD655428 FAZ655428 FKV655428 FUR655428 GEN655428 GOJ655428 GYF655428 HIB655428 HRX655428 IBT655428 ILP655428 IVL655428 JFH655428 JPD655428 JYZ655428 KIV655428 KSR655428 LCN655428 LMJ655428 LWF655428 MGB655428 MPX655428 MZT655428 NJP655428 NTL655428 ODH655428 OND655428 OWZ655428 PGV655428 PQR655428 QAN655428 QKJ655428 QUF655428 REB655428 RNX655428 RXT655428 SHP655428 SRL655428 TBH655428 TLD655428 TUZ655428 UEV655428 UOR655428 UYN655428 VIJ655428 VSF655428 WCB655428 WLX655428 WVT655428 L720964 JH720964 TD720964 ACZ720964 AMV720964 AWR720964 BGN720964 BQJ720964 CAF720964 CKB720964 CTX720964 DDT720964 DNP720964 DXL720964 EHH720964 ERD720964 FAZ720964 FKV720964 FUR720964 GEN720964 GOJ720964 GYF720964 HIB720964 HRX720964 IBT720964 ILP720964 IVL720964 JFH720964 JPD720964 JYZ720964 KIV720964 KSR720964 LCN720964 LMJ720964 LWF720964 MGB720964 MPX720964 MZT720964 NJP720964 NTL720964 ODH720964 OND720964 OWZ720964 PGV720964 PQR720964 QAN720964 QKJ720964 QUF720964 REB720964 RNX720964 RXT720964 SHP720964 SRL720964 TBH720964 TLD720964 TUZ720964 UEV720964 UOR720964 UYN720964 VIJ720964 VSF720964 WCB720964 WLX720964 WVT720964 L786500 JH786500 TD786500 ACZ786500 AMV786500 AWR786500 BGN786500 BQJ786500 CAF786500 CKB786500 CTX786500 DDT786500 DNP786500 DXL786500 EHH786500 ERD786500 FAZ786500 FKV786500 FUR786500 GEN786500 GOJ786500 GYF786500 HIB786500 HRX786500 IBT786500 ILP786500 IVL786500 JFH786500 JPD786500 JYZ786500 KIV786500 KSR786500 LCN786500 LMJ786500 LWF786500 MGB786500 MPX786500 MZT786500 NJP786500 NTL786500 ODH786500 OND786500 OWZ786500 PGV786500 PQR786500 QAN786500 QKJ786500 QUF786500 REB786500 RNX786500 RXT786500 SHP786500 SRL786500 TBH786500 TLD786500 TUZ786500 UEV786500 UOR786500 UYN786500 VIJ786500 VSF786500 WCB786500 WLX786500 WVT786500 L852036 JH852036 TD852036 ACZ852036 AMV852036 AWR852036 BGN852036 BQJ852036 CAF852036 CKB852036 CTX852036 DDT852036 DNP852036 DXL852036 EHH852036 ERD852036 FAZ852036 FKV852036 FUR852036 GEN852036 GOJ852036 GYF852036 HIB852036 HRX852036 IBT852036 ILP852036 IVL852036 JFH852036 JPD852036 JYZ852036 KIV852036 KSR852036 LCN852036 LMJ852036 LWF852036 MGB852036 MPX852036 MZT852036 NJP852036 NTL852036 ODH852036 OND852036 OWZ852036 PGV852036 PQR852036 QAN852036 QKJ852036 QUF852036 REB852036 RNX852036 RXT852036 SHP852036 SRL852036 TBH852036 TLD852036 TUZ852036 UEV852036 UOR852036 UYN852036 VIJ852036 VSF852036 WCB852036 WLX852036 WVT852036 L917572 JH917572 TD917572 ACZ917572 AMV917572 AWR917572 BGN917572 BQJ917572 CAF917572 CKB917572 CTX917572 DDT917572 DNP917572 DXL917572 EHH917572 ERD917572 FAZ917572 FKV917572 FUR917572 GEN917572 GOJ917572 GYF917572 HIB917572 HRX917572 IBT917572 ILP917572 IVL917572 JFH917572 JPD917572 JYZ917572 KIV917572 KSR917572 LCN917572 LMJ917572 LWF917572 MGB917572 MPX917572 MZT917572 NJP917572 NTL917572 ODH917572 OND917572 OWZ917572 PGV917572 PQR917572 QAN917572 QKJ917572 QUF917572 REB917572 RNX917572 RXT917572 SHP917572 SRL917572 TBH917572 TLD917572 TUZ917572 UEV917572 UOR917572 UYN917572 VIJ917572 VSF917572 WCB917572 WLX917572 WVT917572 L983108 JH983108 TD983108 ACZ983108 AMV983108 AWR983108 BGN983108 BQJ983108 CAF983108 CKB983108 CTX983108 DDT983108 DNP983108 DXL983108 EHH983108 ERD983108 FAZ983108 FKV983108 FUR983108 GEN983108 GOJ983108 GYF983108 HIB983108 HRX983108 IBT983108 ILP983108 IVL983108 JFH983108 JPD983108 JYZ983108 KIV983108 KSR983108 LCN983108 LMJ983108 LWF983108 MGB983108 MPX983108 MZT983108 NJP983108 NTL983108 ODH983108 OND983108 OWZ983108 PGV983108 PQR983108 QAN983108 QKJ983108 QUF983108 REB983108 RNX983108 RXT983108 SHP983108 SRL983108 TBH983108 TLD983108 TUZ983108 UEV983108 UOR983108 UYN983108 VIJ983108 VSF983108 WCB983108 WLX983108 WVT983108"/>
    <dataValidation allowBlank="1" showInputMessage="1" showErrorMessage="1" promptTitle="Rate in Year 5 - with SV" prompt="This is the ordinary business rate for a land value of $50,000 in Year 5 of the application - with the proposed special variation." sqref="K68 JG68 TC68 ACY68 AMU68 AWQ68 BGM68 BQI68 CAE68 CKA68 CTW68 DDS68 DNO68 DXK68 EHG68 ERC68 FAY68 FKU68 FUQ68 GEM68 GOI68 GYE68 HIA68 HRW68 IBS68 ILO68 IVK68 JFG68 JPC68 JYY68 KIU68 KSQ68 LCM68 LMI68 LWE68 MGA68 MPW68 MZS68 NJO68 NTK68 ODG68 ONC68 OWY68 PGU68 PQQ68 QAM68 QKI68 QUE68 REA68 RNW68 RXS68 SHO68 SRK68 TBG68 TLC68 TUY68 UEU68 UOQ68 UYM68 VII68 VSE68 WCA68 WLW68 WVS68 K65604 JG65604 TC65604 ACY65604 AMU65604 AWQ65604 BGM65604 BQI65604 CAE65604 CKA65604 CTW65604 DDS65604 DNO65604 DXK65604 EHG65604 ERC65604 FAY65604 FKU65604 FUQ65604 GEM65604 GOI65604 GYE65604 HIA65604 HRW65604 IBS65604 ILO65604 IVK65604 JFG65604 JPC65604 JYY65604 KIU65604 KSQ65604 LCM65604 LMI65604 LWE65604 MGA65604 MPW65604 MZS65604 NJO65604 NTK65604 ODG65604 ONC65604 OWY65604 PGU65604 PQQ65604 QAM65604 QKI65604 QUE65604 REA65604 RNW65604 RXS65604 SHO65604 SRK65604 TBG65604 TLC65604 TUY65604 UEU65604 UOQ65604 UYM65604 VII65604 VSE65604 WCA65604 WLW65604 WVS65604 K131140 JG131140 TC131140 ACY131140 AMU131140 AWQ131140 BGM131140 BQI131140 CAE131140 CKA131140 CTW131140 DDS131140 DNO131140 DXK131140 EHG131140 ERC131140 FAY131140 FKU131140 FUQ131140 GEM131140 GOI131140 GYE131140 HIA131140 HRW131140 IBS131140 ILO131140 IVK131140 JFG131140 JPC131140 JYY131140 KIU131140 KSQ131140 LCM131140 LMI131140 LWE131140 MGA131140 MPW131140 MZS131140 NJO131140 NTK131140 ODG131140 ONC131140 OWY131140 PGU131140 PQQ131140 QAM131140 QKI131140 QUE131140 REA131140 RNW131140 RXS131140 SHO131140 SRK131140 TBG131140 TLC131140 TUY131140 UEU131140 UOQ131140 UYM131140 VII131140 VSE131140 WCA131140 WLW131140 WVS131140 K196676 JG196676 TC196676 ACY196676 AMU196676 AWQ196676 BGM196676 BQI196676 CAE196676 CKA196676 CTW196676 DDS196676 DNO196676 DXK196676 EHG196676 ERC196676 FAY196676 FKU196676 FUQ196676 GEM196676 GOI196676 GYE196676 HIA196676 HRW196676 IBS196676 ILO196676 IVK196676 JFG196676 JPC196676 JYY196676 KIU196676 KSQ196676 LCM196676 LMI196676 LWE196676 MGA196676 MPW196676 MZS196676 NJO196676 NTK196676 ODG196676 ONC196676 OWY196676 PGU196676 PQQ196676 QAM196676 QKI196676 QUE196676 REA196676 RNW196676 RXS196676 SHO196676 SRK196676 TBG196676 TLC196676 TUY196676 UEU196676 UOQ196676 UYM196676 VII196676 VSE196676 WCA196676 WLW196676 WVS196676 K262212 JG262212 TC262212 ACY262212 AMU262212 AWQ262212 BGM262212 BQI262212 CAE262212 CKA262212 CTW262212 DDS262212 DNO262212 DXK262212 EHG262212 ERC262212 FAY262212 FKU262212 FUQ262212 GEM262212 GOI262212 GYE262212 HIA262212 HRW262212 IBS262212 ILO262212 IVK262212 JFG262212 JPC262212 JYY262212 KIU262212 KSQ262212 LCM262212 LMI262212 LWE262212 MGA262212 MPW262212 MZS262212 NJO262212 NTK262212 ODG262212 ONC262212 OWY262212 PGU262212 PQQ262212 QAM262212 QKI262212 QUE262212 REA262212 RNW262212 RXS262212 SHO262212 SRK262212 TBG262212 TLC262212 TUY262212 UEU262212 UOQ262212 UYM262212 VII262212 VSE262212 WCA262212 WLW262212 WVS262212 K327748 JG327748 TC327748 ACY327748 AMU327748 AWQ327748 BGM327748 BQI327748 CAE327748 CKA327748 CTW327748 DDS327748 DNO327748 DXK327748 EHG327748 ERC327748 FAY327748 FKU327748 FUQ327748 GEM327748 GOI327748 GYE327748 HIA327748 HRW327748 IBS327748 ILO327748 IVK327748 JFG327748 JPC327748 JYY327748 KIU327748 KSQ327748 LCM327748 LMI327748 LWE327748 MGA327748 MPW327748 MZS327748 NJO327748 NTK327748 ODG327748 ONC327748 OWY327748 PGU327748 PQQ327748 QAM327748 QKI327748 QUE327748 REA327748 RNW327748 RXS327748 SHO327748 SRK327748 TBG327748 TLC327748 TUY327748 UEU327748 UOQ327748 UYM327748 VII327748 VSE327748 WCA327748 WLW327748 WVS327748 K393284 JG393284 TC393284 ACY393284 AMU393284 AWQ393284 BGM393284 BQI393284 CAE393284 CKA393284 CTW393284 DDS393284 DNO393284 DXK393284 EHG393284 ERC393284 FAY393284 FKU393284 FUQ393284 GEM393284 GOI393284 GYE393284 HIA393284 HRW393284 IBS393284 ILO393284 IVK393284 JFG393284 JPC393284 JYY393284 KIU393284 KSQ393284 LCM393284 LMI393284 LWE393284 MGA393284 MPW393284 MZS393284 NJO393284 NTK393284 ODG393284 ONC393284 OWY393284 PGU393284 PQQ393284 QAM393284 QKI393284 QUE393284 REA393284 RNW393284 RXS393284 SHO393284 SRK393284 TBG393284 TLC393284 TUY393284 UEU393284 UOQ393284 UYM393284 VII393284 VSE393284 WCA393284 WLW393284 WVS393284 K458820 JG458820 TC458820 ACY458820 AMU458820 AWQ458820 BGM458820 BQI458820 CAE458820 CKA458820 CTW458820 DDS458820 DNO458820 DXK458820 EHG458820 ERC458820 FAY458820 FKU458820 FUQ458820 GEM458820 GOI458820 GYE458820 HIA458820 HRW458820 IBS458820 ILO458820 IVK458820 JFG458820 JPC458820 JYY458820 KIU458820 KSQ458820 LCM458820 LMI458820 LWE458820 MGA458820 MPW458820 MZS458820 NJO458820 NTK458820 ODG458820 ONC458820 OWY458820 PGU458820 PQQ458820 QAM458820 QKI458820 QUE458820 REA458820 RNW458820 RXS458820 SHO458820 SRK458820 TBG458820 TLC458820 TUY458820 UEU458820 UOQ458820 UYM458820 VII458820 VSE458820 WCA458820 WLW458820 WVS458820 K524356 JG524356 TC524356 ACY524356 AMU524356 AWQ524356 BGM524356 BQI524356 CAE524356 CKA524356 CTW524356 DDS524356 DNO524356 DXK524356 EHG524356 ERC524356 FAY524356 FKU524356 FUQ524356 GEM524356 GOI524356 GYE524356 HIA524356 HRW524356 IBS524356 ILO524356 IVK524356 JFG524356 JPC524356 JYY524356 KIU524356 KSQ524356 LCM524356 LMI524356 LWE524356 MGA524356 MPW524356 MZS524356 NJO524356 NTK524356 ODG524356 ONC524356 OWY524356 PGU524356 PQQ524356 QAM524356 QKI524356 QUE524356 REA524356 RNW524356 RXS524356 SHO524356 SRK524356 TBG524356 TLC524356 TUY524356 UEU524356 UOQ524356 UYM524356 VII524356 VSE524356 WCA524356 WLW524356 WVS524356 K589892 JG589892 TC589892 ACY589892 AMU589892 AWQ589892 BGM589892 BQI589892 CAE589892 CKA589892 CTW589892 DDS589892 DNO589892 DXK589892 EHG589892 ERC589892 FAY589892 FKU589892 FUQ589892 GEM589892 GOI589892 GYE589892 HIA589892 HRW589892 IBS589892 ILO589892 IVK589892 JFG589892 JPC589892 JYY589892 KIU589892 KSQ589892 LCM589892 LMI589892 LWE589892 MGA589892 MPW589892 MZS589892 NJO589892 NTK589892 ODG589892 ONC589892 OWY589892 PGU589892 PQQ589892 QAM589892 QKI589892 QUE589892 REA589892 RNW589892 RXS589892 SHO589892 SRK589892 TBG589892 TLC589892 TUY589892 UEU589892 UOQ589892 UYM589892 VII589892 VSE589892 WCA589892 WLW589892 WVS589892 K655428 JG655428 TC655428 ACY655428 AMU655428 AWQ655428 BGM655428 BQI655428 CAE655428 CKA655428 CTW655428 DDS655428 DNO655428 DXK655428 EHG655428 ERC655428 FAY655428 FKU655428 FUQ655428 GEM655428 GOI655428 GYE655428 HIA655428 HRW655428 IBS655428 ILO655428 IVK655428 JFG655428 JPC655428 JYY655428 KIU655428 KSQ655428 LCM655428 LMI655428 LWE655428 MGA655428 MPW655428 MZS655428 NJO655428 NTK655428 ODG655428 ONC655428 OWY655428 PGU655428 PQQ655428 QAM655428 QKI655428 QUE655428 REA655428 RNW655428 RXS655428 SHO655428 SRK655428 TBG655428 TLC655428 TUY655428 UEU655428 UOQ655428 UYM655428 VII655428 VSE655428 WCA655428 WLW655428 WVS655428 K720964 JG720964 TC720964 ACY720964 AMU720964 AWQ720964 BGM720964 BQI720964 CAE720964 CKA720964 CTW720964 DDS720964 DNO720964 DXK720964 EHG720964 ERC720964 FAY720964 FKU720964 FUQ720964 GEM720964 GOI720964 GYE720964 HIA720964 HRW720964 IBS720964 ILO720964 IVK720964 JFG720964 JPC720964 JYY720964 KIU720964 KSQ720964 LCM720964 LMI720964 LWE720964 MGA720964 MPW720964 MZS720964 NJO720964 NTK720964 ODG720964 ONC720964 OWY720964 PGU720964 PQQ720964 QAM720964 QKI720964 QUE720964 REA720964 RNW720964 RXS720964 SHO720964 SRK720964 TBG720964 TLC720964 TUY720964 UEU720964 UOQ720964 UYM720964 VII720964 VSE720964 WCA720964 WLW720964 WVS720964 K786500 JG786500 TC786500 ACY786500 AMU786500 AWQ786500 BGM786500 BQI786500 CAE786500 CKA786500 CTW786500 DDS786500 DNO786500 DXK786500 EHG786500 ERC786500 FAY786500 FKU786500 FUQ786500 GEM786500 GOI786500 GYE786500 HIA786500 HRW786500 IBS786500 ILO786500 IVK786500 JFG786500 JPC786500 JYY786500 KIU786500 KSQ786500 LCM786500 LMI786500 LWE786500 MGA786500 MPW786500 MZS786500 NJO786500 NTK786500 ODG786500 ONC786500 OWY786500 PGU786500 PQQ786500 QAM786500 QKI786500 QUE786500 REA786500 RNW786500 RXS786500 SHO786500 SRK786500 TBG786500 TLC786500 TUY786500 UEU786500 UOQ786500 UYM786500 VII786500 VSE786500 WCA786500 WLW786500 WVS786500 K852036 JG852036 TC852036 ACY852036 AMU852036 AWQ852036 BGM852036 BQI852036 CAE852036 CKA852036 CTW852036 DDS852036 DNO852036 DXK852036 EHG852036 ERC852036 FAY852036 FKU852036 FUQ852036 GEM852036 GOI852036 GYE852036 HIA852036 HRW852036 IBS852036 ILO852036 IVK852036 JFG852036 JPC852036 JYY852036 KIU852036 KSQ852036 LCM852036 LMI852036 LWE852036 MGA852036 MPW852036 MZS852036 NJO852036 NTK852036 ODG852036 ONC852036 OWY852036 PGU852036 PQQ852036 QAM852036 QKI852036 QUE852036 REA852036 RNW852036 RXS852036 SHO852036 SRK852036 TBG852036 TLC852036 TUY852036 UEU852036 UOQ852036 UYM852036 VII852036 VSE852036 WCA852036 WLW852036 WVS852036 K917572 JG917572 TC917572 ACY917572 AMU917572 AWQ917572 BGM917572 BQI917572 CAE917572 CKA917572 CTW917572 DDS917572 DNO917572 DXK917572 EHG917572 ERC917572 FAY917572 FKU917572 FUQ917572 GEM917572 GOI917572 GYE917572 HIA917572 HRW917572 IBS917572 ILO917572 IVK917572 JFG917572 JPC917572 JYY917572 KIU917572 KSQ917572 LCM917572 LMI917572 LWE917572 MGA917572 MPW917572 MZS917572 NJO917572 NTK917572 ODG917572 ONC917572 OWY917572 PGU917572 PQQ917572 QAM917572 QKI917572 QUE917572 REA917572 RNW917572 RXS917572 SHO917572 SRK917572 TBG917572 TLC917572 TUY917572 UEU917572 UOQ917572 UYM917572 VII917572 VSE917572 WCA917572 WLW917572 WVS917572 K983108 JG983108 TC983108 ACY983108 AMU983108 AWQ983108 BGM983108 BQI983108 CAE983108 CKA983108 CTW983108 DDS983108 DNO983108 DXK983108 EHG983108 ERC983108 FAY983108 FKU983108 FUQ983108 GEM983108 GOI983108 GYE983108 HIA983108 HRW983108 IBS983108 ILO983108 IVK983108 JFG983108 JPC983108 JYY983108 KIU983108 KSQ983108 LCM983108 LMI983108 LWE983108 MGA983108 MPW983108 MZS983108 NJO983108 NTK983108 ODG983108 ONC983108 OWY983108 PGU983108 PQQ983108 QAM983108 QKI983108 QUE983108 REA983108 RNW983108 RXS983108 SHO983108 SRK983108 TBG983108 TLC983108 TUY983108 UEU983108 UOQ983108 UYM983108 VII983108 VSE983108 WCA983108 WLW983108 WVS983108"/>
    <dataValidation allowBlank="1" showInputMessage="1" showErrorMessage="1" promptTitle="Rate in Year 4 - with SV" prompt="This is the ordinary business rate for a land value of $50,000 in Year 4 of the application - with the proposed special variation." sqref="J68 JF68 TB68 ACX68 AMT68 AWP68 BGL68 BQH68 CAD68 CJZ68 CTV68 DDR68 DNN68 DXJ68 EHF68 ERB68 FAX68 FKT68 FUP68 GEL68 GOH68 GYD68 HHZ68 HRV68 IBR68 ILN68 IVJ68 JFF68 JPB68 JYX68 KIT68 KSP68 LCL68 LMH68 LWD68 MFZ68 MPV68 MZR68 NJN68 NTJ68 ODF68 ONB68 OWX68 PGT68 PQP68 QAL68 QKH68 QUD68 RDZ68 RNV68 RXR68 SHN68 SRJ68 TBF68 TLB68 TUX68 UET68 UOP68 UYL68 VIH68 VSD68 WBZ68 WLV68 WVR68 J65604 JF65604 TB65604 ACX65604 AMT65604 AWP65604 BGL65604 BQH65604 CAD65604 CJZ65604 CTV65604 DDR65604 DNN65604 DXJ65604 EHF65604 ERB65604 FAX65604 FKT65604 FUP65604 GEL65604 GOH65604 GYD65604 HHZ65604 HRV65604 IBR65604 ILN65604 IVJ65604 JFF65604 JPB65604 JYX65604 KIT65604 KSP65604 LCL65604 LMH65604 LWD65604 MFZ65604 MPV65604 MZR65604 NJN65604 NTJ65604 ODF65604 ONB65604 OWX65604 PGT65604 PQP65604 QAL65604 QKH65604 QUD65604 RDZ65604 RNV65604 RXR65604 SHN65604 SRJ65604 TBF65604 TLB65604 TUX65604 UET65604 UOP65604 UYL65604 VIH65604 VSD65604 WBZ65604 WLV65604 WVR65604 J131140 JF131140 TB131140 ACX131140 AMT131140 AWP131140 BGL131140 BQH131140 CAD131140 CJZ131140 CTV131140 DDR131140 DNN131140 DXJ131140 EHF131140 ERB131140 FAX131140 FKT131140 FUP131140 GEL131140 GOH131140 GYD131140 HHZ131140 HRV131140 IBR131140 ILN131140 IVJ131140 JFF131140 JPB131140 JYX131140 KIT131140 KSP131140 LCL131140 LMH131140 LWD131140 MFZ131140 MPV131140 MZR131140 NJN131140 NTJ131140 ODF131140 ONB131140 OWX131140 PGT131140 PQP131140 QAL131140 QKH131140 QUD131140 RDZ131140 RNV131140 RXR131140 SHN131140 SRJ131140 TBF131140 TLB131140 TUX131140 UET131140 UOP131140 UYL131140 VIH131140 VSD131140 WBZ131140 WLV131140 WVR131140 J196676 JF196676 TB196676 ACX196676 AMT196676 AWP196676 BGL196676 BQH196676 CAD196676 CJZ196676 CTV196676 DDR196676 DNN196676 DXJ196676 EHF196676 ERB196676 FAX196676 FKT196676 FUP196676 GEL196676 GOH196676 GYD196676 HHZ196676 HRV196676 IBR196676 ILN196676 IVJ196676 JFF196676 JPB196676 JYX196676 KIT196676 KSP196676 LCL196676 LMH196676 LWD196676 MFZ196676 MPV196676 MZR196676 NJN196676 NTJ196676 ODF196676 ONB196676 OWX196676 PGT196676 PQP196676 QAL196676 QKH196676 QUD196676 RDZ196676 RNV196676 RXR196676 SHN196676 SRJ196676 TBF196676 TLB196676 TUX196676 UET196676 UOP196676 UYL196676 VIH196676 VSD196676 WBZ196676 WLV196676 WVR196676 J262212 JF262212 TB262212 ACX262212 AMT262212 AWP262212 BGL262212 BQH262212 CAD262212 CJZ262212 CTV262212 DDR262212 DNN262212 DXJ262212 EHF262212 ERB262212 FAX262212 FKT262212 FUP262212 GEL262212 GOH262212 GYD262212 HHZ262212 HRV262212 IBR262212 ILN262212 IVJ262212 JFF262212 JPB262212 JYX262212 KIT262212 KSP262212 LCL262212 LMH262212 LWD262212 MFZ262212 MPV262212 MZR262212 NJN262212 NTJ262212 ODF262212 ONB262212 OWX262212 PGT262212 PQP262212 QAL262212 QKH262212 QUD262212 RDZ262212 RNV262212 RXR262212 SHN262212 SRJ262212 TBF262212 TLB262212 TUX262212 UET262212 UOP262212 UYL262212 VIH262212 VSD262212 WBZ262212 WLV262212 WVR262212 J327748 JF327748 TB327748 ACX327748 AMT327748 AWP327748 BGL327748 BQH327748 CAD327748 CJZ327748 CTV327748 DDR327748 DNN327748 DXJ327748 EHF327748 ERB327748 FAX327748 FKT327748 FUP327748 GEL327748 GOH327748 GYD327748 HHZ327748 HRV327748 IBR327748 ILN327748 IVJ327748 JFF327748 JPB327748 JYX327748 KIT327748 KSP327748 LCL327748 LMH327748 LWD327748 MFZ327748 MPV327748 MZR327748 NJN327748 NTJ327748 ODF327748 ONB327748 OWX327748 PGT327748 PQP327748 QAL327748 QKH327748 QUD327748 RDZ327748 RNV327748 RXR327748 SHN327748 SRJ327748 TBF327748 TLB327748 TUX327748 UET327748 UOP327748 UYL327748 VIH327748 VSD327748 WBZ327748 WLV327748 WVR327748 J393284 JF393284 TB393284 ACX393284 AMT393284 AWP393284 BGL393284 BQH393284 CAD393284 CJZ393284 CTV393284 DDR393284 DNN393284 DXJ393284 EHF393284 ERB393284 FAX393284 FKT393284 FUP393284 GEL393284 GOH393284 GYD393284 HHZ393284 HRV393284 IBR393284 ILN393284 IVJ393284 JFF393284 JPB393284 JYX393284 KIT393284 KSP393284 LCL393284 LMH393284 LWD393284 MFZ393284 MPV393284 MZR393284 NJN393284 NTJ393284 ODF393284 ONB393284 OWX393284 PGT393284 PQP393284 QAL393284 QKH393284 QUD393284 RDZ393284 RNV393284 RXR393284 SHN393284 SRJ393284 TBF393284 TLB393284 TUX393284 UET393284 UOP393284 UYL393284 VIH393284 VSD393284 WBZ393284 WLV393284 WVR393284 J458820 JF458820 TB458820 ACX458820 AMT458820 AWP458820 BGL458820 BQH458820 CAD458820 CJZ458820 CTV458820 DDR458820 DNN458820 DXJ458820 EHF458820 ERB458820 FAX458820 FKT458820 FUP458820 GEL458820 GOH458820 GYD458820 HHZ458820 HRV458820 IBR458820 ILN458820 IVJ458820 JFF458820 JPB458820 JYX458820 KIT458820 KSP458820 LCL458820 LMH458820 LWD458820 MFZ458820 MPV458820 MZR458820 NJN458820 NTJ458820 ODF458820 ONB458820 OWX458820 PGT458820 PQP458820 QAL458820 QKH458820 QUD458820 RDZ458820 RNV458820 RXR458820 SHN458820 SRJ458820 TBF458820 TLB458820 TUX458820 UET458820 UOP458820 UYL458820 VIH458820 VSD458820 WBZ458820 WLV458820 WVR458820 J524356 JF524356 TB524356 ACX524356 AMT524356 AWP524356 BGL524356 BQH524356 CAD524356 CJZ524356 CTV524356 DDR524356 DNN524356 DXJ524356 EHF524356 ERB524356 FAX524356 FKT524356 FUP524356 GEL524356 GOH524356 GYD524356 HHZ524356 HRV524356 IBR524356 ILN524356 IVJ524356 JFF524356 JPB524356 JYX524356 KIT524356 KSP524356 LCL524356 LMH524356 LWD524356 MFZ524356 MPV524356 MZR524356 NJN524356 NTJ524356 ODF524356 ONB524356 OWX524356 PGT524356 PQP524356 QAL524356 QKH524356 QUD524356 RDZ524356 RNV524356 RXR524356 SHN524356 SRJ524356 TBF524356 TLB524356 TUX524356 UET524356 UOP524356 UYL524356 VIH524356 VSD524356 WBZ524356 WLV524356 WVR524356 J589892 JF589892 TB589892 ACX589892 AMT589892 AWP589892 BGL589892 BQH589892 CAD589892 CJZ589892 CTV589892 DDR589892 DNN589892 DXJ589892 EHF589892 ERB589892 FAX589892 FKT589892 FUP589892 GEL589892 GOH589892 GYD589892 HHZ589892 HRV589892 IBR589892 ILN589892 IVJ589892 JFF589892 JPB589892 JYX589892 KIT589892 KSP589892 LCL589892 LMH589892 LWD589892 MFZ589892 MPV589892 MZR589892 NJN589892 NTJ589892 ODF589892 ONB589892 OWX589892 PGT589892 PQP589892 QAL589892 QKH589892 QUD589892 RDZ589892 RNV589892 RXR589892 SHN589892 SRJ589892 TBF589892 TLB589892 TUX589892 UET589892 UOP589892 UYL589892 VIH589892 VSD589892 WBZ589892 WLV589892 WVR589892 J655428 JF655428 TB655428 ACX655428 AMT655428 AWP655428 BGL655428 BQH655428 CAD655428 CJZ655428 CTV655428 DDR655428 DNN655428 DXJ655428 EHF655428 ERB655428 FAX655428 FKT655428 FUP655428 GEL655428 GOH655428 GYD655428 HHZ655428 HRV655428 IBR655428 ILN655428 IVJ655428 JFF655428 JPB655428 JYX655428 KIT655428 KSP655428 LCL655428 LMH655428 LWD655428 MFZ655428 MPV655428 MZR655428 NJN655428 NTJ655428 ODF655428 ONB655428 OWX655428 PGT655428 PQP655428 QAL655428 QKH655428 QUD655428 RDZ655428 RNV655428 RXR655428 SHN655428 SRJ655428 TBF655428 TLB655428 TUX655428 UET655428 UOP655428 UYL655428 VIH655428 VSD655428 WBZ655428 WLV655428 WVR655428 J720964 JF720964 TB720964 ACX720964 AMT720964 AWP720964 BGL720964 BQH720964 CAD720964 CJZ720964 CTV720964 DDR720964 DNN720964 DXJ720964 EHF720964 ERB720964 FAX720964 FKT720964 FUP720964 GEL720964 GOH720964 GYD720964 HHZ720964 HRV720964 IBR720964 ILN720964 IVJ720964 JFF720964 JPB720964 JYX720964 KIT720964 KSP720964 LCL720964 LMH720964 LWD720964 MFZ720964 MPV720964 MZR720964 NJN720964 NTJ720964 ODF720964 ONB720964 OWX720964 PGT720964 PQP720964 QAL720964 QKH720964 QUD720964 RDZ720964 RNV720964 RXR720964 SHN720964 SRJ720964 TBF720964 TLB720964 TUX720964 UET720964 UOP720964 UYL720964 VIH720964 VSD720964 WBZ720964 WLV720964 WVR720964 J786500 JF786500 TB786500 ACX786500 AMT786500 AWP786500 BGL786500 BQH786500 CAD786500 CJZ786500 CTV786500 DDR786500 DNN786500 DXJ786500 EHF786500 ERB786500 FAX786500 FKT786500 FUP786500 GEL786500 GOH786500 GYD786500 HHZ786500 HRV786500 IBR786500 ILN786500 IVJ786500 JFF786500 JPB786500 JYX786500 KIT786500 KSP786500 LCL786500 LMH786500 LWD786500 MFZ786500 MPV786500 MZR786500 NJN786500 NTJ786500 ODF786500 ONB786500 OWX786500 PGT786500 PQP786500 QAL786500 QKH786500 QUD786500 RDZ786500 RNV786500 RXR786500 SHN786500 SRJ786500 TBF786500 TLB786500 TUX786500 UET786500 UOP786500 UYL786500 VIH786500 VSD786500 WBZ786500 WLV786500 WVR786500 J852036 JF852036 TB852036 ACX852036 AMT852036 AWP852036 BGL852036 BQH852036 CAD852036 CJZ852036 CTV852036 DDR852036 DNN852036 DXJ852036 EHF852036 ERB852036 FAX852036 FKT852036 FUP852036 GEL852036 GOH852036 GYD852036 HHZ852036 HRV852036 IBR852036 ILN852036 IVJ852036 JFF852036 JPB852036 JYX852036 KIT852036 KSP852036 LCL852036 LMH852036 LWD852036 MFZ852036 MPV852036 MZR852036 NJN852036 NTJ852036 ODF852036 ONB852036 OWX852036 PGT852036 PQP852036 QAL852036 QKH852036 QUD852036 RDZ852036 RNV852036 RXR852036 SHN852036 SRJ852036 TBF852036 TLB852036 TUX852036 UET852036 UOP852036 UYL852036 VIH852036 VSD852036 WBZ852036 WLV852036 WVR852036 J917572 JF917572 TB917572 ACX917572 AMT917572 AWP917572 BGL917572 BQH917572 CAD917572 CJZ917572 CTV917572 DDR917572 DNN917572 DXJ917572 EHF917572 ERB917572 FAX917572 FKT917572 FUP917572 GEL917572 GOH917572 GYD917572 HHZ917572 HRV917572 IBR917572 ILN917572 IVJ917572 JFF917572 JPB917572 JYX917572 KIT917572 KSP917572 LCL917572 LMH917572 LWD917572 MFZ917572 MPV917572 MZR917572 NJN917572 NTJ917572 ODF917572 ONB917572 OWX917572 PGT917572 PQP917572 QAL917572 QKH917572 QUD917572 RDZ917572 RNV917572 RXR917572 SHN917572 SRJ917572 TBF917572 TLB917572 TUX917572 UET917572 UOP917572 UYL917572 VIH917572 VSD917572 WBZ917572 WLV917572 WVR917572 J983108 JF983108 TB983108 ACX983108 AMT983108 AWP983108 BGL983108 BQH983108 CAD983108 CJZ983108 CTV983108 DDR983108 DNN983108 DXJ983108 EHF983108 ERB983108 FAX983108 FKT983108 FUP983108 GEL983108 GOH983108 GYD983108 HHZ983108 HRV983108 IBR983108 ILN983108 IVJ983108 JFF983108 JPB983108 JYX983108 KIT983108 KSP983108 LCL983108 LMH983108 LWD983108 MFZ983108 MPV983108 MZR983108 NJN983108 NTJ983108 ODF983108 ONB983108 OWX983108 PGT983108 PQP983108 QAL983108 QKH983108 QUD983108 RDZ983108 RNV983108 RXR983108 SHN983108 SRJ983108 TBF983108 TLB983108 TUX983108 UET983108 UOP983108 UYL983108 VIH983108 VSD983108 WBZ983108 WLV983108 WVR983108"/>
    <dataValidation allowBlank="1" showInputMessage="1" showErrorMessage="1" promptTitle="Rate in Year 3 - with SV" prompt="This is the ordinary business rate for a land value of $50,000 in Year 3 of the application - with the proposed special variation." sqref="I68 JE68 TA68 ACW68 AMS68 AWO68 BGK68 BQG68 CAC68 CJY68 CTU68 DDQ68 DNM68 DXI68 EHE68 ERA68 FAW68 FKS68 FUO68 GEK68 GOG68 GYC68 HHY68 HRU68 IBQ68 ILM68 IVI68 JFE68 JPA68 JYW68 KIS68 KSO68 LCK68 LMG68 LWC68 MFY68 MPU68 MZQ68 NJM68 NTI68 ODE68 ONA68 OWW68 PGS68 PQO68 QAK68 QKG68 QUC68 RDY68 RNU68 RXQ68 SHM68 SRI68 TBE68 TLA68 TUW68 UES68 UOO68 UYK68 VIG68 VSC68 WBY68 WLU68 WVQ68 I65604 JE65604 TA65604 ACW65604 AMS65604 AWO65604 BGK65604 BQG65604 CAC65604 CJY65604 CTU65604 DDQ65604 DNM65604 DXI65604 EHE65604 ERA65604 FAW65604 FKS65604 FUO65604 GEK65604 GOG65604 GYC65604 HHY65604 HRU65604 IBQ65604 ILM65604 IVI65604 JFE65604 JPA65604 JYW65604 KIS65604 KSO65604 LCK65604 LMG65604 LWC65604 MFY65604 MPU65604 MZQ65604 NJM65604 NTI65604 ODE65604 ONA65604 OWW65604 PGS65604 PQO65604 QAK65604 QKG65604 QUC65604 RDY65604 RNU65604 RXQ65604 SHM65604 SRI65604 TBE65604 TLA65604 TUW65604 UES65604 UOO65604 UYK65604 VIG65604 VSC65604 WBY65604 WLU65604 WVQ65604 I131140 JE131140 TA131140 ACW131140 AMS131140 AWO131140 BGK131140 BQG131140 CAC131140 CJY131140 CTU131140 DDQ131140 DNM131140 DXI131140 EHE131140 ERA131140 FAW131140 FKS131140 FUO131140 GEK131140 GOG131140 GYC131140 HHY131140 HRU131140 IBQ131140 ILM131140 IVI131140 JFE131140 JPA131140 JYW131140 KIS131140 KSO131140 LCK131140 LMG131140 LWC131140 MFY131140 MPU131140 MZQ131140 NJM131140 NTI131140 ODE131140 ONA131140 OWW131140 PGS131140 PQO131140 QAK131140 QKG131140 QUC131140 RDY131140 RNU131140 RXQ131140 SHM131140 SRI131140 TBE131140 TLA131140 TUW131140 UES131140 UOO131140 UYK131140 VIG131140 VSC131140 WBY131140 WLU131140 WVQ131140 I196676 JE196676 TA196676 ACW196676 AMS196676 AWO196676 BGK196676 BQG196676 CAC196676 CJY196676 CTU196676 DDQ196676 DNM196676 DXI196676 EHE196676 ERA196676 FAW196676 FKS196676 FUO196676 GEK196676 GOG196676 GYC196676 HHY196676 HRU196676 IBQ196676 ILM196676 IVI196676 JFE196676 JPA196676 JYW196676 KIS196676 KSO196676 LCK196676 LMG196676 LWC196676 MFY196676 MPU196676 MZQ196676 NJM196676 NTI196676 ODE196676 ONA196676 OWW196676 PGS196676 PQO196676 QAK196676 QKG196676 QUC196676 RDY196676 RNU196676 RXQ196676 SHM196676 SRI196676 TBE196676 TLA196676 TUW196676 UES196676 UOO196676 UYK196676 VIG196676 VSC196676 WBY196676 WLU196676 WVQ196676 I262212 JE262212 TA262212 ACW262212 AMS262212 AWO262212 BGK262212 BQG262212 CAC262212 CJY262212 CTU262212 DDQ262212 DNM262212 DXI262212 EHE262212 ERA262212 FAW262212 FKS262212 FUO262212 GEK262212 GOG262212 GYC262212 HHY262212 HRU262212 IBQ262212 ILM262212 IVI262212 JFE262212 JPA262212 JYW262212 KIS262212 KSO262212 LCK262212 LMG262212 LWC262212 MFY262212 MPU262212 MZQ262212 NJM262212 NTI262212 ODE262212 ONA262212 OWW262212 PGS262212 PQO262212 QAK262212 QKG262212 QUC262212 RDY262212 RNU262212 RXQ262212 SHM262212 SRI262212 TBE262212 TLA262212 TUW262212 UES262212 UOO262212 UYK262212 VIG262212 VSC262212 WBY262212 WLU262212 WVQ262212 I327748 JE327748 TA327748 ACW327748 AMS327748 AWO327748 BGK327748 BQG327748 CAC327748 CJY327748 CTU327748 DDQ327748 DNM327748 DXI327748 EHE327748 ERA327748 FAW327748 FKS327748 FUO327748 GEK327748 GOG327748 GYC327748 HHY327748 HRU327748 IBQ327748 ILM327748 IVI327748 JFE327748 JPA327748 JYW327748 KIS327748 KSO327748 LCK327748 LMG327748 LWC327748 MFY327748 MPU327748 MZQ327748 NJM327748 NTI327748 ODE327748 ONA327748 OWW327748 PGS327748 PQO327748 QAK327748 QKG327748 QUC327748 RDY327748 RNU327748 RXQ327748 SHM327748 SRI327748 TBE327748 TLA327748 TUW327748 UES327748 UOO327748 UYK327748 VIG327748 VSC327748 WBY327748 WLU327748 WVQ327748 I393284 JE393284 TA393284 ACW393284 AMS393284 AWO393284 BGK393284 BQG393284 CAC393284 CJY393284 CTU393284 DDQ393284 DNM393284 DXI393284 EHE393284 ERA393284 FAW393284 FKS393284 FUO393284 GEK393284 GOG393284 GYC393284 HHY393284 HRU393284 IBQ393284 ILM393284 IVI393284 JFE393284 JPA393284 JYW393284 KIS393284 KSO393284 LCK393284 LMG393284 LWC393284 MFY393284 MPU393284 MZQ393284 NJM393284 NTI393284 ODE393284 ONA393284 OWW393284 PGS393284 PQO393284 QAK393284 QKG393284 QUC393284 RDY393284 RNU393284 RXQ393284 SHM393284 SRI393284 TBE393284 TLA393284 TUW393284 UES393284 UOO393284 UYK393284 VIG393284 VSC393284 WBY393284 WLU393284 WVQ393284 I458820 JE458820 TA458820 ACW458820 AMS458820 AWO458820 BGK458820 BQG458820 CAC458820 CJY458820 CTU458820 DDQ458820 DNM458820 DXI458820 EHE458820 ERA458820 FAW458820 FKS458820 FUO458820 GEK458820 GOG458820 GYC458820 HHY458820 HRU458820 IBQ458820 ILM458820 IVI458820 JFE458820 JPA458820 JYW458820 KIS458820 KSO458820 LCK458820 LMG458820 LWC458820 MFY458820 MPU458820 MZQ458820 NJM458820 NTI458820 ODE458820 ONA458820 OWW458820 PGS458820 PQO458820 QAK458820 QKG458820 QUC458820 RDY458820 RNU458820 RXQ458820 SHM458820 SRI458820 TBE458820 TLA458820 TUW458820 UES458820 UOO458820 UYK458820 VIG458820 VSC458820 WBY458820 WLU458820 WVQ458820 I524356 JE524356 TA524356 ACW524356 AMS524356 AWO524356 BGK524356 BQG524356 CAC524356 CJY524356 CTU524356 DDQ524356 DNM524356 DXI524356 EHE524356 ERA524356 FAW524356 FKS524356 FUO524356 GEK524356 GOG524356 GYC524356 HHY524356 HRU524356 IBQ524356 ILM524356 IVI524356 JFE524356 JPA524356 JYW524356 KIS524356 KSO524356 LCK524356 LMG524356 LWC524356 MFY524356 MPU524356 MZQ524356 NJM524356 NTI524356 ODE524356 ONA524356 OWW524356 PGS524356 PQO524356 QAK524356 QKG524356 QUC524356 RDY524356 RNU524356 RXQ524356 SHM524356 SRI524356 TBE524356 TLA524356 TUW524356 UES524356 UOO524356 UYK524356 VIG524356 VSC524356 WBY524356 WLU524356 WVQ524356 I589892 JE589892 TA589892 ACW589892 AMS589892 AWO589892 BGK589892 BQG589892 CAC589892 CJY589892 CTU589892 DDQ589892 DNM589892 DXI589892 EHE589892 ERA589892 FAW589892 FKS589892 FUO589892 GEK589892 GOG589892 GYC589892 HHY589892 HRU589892 IBQ589892 ILM589892 IVI589892 JFE589892 JPA589892 JYW589892 KIS589892 KSO589892 LCK589892 LMG589892 LWC589892 MFY589892 MPU589892 MZQ589892 NJM589892 NTI589892 ODE589892 ONA589892 OWW589892 PGS589892 PQO589892 QAK589892 QKG589892 QUC589892 RDY589892 RNU589892 RXQ589892 SHM589892 SRI589892 TBE589892 TLA589892 TUW589892 UES589892 UOO589892 UYK589892 VIG589892 VSC589892 WBY589892 WLU589892 WVQ589892 I655428 JE655428 TA655428 ACW655428 AMS655428 AWO655428 BGK655428 BQG655428 CAC655428 CJY655428 CTU655428 DDQ655428 DNM655428 DXI655428 EHE655428 ERA655428 FAW655428 FKS655428 FUO655428 GEK655428 GOG655428 GYC655428 HHY655428 HRU655428 IBQ655428 ILM655428 IVI655428 JFE655428 JPA655428 JYW655428 KIS655428 KSO655428 LCK655428 LMG655428 LWC655428 MFY655428 MPU655428 MZQ655428 NJM655428 NTI655428 ODE655428 ONA655428 OWW655428 PGS655428 PQO655428 QAK655428 QKG655428 QUC655428 RDY655428 RNU655428 RXQ655428 SHM655428 SRI655428 TBE655428 TLA655428 TUW655428 UES655428 UOO655428 UYK655428 VIG655428 VSC655428 WBY655428 WLU655428 WVQ655428 I720964 JE720964 TA720964 ACW720964 AMS720964 AWO720964 BGK720964 BQG720964 CAC720964 CJY720964 CTU720964 DDQ720964 DNM720964 DXI720964 EHE720964 ERA720964 FAW720964 FKS720964 FUO720964 GEK720964 GOG720964 GYC720964 HHY720964 HRU720964 IBQ720964 ILM720964 IVI720964 JFE720964 JPA720964 JYW720964 KIS720964 KSO720964 LCK720964 LMG720964 LWC720964 MFY720964 MPU720964 MZQ720964 NJM720964 NTI720964 ODE720964 ONA720964 OWW720964 PGS720964 PQO720964 QAK720964 QKG720964 QUC720964 RDY720964 RNU720964 RXQ720964 SHM720964 SRI720964 TBE720964 TLA720964 TUW720964 UES720964 UOO720964 UYK720964 VIG720964 VSC720964 WBY720964 WLU720964 WVQ720964 I786500 JE786500 TA786500 ACW786500 AMS786500 AWO786500 BGK786500 BQG786500 CAC786500 CJY786500 CTU786500 DDQ786500 DNM786500 DXI786500 EHE786500 ERA786500 FAW786500 FKS786500 FUO786500 GEK786500 GOG786500 GYC786500 HHY786500 HRU786500 IBQ786500 ILM786500 IVI786500 JFE786500 JPA786500 JYW786500 KIS786500 KSO786500 LCK786500 LMG786500 LWC786500 MFY786500 MPU786500 MZQ786500 NJM786500 NTI786500 ODE786500 ONA786500 OWW786500 PGS786500 PQO786500 QAK786500 QKG786500 QUC786500 RDY786500 RNU786500 RXQ786500 SHM786500 SRI786500 TBE786500 TLA786500 TUW786500 UES786500 UOO786500 UYK786500 VIG786500 VSC786500 WBY786500 WLU786500 WVQ786500 I852036 JE852036 TA852036 ACW852036 AMS852036 AWO852036 BGK852036 BQG852036 CAC852036 CJY852036 CTU852036 DDQ852036 DNM852036 DXI852036 EHE852036 ERA852036 FAW852036 FKS852036 FUO852036 GEK852036 GOG852036 GYC852036 HHY852036 HRU852036 IBQ852036 ILM852036 IVI852036 JFE852036 JPA852036 JYW852036 KIS852036 KSO852036 LCK852036 LMG852036 LWC852036 MFY852036 MPU852036 MZQ852036 NJM852036 NTI852036 ODE852036 ONA852036 OWW852036 PGS852036 PQO852036 QAK852036 QKG852036 QUC852036 RDY852036 RNU852036 RXQ852036 SHM852036 SRI852036 TBE852036 TLA852036 TUW852036 UES852036 UOO852036 UYK852036 VIG852036 VSC852036 WBY852036 WLU852036 WVQ852036 I917572 JE917572 TA917572 ACW917572 AMS917572 AWO917572 BGK917572 BQG917572 CAC917572 CJY917572 CTU917572 DDQ917572 DNM917572 DXI917572 EHE917572 ERA917572 FAW917572 FKS917572 FUO917572 GEK917572 GOG917572 GYC917572 HHY917572 HRU917572 IBQ917572 ILM917572 IVI917572 JFE917572 JPA917572 JYW917572 KIS917572 KSO917572 LCK917572 LMG917572 LWC917572 MFY917572 MPU917572 MZQ917572 NJM917572 NTI917572 ODE917572 ONA917572 OWW917572 PGS917572 PQO917572 QAK917572 QKG917572 QUC917572 RDY917572 RNU917572 RXQ917572 SHM917572 SRI917572 TBE917572 TLA917572 TUW917572 UES917572 UOO917572 UYK917572 VIG917572 VSC917572 WBY917572 WLU917572 WVQ917572 I983108 JE983108 TA983108 ACW983108 AMS983108 AWO983108 BGK983108 BQG983108 CAC983108 CJY983108 CTU983108 DDQ983108 DNM983108 DXI983108 EHE983108 ERA983108 FAW983108 FKS983108 FUO983108 GEK983108 GOG983108 GYC983108 HHY983108 HRU983108 IBQ983108 ILM983108 IVI983108 JFE983108 JPA983108 JYW983108 KIS983108 KSO983108 LCK983108 LMG983108 LWC983108 MFY983108 MPU983108 MZQ983108 NJM983108 NTI983108 ODE983108 ONA983108 OWW983108 PGS983108 PQO983108 QAK983108 QKG983108 QUC983108 RDY983108 RNU983108 RXQ983108 SHM983108 SRI983108 TBE983108 TLA983108 TUW983108 UES983108 UOO983108 UYK983108 VIG983108 VSC983108 WBY983108 WLU983108 WVQ983108"/>
    <dataValidation allowBlank="1" showInputMessage="1" showErrorMessage="1" promptTitle="Rate in Year 2 - with SV" prompt="This is the ordinary business rate for a land value of $50,000 in Year 2 of the application - with the proposed special variation." sqref="H68 JD68 SZ68 ACV68 AMR68 AWN68 BGJ68 BQF68 CAB68 CJX68 CTT68 DDP68 DNL68 DXH68 EHD68 EQZ68 FAV68 FKR68 FUN68 GEJ68 GOF68 GYB68 HHX68 HRT68 IBP68 ILL68 IVH68 JFD68 JOZ68 JYV68 KIR68 KSN68 LCJ68 LMF68 LWB68 MFX68 MPT68 MZP68 NJL68 NTH68 ODD68 OMZ68 OWV68 PGR68 PQN68 QAJ68 QKF68 QUB68 RDX68 RNT68 RXP68 SHL68 SRH68 TBD68 TKZ68 TUV68 UER68 UON68 UYJ68 VIF68 VSB68 WBX68 WLT68 WVP68 H65604 JD65604 SZ65604 ACV65604 AMR65604 AWN65604 BGJ65604 BQF65604 CAB65604 CJX65604 CTT65604 DDP65604 DNL65604 DXH65604 EHD65604 EQZ65604 FAV65604 FKR65604 FUN65604 GEJ65604 GOF65604 GYB65604 HHX65604 HRT65604 IBP65604 ILL65604 IVH65604 JFD65604 JOZ65604 JYV65604 KIR65604 KSN65604 LCJ65604 LMF65604 LWB65604 MFX65604 MPT65604 MZP65604 NJL65604 NTH65604 ODD65604 OMZ65604 OWV65604 PGR65604 PQN65604 QAJ65604 QKF65604 QUB65604 RDX65604 RNT65604 RXP65604 SHL65604 SRH65604 TBD65604 TKZ65604 TUV65604 UER65604 UON65604 UYJ65604 VIF65604 VSB65604 WBX65604 WLT65604 WVP65604 H131140 JD131140 SZ131140 ACV131140 AMR131140 AWN131140 BGJ131140 BQF131140 CAB131140 CJX131140 CTT131140 DDP131140 DNL131140 DXH131140 EHD131140 EQZ131140 FAV131140 FKR131140 FUN131140 GEJ131140 GOF131140 GYB131140 HHX131140 HRT131140 IBP131140 ILL131140 IVH131140 JFD131140 JOZ131140 JYV131140 KIR131140 KSN131140 LCJ131140 LMF131140 LWB131140 MFX131140 MPT131140 MZP131140 NJL131140 NTH131140 ODD131140 OMZ131140 OWV131140 PGR131140 PQN131140 QAJ131140 QKF131140 QUB131140 RDX131140 RNT131140 RXP131140 SHL131140 SRH131140 TBD131140 TKZ131140 TUV131140 UER131140 UON131140 UYJ131140 VIF131140 VSB131140 WBX131140 WLT131140 WVP131140 H196676 JD196676 SZ196676 ACV196676 AMR196676 AWN196676 BGJ196676 BQF196676 CAB196676 CJX196676 CTT196676 DDP196676 DNL196676 DXH196676 EHD196676 EQZ196676 FAV196676 FKR196676 FUN196676 GEJ196676 GOF196676 GYB196676 HHX196676 HRT196676 IBP196676 ILL196676 IVH196676 JFD196676 JOZ196676 JYV196676 KIR196676 KSN196676 LCJ196676 LMF196676 LWB196676 MFX196676 MPT196676 MZP196676 NJL196676 NTH196676 ODD196676 OMZ196676 OWV196676 PGR196676 PQN196676 QAJ196676 QKF196676 QUB196676 RDX196676 RNT196676 RXP196676 SHL196676 SRH196676 TBD196676 TKZ196676 TUV196676 UER196676 UON196676 UYJ196676 VIF196676 VSB196676 WBX196676 WLT196676 WVP196676 H262212 JD262212 SZ262212 ACV262212 AMR262212 AWN262212 BGJ262212 BQF262212 CAB262212 CJX262212 CTT262212 DDP262212 DNL262212 DXH262212 EHD262212 EQZ262212 FAV262212 FKR262212 FUN262212 GEJ262212 GOF262212 GYB262212 HHX262212 HRT262212 IBP262212 ILL262212 IVH262212 JFD262212 JOZ262212 JYV262212 KIR262212 KSN262212 LCJ262212 LMF262212 LWB262212 MFX262212 MPT262212 MZP262212 NJL262212 NTH262212 ODD262212 OMZ262212 OWV262212 PGR262212 PQN262212 QAJ262212 QKF262212 QUB262212 RDX262212 RNT262212 RXP262212 SHL262212 SRH262212 TBD262212 TKZ262212 TUV262212 UER262212 UON262212 UYJ262212 VIF262212 VSB262212 WBX262212 WLT262212 WVP262212 H327748 JD327748 SZ327748 ACV327748 AMR327748 AWN327748 BGJ327748 BQF327748 CAB327748 CJX327748 CTT327748 DDP327748 DNL327748 DXH327748 EHD327748 EQZ327748 FAV327748 FKR327748 FUN327748 GEJ327748 GOF327748 GYB327748 HHX327748 HRT327748 IBP327748 ILL327748 IVH327748 JFD327748 JOZ327748 JYV327748 KIR327748 KSN327748 LCJ327748 LMF327748 LWB327748 MFX327748 MPT327748 MZP327748 NJL327748 NTH327748 ODD327748 OMZ327748 OWV327748 PGR327748 PQN327748 QAJ327748 QKF327748 QUB327748 RDX327748 RNT327748 RXP327748 SHL327748 SRH327748 TBD327748 TKZ327748 TUV327748 UER327748 UON327748 UYJ327748 VIF327748 VSB327748 WBX327748 WLT327748 WVP327748 H393284 JD393284 SZ393284 ACV393284 AMR393284 AWN393284 BGJ393284 BQF393284 CAB393284 CJX393284 CTT393284 DDP393284 DNL393284 DXH393284 EHD393284 EQZ393284 FAV393284 FKR393284 FUN393284 GEJ393284 GOF393284 GYB393284 HHX393284 HRT393284 IBP393284 ILL393284 IVH393284 JFD393284 JOZ393284 JYV393284 KIR393284 KSN393284 LCJ393284 LMF393284 LWB393284 MFX393284 MPT393284 MZP393284 NJL393284 NTH393284 ODD393284 OMZ393284 OWV393284 PGR393284 PQN393284 QAJ393284 QKF393284 QUB393284 RDX393284 RNT393284 RXP393284 SHL393284 SRH393284 TBD393284 TKZ393284 TUV393284 UER393284 UON393284 UYJ393284 VIF393284 VSB393284 WBX393284 WLT393284 WVP393284 H458820 JD458820 SZ458820 ACV458820 AMR458820 AWN458820 BGJ458820 BQF458820 CAB458820 CJX458820 CTT458820 DDP458820 DNL458820 DXH458820 EHD458820 EQZ458820 FAV458820 FKR458820 FUN458820 GEJ458820 GOF458820 GYB458820 HHX458820 HRT458820 IBP458820 ILL458820 IVH458820 JFD458820 JOZ458820 JYV458820 KIR458820 KSN458820 LCJ458820 LMF458820 LWB458820 MFX458820 MPT458820 MZP458820 NJL458820 NTH458820 ODD458820 OMZ458820 OWV458820 PGR458820 PQN458820 QAJ458820 QKF458820 QUB458820 RDX458820 RNT458820 RXP458820 SHL458820 SRH458820 TBD458820 TKZ458820 TUV458820 UER458820 UON458820 UYJ458820 VIF458820 VSB458820 WBX458820 WLT458820 WVP458820 H524356 JD524356 SZ524356 ACV524356 AMR524356 AWN524356 BGJ524356 BQF524356 CAB524356 CJX524356 CTT524356 DDP524356 DNL524356 DXH524356 EHD524356 EQZ524356 FAV524356 FKR524356 FUN524356 GEJ524356 GOF524356 GYB524356 HHX524356 HRT524356 IBP524356 ILL524356 IVH524356 JFD524356 JOZ524356 JYV524356 KIR524356 KSN524356 LCJ524356 LMF524356 LWB524356 MFX524356 MPT524356 MZP524356 NJL524356 NTH524356 ODD524356 OMZ524356 OWV524356 PGR524356 PQN524356 QAJ524356 QKF524356 QUB524356 RDX524356 RNT524356 RXP524356 SHL524356 SRH524356 TBD524356 TKZ524356 TUV524356 UER524356 UON524356 UYJ524356 VIF524356 VSB524356 WBX524356 WLT524356 WVP524356 H589892 JD589892 SZ589892 ACV589892 AMR589892 AWN589892 BGJ589892 BQF589892 CAB589892 CJX589892 CTT589892 DDP589892 DNL589892 DXH589892 EHD589892 EQZ589892 FAV589892 FKR589892 FUN589892 GEJ589892 GOF589892 GYB589892 HHX589892 HRT589892 IBP589892 ILL589892 IVH589892 JFD589892 JOZ589892 JYV589892 KIR589892 KSN589892 LCJ589892 LMF589892 LWB589892 MFX589892 MPT589892 MZP589892 NJL589892 NTH589892 ODD589892 OMZ589892 OWV589892 PGR589892 PQN589892 QAJ589892 QKF589892 QUB589892 RDX589892 RNT589892 RXP589892 SHL589892 SRH589892 TBD589892 TKZ589892 TUV589892 UER589892 UON589892 UYJ589892 VIF589892 VSB589892 WBX589892 WLT589892 WVP589892 H655428 JD655428 SZ655428 ACV655428 AMR655428 AWN655428 BGJ655428 BQF655428 CAB655428 CJX655428 CTT655428 DDP655428 DNL655428 DXH655428 EHD655428 EQZ655428 FAV655428 FKR655428 FUN655428 GEJ655428 GOF655428 GYB655428 HHX655428 HRT655428 IBP655428 ILL655428 IVH655428 JFD655428 JOZ655428 JYV655428 KIR655428 KSN655428 LCJ655428 LMF655428 LWB655428 MFX655428 MPT655428 MZP655428 NJL655428 NTH655428 ODD655428 OMZ655428 OWV655428 PGR655428 PQN655428 QAJ655428 QKF655428 QUB655428 RDX655428 RNT655428 RXP655428 SHL655428 SRH655428 TBD655428 TKZ655428 TUV655428 UER655428 UON655428 UYJ655428 VIF655428 VSB655428 WBX655428 WLT655428 WVP655428 H720964 JD720964 SZ720964 ACV720964 AMR720964 AWN720964 BGJ720964 BQF720964 CAB720964 CJX720964 CTT720964 DDP720964 DNL720964 DXH720964 EHD720964 EQZ720964 FAV720964 FKR720964 FUN720964 GEJ720964 GOF720964 GYB720964 HHX720964 HRT720964 IBP720964 ILL720964 IVH720964 JFD720964 JOZ720964 JYV720964 KIR720964 KSN720964 LCJ720964 LMF720964 LWB720964 MFX720964 MPT720964 MZP720964 NJL720964 NTH720964 ODD720964 OMZ720964 OWV720964 PGR720964 PQN720964 QAJ720964 QKF720964 QUB720964 RDX720964 RNT720964 RXP720964 SHL720964 SRH720964 TBD720964 TKZ720964 TUV720964 UER720964 UON720964 UYJ720964 VIF720964 VSB720964 WBX720964 WLT720964 WVP720964 H786500 JD786500 SZ786500 ACV786500 AMR786500 AWN786500 BGJ786500 BQF786500 CAB786500 CJX786500 CTT786500 DDP786500 DNL786500 DXH786500 EHD786500 EQZ786500 FAV786500 FKR786500 FUN786500 GEJ786500 GOF786500 GYB786500 HHX786500 HRT786500 IBP786500 ILL786500 IVH786500 JFD786500 JOZ786500 JYV786500 KIR786500 KSN786500 LCJ786500 LMF786500 LWB786500 MFX786500 MPT786500 MZP786500 NJL786500 NTH786500 ODD786500 OMZ786500 OWV786500 PGR786500 PQN786500 QAJ786500 QKF786500 QUB786500 RDX786500 RNT786500 RXP786500 SHL786500 SRH786500 TBD786500 TKZ786500 TUV786500 UER786500 UON786500 UYJ786500 VIF786500 VSB786500 WBX786500 WLT786500 WVP786500 H852036 JD852036 SZ852036 ACV852036 AMR852036 AWN852036 BGJ852036 BQF852036 CAB852036 CJX852036 CTT852036 DDP852036 DNL852036 DXH852036 EHD852036 EQZ852036 FAV852036 FKR852036 FUN852036 GEJ852036 GOF852036 GYB852036 HHX852036 HRT852036 IBP852036 ILL852036 IVH852036 JFD852036 JOZ852036 JYV852036 KIR852036 KSN852036 LCJ852036 LMF852036 LWB852036 MFX852036 MPT852036 MZP852036 NJL852036 NTH852036 ODD852036 OMZ852036 OWV852036 PGR852036 PQN852036 QAJ852036 QKF852036 QUB852036 RDX852036 RNT852036 RXP852036 SHL852036 SRH852036 TBD852036 TKZ852036 TUV852036 UER852036 UON852036 UYJ852036 VIF852036 VSB852036 WBX852036 WLT852036 WVP852036 H917572 JD917572 SZ917572 ACV917572 AMR917572 AWN917572 BGJ917572 BQF917572 CAB917572 CJX917572 CTT917572 DDP917572 DNL917572 DXH917572 EHD917572 EQZ917572 FAV917572 FKR917572 FUN917572 GEJ917572 GOF917572 GYB917572 HHX917572 HRT917572 IBP917572 ILL917572 IVH917572 JFD917572 JOZ917572 JYV917572 KIR917572 KSN917572 LCJ917572 LMF917572 LWB917572 MFX917572 MPT917572 MZP917572 NJL917572 NTH917572 ODD917572 OMZ917572 OWV917572 PGR917572 PQN917572 QAJ917572 QKF917572 QUB917572 RDX917572 RNT917572 RXP917572 SHL917572 SRH917572 TBD917572 TKZ917572 TUV917572 UER917572 UON917572 UYJ917572 VIF917572 VSB917572 WBX917572 WLT917572 WVP917572 H983108 JD983108 SZ983108 ACV983108 AMR983108 AWN983108 BGJ983108 BQF983108 CAB983108 CJX983108 CTT983108 DDP983108 DNL983108 DXH983108 EHD983108 EQZ983108 FAV983108 FKR983108 FUN983108 GEJ983108 GOF983108 GYB983108 HHX983108 HRT983108 IBP983108 ILL983108 IVH983108 JFD983108 JOZ983108 JYV983108 KIR983108 KSN983108 LCJ983108 LMF983108 LWB983108 MFX983108 MPT983108 MZP983108 NJL983108 NTH983108 ODD983108 OMZ983108 OWV983108 PGR983108 PQN983108 QAJ983108 QKF983108 QUB983108 RDX983108 RNT983108 RXP983108 SHL983108 SRH983108 TBD983108 TKZ983108 TUV983108 UER983108 UON983108 UYJ983108 VIF983108 VSB983108 WBX983108 WLT983108 WVP983108"/>
    <dataValidation allowBlank="1" showInputMessage="1" showErrorMessage="1" promptTitle="Current Rate" prompt="This is the ordinary business rate for a land value of $50,000 in Year 0 of the application, usually the current financial year." sqref="F68 JB68 SX68 ACT68 AMP68 AWL68 BGH68 BQD68 BZZ68 CJV68 CTR68 DDN68 DNJ68 DXF68 EHB68 EQX68 FAT68 FKP68 FUL68 GEH68 GOD68 GXZ68 HHV68 HRR68 IBN68 ILJ68 IVF68 JFB68 JOX68 JYT68 KIP68 KSL68 LCH68 LMD68 LVZ68 MFV68 MPR68 MZN68 NJJ68 NTF68 ODB68 OMX68 OWT68 PGP68 PQL68 QAH68 QKD68 QTZ68 RDV68 RNR68 RXN68 SHJ68 SRF68 TBB68 TKX68 TUT68 UEP68 UOL68 UYH68 VID68 VRZ68 WBV68 WLR68 WVN68 F65604 JB65604 SX65604 ACT65604 AMP65604 AWL65604 BGH65604 BQD65604 BZZ65604 CJV65604 CTR65604 DDN65604 DNJ65604 DXF65604 EHB65604 EQX65604 FAT65604 FKP65604 FUL65604 GEH65604 GOD65604 GXZ65604 HHV65604 HRR65604 IBN65604 ILJ65604 IVF65604 JFB65604 JOX65604 JYT65604 KIP65604 KSL65604 LCH65604 LMD65604 LVZ65604 MFV65604 MPR65604 MZN65604 NJJ65604 NTF65604 ODB65604 OMX65604 OWT65604 PGP65604 PQL65604 QAH65604 QKD65604 QTZ65604 RDV65604 RNR65604 RXN65604 SHJ65604 SRF65604 TBB65604 TKX65604 TUT65604 UEP65604 UOL65604 UYH65604 VID65604 VRZ65604 WBV65604 WLR65604 WVN65604 F131140 JB131140 SX131140 ACT131140 AMP131140 AWL131140 BGH131140 BQD131140 BZZ131140 CJV131140 CTR131140 DDN131140 DNJ131140 DXF131140 EHB131140 EQX131140 FAT131140 FKP131140 FUL131140 GEH131140 GOD131140 GXZ131140 HHV131140 HRR131140 IBN131140 ILJ131140 IVF131140 JFB131140 JOX131140 JYT131140 KIP131140 KSL131140 LCH131140 LMD131140 LVZ131140 MFV131140 MPR131140 MZN131140 NJJ131140 NTF131140 ODB131140 OMX131140 OWT131140 PGP131140 PQL131140 QAH131140 QKD131140 QTZ131140 RDV131140 RNR131140 RXN131140 SHJ131140 SRF131140 TBB131140 TKX131140 TUT131140 UEP131140 UOL131140 UYH131140 VID131140 VRZ131140 WBV131140 WLR131140 WVN131140 F196676 JB196676 SX196676 ACT196676 AMP196676 AWL196676 BGH196676 BQD196676 BZZ196676 CJV196676 CTR196676 DDN196676 DNJ196676 DXF196676 EHB196676 EQX196676 FAT196676 FKP196676 FUL196676 GEH196676 GOD196676 GXZ196676 HHV196676 HRR196676 IBN196676 ILJ196676 IVF196676 JFB196676 JOX196676 JYT196676 KIP196676 KSL196676 LCH196676 LMD196676 LVZ196676 MFV196676 MPR196676 MZN196676 NJJ196676 NTF196676 ODB196676 OMX196676 OWT196676 PGP196676 PQL196676 QAH196676 QKD196676 QTZ196676 RDV196676 RNR196676 RXN196676 SHJ196676 SRF196676 TBB196676 TKX196676 TUT196676 UEP196676 UOL196676 UYH196676 VID196676 VRZ196676 WBV196676 WLR196676 WVN196676 F262212 JB262212 SX262212 ACT262212 AMP262212 AWL262212 BGH262212 BQD262212 BZZ262212 CJV262212 CTR262212 DDN262212 DNJ262212 DXF262212 EHB262212 EQX262212 FAT262212 FKP262212 FUL262212 GEH262212 GOD262212 GXZ262212 HHV262212 HRR262212 IBN262212 ILJ262212 IVF262212 JFB262212 JOX262212 JYT262212 KIP262212 KSL262212 LCH262212 LMD262212 LVZ262212 MFV262212 MPR262212 MZN262212 NJJ262212 NTF262212 ODB262212 OMX262212 OWT262212 PGP262212 PQL262212 QAH262212 QKD262212 QTZ262212 RDV262212 RNR262212 RXN262212 SHJ262212 SRF262212 TBB262212 TKX262212 TUT262212 UEP262212 UOL262212 UYH262212 VID262212 VRZ262212 WBV262212 WLR262212 WVN262212 F327748 JB327748 SX327748 ACT327748 AMP327748 AWL327748 BGH327748 BQD327748 BZZ327748 CJV327748 CTR327748 DDN327748 DNJ327748 DXF327748 EHB327748 EQX327748 FAT327748 FKP327748 FUL327748 GEH327748 GOD327748 GXZ327748 HHV327748 HRR327748 IBN327748 ILJ327748 IVF327748 JFB327748 JOX327748 JYT327748 KIP327748 KSL327748 LCH327748 LMD327748 LVZ327748 MFV327748 MPR327748 MZN327748 NJJ327748 NTF327748 ODB327748 OMX327748 OWT327748 PGP327748 PQL327748 QAH327748 QKD327748 QTZ327748 RDV327748 RNR327748 RXN327748 SHJ327748 SRF327748 TBB327748 TKX327748 TUT327748 UEP327748 UOL327748 UYH327748 VID327748 VRZ327748 WBV327748 WLR327748 WVN327748 F393284 JB393284 SX393284 ACT393284 AMP393284 AWL393284 BGH393284 BQD393284 BZZ393284 CJV393284 CTR393284 DDN393284 DNJ393284 DXF393284 EHB393284 EQX393284 FAT393284 FKP393284 FUL393284 GEH393284 GOD393284 GXZ393284 HHV393284 HRR393284 IBN393284 ILJ393284 IVF393284 JFB393284 JOX393284 JYT393284 KIP393284 KSL393284 LCH393284 LMD393284 LVZ393284 MFV393284 MPR393284 MZN393284 NJJ393284 NTF393284 ODB393284 OMX393284 OWT393284 PGP393284 PQL393284 QAH393284 QKD393284 QTZ393284 RDV393284 RNR393284 RXN393284 SHJ393284 SRF393284 TBB393284 TKX393284 TUT393284 UEP393284 UOL393284 UYH393284 VID393284 VRZ393284 WBV393284 WLR393284 WVN393284 F458820 JB458820 SX458820 ACT458820 AMP458820 AWL458820 BGH458820 BQD458820 BZZ458820 CJV458820 CTR458820 DDN458820 DNJ458820 DXF458820 EHB458820 EQX458820 FAT458820 FKP458820 FUL458820 GEH458820 GOD458820 GXZ458820 HHV458820 HRR458820 IBN458820 ILJ458820 IVF458820 JFB458820 JOX458820 JYT458820 KIP458820 KSL458820 LCH458820 LMD458820 LVZ458820 MFV458820 MPR458820 MZN458820 NJJ458820 NTF458820 ODB458820 OMX458820 OWT458820 PGP458820 PQL458820 QAH458820 QKD458820 QTZ458820 RDV458820 RNR458820 RXN458820 SHJ458820 SRF458820 TBB458820 TKX458820 TUT458820 UEP458820 UOL458820 UYH458820 VID458820 VRZ458820 WBV458820 WLR458820 WVN458820 F524356 JB524356 SX524356 ACT524356 AMP524356 AWL524356 BGH524356 BQD524356 BZZ524356 CJV524356 CTR524356 DDN524356 DNJ524356 DXF524356 EHB524356 EQX524356 FAT524356 FKP524356 FUL524356 GEH524356 GOD524356 GXZ524356 HHV524356 HRR524356 IBN524356 ILJ524356 IVF524356 JFB524356 JOX524356 JYT524356 KIP524356 KSL524356 LCH524356 LMD524356 LVZ524356 MFV524356 MPR524356 MZN524356 NJJ524356 NTF524356 ODB524356 OMX524356 OWT524356 PGP524356 PQL524356 QAH524356 QKD524356 QTZ524356 RDV524356 RNR524356 RXN524356 SHJ524356 SRF524356 TBB524356 TKX524356 TUT524356 UEP524356 UOL524356 UYH524356 VID524356 VRZ524356 WBV524356 WLR524356 WVN524356 F589892 JB589892 SX589892 ACT589892 AMP589892 AWL589892 BGH589892 BQD589892 BZZ589892 CJV589892 CTR589892 DDN589892 DNJ589892 DXF589892 EHB589892 EQX589892 FAT589892 FKP589892 FUL589892 GEH589892 GOD589892 GXZ589892 HHV589892 HRR589892 IBN589892 ILJ589892 IVF589892 JFB589892 JOX589892 JYT589892 KIP589892 KSL589892 LCH589892 LMD589892 LVZ589892 MFV589892 MPR589892 MZN589892 NJJ589892 NTF589892 ODB589892 OMX589892 OWT589892 PGP589892 PQL589892 QAH589892 QKD589892 QTZ589892 RDV589892 RNR589892 RXN589892 SHJ589892 SRF589892 TBB589892 TKX589892 TUT589892 UEP589892 UOL589892 UYH589892 VID589892 VRZ589892 WBV589892 WLR589892 WVN589892 F655428 JB655428 SX655428 ACT655428 AMP655428 AWL655428 BGH655428 BQD655428 BZZ655428 CJV655428 CTR655428 DDN655428 DNJ655428 DXF655428 EHB655428 EQX655428 FAT655428 FKP655428 FUL655428 GEH655428 GOD655428 GXZ655428 HHV655428 HRR655428 IBN655428 ILJ655428 IVF655428 JFB655428 JOX655428 JYT655428 KIP655428 KSL655428 LCH655428 LMD655428 LVZ655428 MFV655428 MPR655428 MZN655428 NJJ655428 NTF655428 ODB655428 OMX655428 OWT655428 PGP655428 PQL655428 QAH655428 QKD655428 QTZ655428 RDV655428 RNR655428 RXN655428 SHJ655428 SRF655428 TBB655428 TKX655428 TUT655428 UEP655428 UOL655428 UYH655428 VID655428 VRZ655428 WBV655428 WLR655428 WVN655428 F720964 JB720964 SX720964 ACT720964 AMP720964 AWL720964 BGH720964 BQD720964 BZZ720964 CJV720964 CTR720964 DDN720964 DNJ720964 DXF720964 EHB720964 EQX720964 FAT720964 FKP720964 FUL720964 GEH720964 GOD720964 GXZ720964 HHV720964 HRR720964 IBN720964 ILJ720964 IVF720964 JFB720964 JOX720964 JYT720964 KIP720964 KSL720964 LCH720964 LMD720964 LVZ720964 MFV720964 MPR720964 MZN720964 NJJ720964 NTF720964 ODB720964 OMX720964 OWT720964 PGP720964 PQL720964 QAH720964 QKD720964 QTZ720964 RDV720964 RNR720964 RXN720964 SHJ720964 SRF720964 TBB720964 TKX720964 TUT720964 UEP720964 UOL720964 UYH720964 VID720964 VRZ720964 WBV720964 WLR720964 WVN720964 F786500 JB786500 SX786500 ACT786500 AMP786500 AWL786500 BGH786500 BQD786500 BZZ786500 CJV786500 CTR786500 DDN786500 DNJ786500 DXF786500 EHB786500 EQX786500 FAT786500 FKP786500 FUL786500 GEH786500 GOD786500 GXZ786500 HHV786500 HRR786500 IBN786500 ILJ786500 IVF786500 JFB786500 JOX786500 JYT786500 KIP786500 KSL786500 LCH786500 LMD786500 LVZ786500 MFV786500 MPR786500 MZN786500 NJJ786500 NTF786500 ODB786500 OMX786500 OWT786500 PGP786500 PQL786500 QAH786500 QKD786500 QTZ786500 RDV786500 RNR786500 RXN786500 SHJ786500 SRF786500 TBB786500 TKX786500 TUT786500 UEP786500 UOL786500 UYH786500 VID786500 VRZ786500 WBV786500 WLR786500 WVN786500 F852036 JB852036 SX852036 ACT852036 AMP852036 AWL852036 BGH852036 BQD852036 BZZ852036 CJV852036 CTR852036 DDN852036 DNJ852036 DXF852036 EHB852036 EQX852036 FAT852036 FKP852036 FUL852036 GEH852036 GOD852036 GXZ852036 HHV852036 HRR852036 IBN852036 ILJ852036 IVF852036 JFB852036 JOX852036 JYT852036 KIP852036 KSL852036 LCH852036 LMD852036 LVZ852036 MFV852036 MPR852036 MZN852036 NJJ852036 NTF852036 ODB852036 OMX852036 OWT852036 PGP852036 PQL852036 QAH852036 QKD852036 QTZ852036 RDV852036 RNR852036 RXN852036 SHJ852036 SRF852036 TBB852036 TKX852036 TUT852036 UEP852036 UOL852036 UYH852036 VID852036 VRZ852036 WBV852036 WLR852036 WVN852036 F917572 JB917572 SX917572 ACT917572 AMP917572 AWL917572 BGH917572 BQD917572 BZZ917572 CJV917572 CTR917572 DDN917572 DNJ917572 DXF917572 EHB917572 EQX917572 FAT917572 FKP917572 FUL917572 GEH917572 GOD917572 GXZ917572 HHV917572 HRR917572 IBN917572 ILJ917572 IVF917572 JFB917572 JOX917572 JYT917572 KIP917572 KSL917572 LCH917572 LMD917572 LVZ917572 MFV917572 MPR917572 MZN917572 NJJ917572 NTF917572 ODB917572 OMX917572 OWT917572 PGP917572 PQL917572 QAH917572 QKD917572 QTZ917572 RDV917572 RNR917572 RXN917572 SHJ917572 SRF917572 TBB917572 TKX917572 TUT917572 UEP917572 UOL917572 UYH917572 VID917572 VRZ917572 WBV917572 WLR917572 WVN917572 F983108 JB983108 SX983108 ACT983108 AMP983108 AWL983108 BGH983108 BQD983108 BZZ983108 CJV983108 CTR983108 DDN983108 DNJ983108 DXF983108 EHB983108 EQX983108 FAT983108 FKP983108 FUL983108 GEH983108 GOD983108 GXZ983108 HHV983108 HRR983108 IBN983108 ILJ983108 IVF983108 JFB983108 JOX983108 JYT983108 KIP983108 KSL983108 LCH983108 LMD983108 LVZ983108 MFV983108 MPR983108 MZN983108 NJJ983108 NTF983108 ODB983108 OMX983108 OWT983108 PGP983108 PQL983108 QAH983108 QKD983108 QTZ983108 RDV983108 RNR983108 RXN983108 SHJ983108 SRF983108 TBB983108 TKX983108 TUT983108 UEP983108 UOL983108 UYH983108 VID983108 VRZ983108 WBV983108 WLR983108 WVN983108 F88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F65624 JB65624 SX65624 ACT65624 AMP65624 AWL65624 BGH65624 BQD65624 BZZ65624 CJV65624 CTR65624 DDN65624 DNJ65624 DXF65624 EHB65624 EQX65624 FAT65624 FKP65624 FUL65624 GEH65624 GOD65624 GXZ65624 HHV65624 HRR65624 IBN65624 ILJ65624 IVF65624 JFB65624 JOX65624 JYT65624 KIP65624 KSL65624 LCH65624 LMD65624 LVZ65624 MFV65624 MPR65624 MZN65624 NJJ65624 NTF65624 ODB65624 OMX65624 OWT65624 PGP65624 PQL65624 QAH65624 QKD65624 QTZ65624 RDV65624 RNR65624 RXN65624 SHJ65624 SRF65624 TBB65624 TKX65624 TUT65624 UEP65624 UOL65624 UYH65624 VID65624 VRZ65624 WBV65624 WLR65624 WVN65624 F131160 JB131160 SX131160 ACT131160 AMP131160 AWL131160 BGH131160 BQD131160 BZZ131160 CJV131160 CTR131160 DDN131160 DNJ131160 DXF131160 EHB131160 EQX131160 FAT131160 FKP131160 FUL131160 GEH131160 GOD131160 GXZ131160 HHV131160 HRR131160 IBN131160 ILJ131160 IVF131160 JFB131160 JOX131160 JYT131160 KIP131160 KSL131160 LCH131160 LMD131160 LVZ131160 MFV131160 MPR131160 MZN131160 NJJ131160 NTF131160 ODB131160 OMX131160 OWT131160 PGP131160 PQL131160 QAH131160 QKD131160 QTZ131160 RDV131160 RNR131160 RXN131160 SHJ131160 SRF131160 TBB131160 TKX131160 TUT131160 UEP131160 UOL131160 UYH131160 VID131160 VRZ131160 WBV131160 WLR131160 WVN131160 F196696 JB196696 SX196696 ACT196696 AMP196696 AWL196696 BGH196696 BQD196696 BZZ196696 CJV196696 CTR196696 DDN196696 DNJ196696 DXF196696 EHB196696 EQX196696 FAT196696 FKP196696 FUL196696 GEH196696 GOD196696 GXZ196696 HHV196696 HRR196696 IBN196696 ILJ196696 IVF196696 JFB196696 JOX196696 JYT196696 KIP196696 KSL196696 LCH196696 LMD196696 LVZ196696 MFV196696 MPR196696 MZN196696 NJJ196696 NTF196696 ODB196696 OMX196696 OWT196696 PGP196696 PQL196696 QAH196696 QKD196696 QTZ196696 RDV196696 RNR196696 RXN196696 SHJ196696 SRF196696 TBB196696 TKX196696 TUT196696 UEP196696 UOL196696 UYH196696 VID196696 VRZ196696 WBV196696 WLR196696 WVN196696 F262232 JB262232 SX262232 ACT262232 AMP262232 AWL262232 BGH262232 BQD262232 BZZ262232 CJV262232 CTR262232 DDN262232 DNJ262232 DXF262232 EHB262232 EQX262232 FAT262232 FKP262232 FUL262232 GEH262232 GOD262232 GXZ262232 HHV262232 HRR262232 IBN262232 ILJ262232 IVF262232 JFB262232 JOX262232 JYT262232 KIP262232 KSL262232 LCH262232 LMD262232 LVZ262232 MFV262232 MPR262232 MZN262232 NJJ262232 NTF262232 ODB262232 OMX262232 OWT262232 PGP262232 PQL262232 QAH262232 QKD262232 QTZ262232 RDV262232 RNR262232 RXN262232 SHJ262232 SRF262232 TBB262232 TKX262232 TUT262232 UEP262232 UOL262232 UYH262232 VID262232 VRZ262232 WBV262232 WLR262232 WVN262232 F327768 JB327768 SX327768 ACT327768 AMP327768 AWL327768 BGH327768 BQD327768 BZZ327768 CJV327768 CTR327768 DDN327768 DNJ327768 DXF327768 EHB327768 EQX327768 FAT327768 FKP327768 FUL327768 GEH327768 GOD327768 GXZ327768 HHV327768 HRR327768 IBN327768 ILJ327768 IVF327768 JFB327768 JOX327768 JYT327768 KIP327768 KSL327768 LCH327768 LMD327768 LVZ327768 MFV327768 MPR327768 MZN327768 NJJ327768 NTF327768 ODB327768 OMX327768 OWT327768 PGP327768 PQL327768 QAH327768 QKD327768 QTZ327768 RDV327768 RNR327768 RXN327768 SHJ327768 SRF327768 TBB327768 TKX327768 TUT327768 UEP327768 UOL327768 UYH327768 VID327768 VRZ327768 WBV327768 WLR327768 WVN327768 F393304 JB393304 SX393304 ACT393304 AMP393304 AWL393304 BGH393304 BQD393304 BZZ393304 CJV393304 CTR393304 DDN393304 DNJ393304 DXF393304 EHB393304 EQX393304 FAT393304 FKP393304 FUL393304 GEH393304 GOD393304 GXZ393304 HHV393304 HRR393304 IBN393304 ILJ393304 IVF393304 JFB393304 JOX393304 JYT393304 KIP393304 KSL393304 LCH393304 LMD393304 LVZ393304 MFV393304 MPR393304 MZN393304 NJJ393304 NTF393304 ODB393304 OMX393304 OWT393304 PGP393304 PQL393304 QAH393304 QKD393304 QTZ393304 RDV393304 RNR393304 RXN393304 SHJ393304 SRF393304 TBB393304 TKX393304 TUT393304 UEP393304 UOL393304 UYH393304 VID393304 VRZ393304 WBV393304 WLR393304 WVN393304 F458840 JB458840 SX458840 ACT458840 AMP458840 AWL458840 BGH458840 BQD458840 BZZ458840 CJV458840 CTR458840 DDN458840 DNJ458840 DXF458840 EHB458840 EQX458840 FAT458840 FKP458840 FUL458840 GEH458840 GOD458840 GXZ458840 HHV458840 HRR458840 IBN458840 ILJ458840 IVF458840 JFB458840 JOX458840 JYT458840 KIP458840 KSL458840 LCH458840 LMD458840 LVZ458840 MFV458840 MPR458840 MZN458840 NJJ458840 NTF458840 ODB458840 OMX458840 OWT458840 PGP458840 PQL458840 QAH458840 QKD458840 QTZ458840 RDV458840 RNR458840 RXN458840 SHJ458840 SRF458840 TBB458840 TKX458840 TUT458840 UEP458840 UOL458840 UYH458840 VID458840 VRZ458840 WBV458840 WLR458840 WVN458840 F524376 JB524376 SX524376 ACT524376 AMP524376 AWL524376 BGH524376 BQD524376 BZZ524376 CJV524376 CTR524376 DDN524376 DNJ524376 DXF524376 EHB524376 EQX524376 FAT524376 FKP524376 FUL524376 GEH524376 GOD524376 GXZ524376 HHV524376 HRR524376 IBN524376 ILJ524376 IVF524376 JFB524376 JOX524376 JYT524376 KIP524376 KSL524376 LCH524376 LMD524376 LVZ524376 MFV524376 MPR524376 MZN524376 NJJ524376 NTF524376 ODB524376 OMX524376 OWT524376 PGP524376 PQL524376 QAH524376 QKD524376 QTZ524376 RDV524376 RNR524376 RXN524376 SHJ524376 SRF524376 TBB524376 TKX524376 TUT524376 UEP524376 UOL524376 UYH524376 VID524376 VRZ524376 WBV524376 WLR524376 WVN524376 F589912 JB589912 SX589912 ACT589912 AMP589912 AWL589912 BGH589912 BQD589912 BZZ589912 CJV589912 CTR589912 DDN589912 DNJ589912 DXF589912 EHB589912 EQX589912 FAT589912 FKP589912 FUL589912 GEH589912 GOD589912 GXZ589912 HHV589912 HRR589912 IBN589912 ILJ589912 IVF589912 JFB589912 JOX589912 JYT589912 KIP589912 KSL589912 LCH589912 LMD589912 LVZ589912 MFV589912 MPR589912 MZN589912 NJJ589912 NTF589912 ODB589912 OMX589912 OWT589912 PGP589912 PQL589912 QAH589912 QKD589912 QTZ589912 RDV589912 RNR589912 RXN589912 SHJ589912 SRF589912 TBB589912 TKX589912 TUT589912 UEP589912 UOL589912 UYH589912 VID589912 VRZ589912 WBV589912 WLR589912 WVN589912 F655448 JB655448 SX655448 ACT655448 AMP655448 AWL655448 BGH655448 BQD655448 BZZ655448 CJV655448 CTR655448 DDN655448 DNJ655448 DXF655448 EHB655448 EQX655448 FAT655448 FKP655448 FUL655448 GEH655448 GOD655448 GXZ655448 HHV655448 HRR655448 IBN655448 ILJ655448 IVF655448 JFB655448 JOX655448 JYT655448 KIP655448 KSL655448 LCH655448 LMD655448 LVZ655448 MFV655448 MPR655448 MZN655448 NJJ655448 NTF655448 ODB655448 OMX655448 OWT655448 PGP655448 PQL655448 QAH655448 QKD655448 QTZ655448 RDV655448 RNR655448 RXN655448 SHJ655448 SRF655448 TBB655448 TKX655448 TUT655448 UEP655448 UOL655448 UYH655448 VID655448 VRZ655448 WBV655448 WLR655448 WVN655448 F720984 JB720984 SX720984 ACT720984 AMP720984 AWL720984 BGH720984 BQD720984 BZZ720984 CJV720984 CTR720984 DDN720984 DNJ720984 DXF720984 EHB720984 EQX720984 FAT720984 FKP720984 FUL720984 GEH720984 GOD720984 GXZ720984 HHV720984 HRR720984 IBN720984 ILJ720984 IVF720984 JFB720984 JOX720984 JYT720984 KIP720984 KSL720984 LCH720984 LMD720984 LVZ720984 MFV720984 MPR720984 MZN720984 NJJ720984 NTF720984 ODB720984 OMX720984 OWT720984 PGP720984 PQL720984 QAH720984 QKD720984 QTZ720984 RDV720984 RNR720984 RXN720984 SHJ720984 SRF720984 TBB720984 TKX720984 TUT720984 UEP720984 UOL720984 UYH720984 VID720984 VRZ720984 WBV720984 WLR720984 WVN720984 F786520 JB786520 SX786520 ACT786520 AMP786520 AWL786520 BGH786520 BQD786520 BZZ786520 CJV786520 CTR786520 DDN786520 DNJ786520 DXF786520 EHB786520 EQX786520 FAT786520 FKP786520 FUL786520 GEH786520 GOD786520 GXZ786520 HHV786520 HRR786520 IBN786520 ILJ786520 IVF786520 JFB786520 JOX786520 JYT786520 KIP786520 KSL786520 LCH786520 LMD786520 LVZ786520 MFV786520 MPR786520 MZN786520 NJJ786520 NTF786520 ODB786520 OMX786520 OWT786520 PGP786520 PQL786520 QAH786520 QKD786520 QTZ786520 RDV786520 RNR786520 RXN786520 SHJ786520 SRF786520 TBB786520 TKX786520 TUT786520 UEP786520 UOL786520 UYH786520 VID786520 VRZ786520 WBV786520 WLR786520 WVN786520 F852056 JB852056 SX852056 ACT852056 AMP852056 AWL852056 BGH852056 BQD852056 BZZ852056 CJV852056 CTR852056 DDN852056 DNJ852056 DXF852056 EHB852056 EQX852056 FAT852056 FKP852056 FUL852056 GEH852056 GOD852056 GXZ852056 HHV852056 HRR852056 IBN852056 ILJ852056 IVF852056 JFB852056 JOX852056 JYT852056 KIP852056 KSL852056 LCH852056 LMD852056 LVZ852056 MFV852056 MPR852056 MZN852056 NJJ852056 NTF852056 ODB852056 OMX852056 OWT852056 PGP852056 PQL852056 QAH852056 QKD852056 QTZ852056 RDV852056 RNR852056 RXN852056 SHJ852056 SRF852056 TBB852056 TKX852056 TUT852056 UEP852056 UOL852056 UYH852056 VID852056 VRZ852056 WBV852056 WLR852056 WVN852056 F917592 JB917592 SX917592 ACT917592 AMP917592 AWL917592 BGH917592 BQD917592 BZZ917592 CJV917592 CTR917592 DDN917592 DNJ917592 DXF917592 EHB917592 EQX917592 FAT917592 FKP917592 FUL917592 GEH917592 GOD917592 GXZ917592 HHV917592 HRR917592 IBN917592 ILJ917592 IVF917592 JFB917592 JOX917592 JYT917592 KIP917592 KSL917592 LCH917592 LMD917592 LVZ917592 MFV917592 MPR917592 MZN917592 NJJ917592 NTF917592 ODB917592 OMX917592 OWT917592 PGP917592 PQL917592 QAH917592 QKD917592 QTZ917592 RDV917592 RNR917592 RXN917592 SHJ917592 SRF917592 TBB917592 TKX917592 TUT917592 UEP917592 UOL917592 UYH917592 VID917592 VRZ917592 WBV917592 WLR917592 WVN917592 F983128 JB983128 SX983128 ACT983128 AMP983128 AWL983128 BGH983128 BQD983128 BZZ983128 CJV983128 CTR983128 DDN983128 DNJ983128 DXF983128 EHB983128 EQX983128 FAT983128 FKP983128 FUL983128 GEH983128 GOD983128 GXZ983128 HHV983128 HRR983128 IBN983128 ILJ983128 IVF983128 JFB983128 JOX983128 JYT983128 KIP983128 KSL983128 LCH983128 LMD983128 LVZ983128 MFV983128 MPR983128 MZN983128 NJJ983128 NTF983128 ODB983128 OMX983128 OWT983128 PGP983128 PQL983128 QAH983128 QKD983128 QTZ983128 RDV983128 RNR983128 RXN983128 SHJ983128 SRF983128 TBB983128 TKX983128 TUT983128 UEP983128 UOL983128 UYH983128 VID983128 VRZ983128 WBV983128 WLR983128 WVN983128"/>
    <dataValidation allowBlank="1" showInputMessage="1" showErrorMessage="1" promptTitle="Rate in Year 1 - with SV" prompt="This is the ordinary business rate for a land value of $50,000 in Year 1 of the application - with the proposed special variation." sqref="G68 JC68 SY68 ACU68 AMQ68 AWM68 BGI68 BQE68 CAA68 CJW68 CTS68 DDO68 DNK68 DXG68 EHC68 EQY68 FAU68 FKQ68 FUM68 GEI68 GOE68 GYA68 HHW68 HRS68 IBO68 ILK68 IVG68 JFC68 JOY68 JYU68 KIQ68 KSM68 LCI68 LME68 LWA68 MFW68 MPS68 MZO68 NJK68 NTG68 ODC68 OMY68 OWU68 PGQ68 PQM68 QAI68 QKE68 QUA68 RDW68 RNS68 RXO68 SHK68 SRG68 TBC68 TKY68 TUU68 UEQ68 UOM68 UYI68 VIE68 VSA68 WBW68 WLS68 WVO68 G65604 JC65604 SY65604 ACU65604 AMQ65604 AWM65604 BGI65604 BQE65604 CAA65604 CJW65604 CTS65604 DDO65604 DNK65604 DXG65604 EHC65604 EQY65604 FAU65604 FKQ65604 FUM65604 GEI65604 GOE65604 GYA65604 HHW65604 HRS65604 IBO65604 ILK65604 IVG65604 JFC65604 JOY65604 JYU65604 KIQ65604 KSM65604 LCI65604 LME65604 LWA65604 MFW65604 MPS65604 MZO65604 NJK65604 NTG65604 ODC65604 OMY65604 OWU65604 PGQ65604 PQM65604 QAI65604 QKE65604 QUA65604 RDW65604 RNS65604 RXO65604 SHK65604 SRG65604 TBC65604 TKY65604 TUU65604 UEQ65604 UOM65604 UYI65604 VIE65604 VSA65604 WBW65604 WLS65604 WVO65604 G131140 JC131140 SY131140 ACU131140 AMQ131140 AWM131140 BGI131140 BQE131140 CAA131140 CJW131140 CTS131140 DDO131140 DNK131140 DXG131140 EHC131140 EQY131140 FAU131140 FKQ131140 FUM131140 GEI131140 GOE131140 GYA131140 HHW131140 HRS131140 IBO131140 ILK131140 IVG131140 JFC131140 JOY131140 JYU131140 KIQ131140 KSM131140 LCI131140 LME131140 LWA131140 MFW131140 MPS131140 MZO131140 NJK131140 NTG131140 ODC131140 OMY131140 OWU131140 PGQ131140 PQM131140 QAI131140 QKE131140 QUA131140 RDW131140 RNS131140 RXO131140 SHK131140 SRG131140 TBC131140 TKY131140 TUU131140 UEQ131140 UOM131140 UYI131140 VIE131140 VSA131140 WBW131140 WLS131140 WVO131140 G196676 JC196676 SY196676 ACU196676 AMQ196676 AWM196676 BGI196676 BQE196676 CAA196676 CJW196676 CTS196676 DDO196676 DNK196676 DXG196676 EHC196676 EQY196676 FAU196676 FKQ196676 FUM196676 GEI196676 GOE196676 GYA196676 HHW196676 HRS196676 IBO196676 ILK196676 IVG196676 JFC196676 JOY196676 JYU196676 KIQ196676 KSM196676 LCI196676 LME196676 LWA196676 MFW196676 MPS196676 MZO196676 NJK196676 NTG196676 ODC196676 OMY196676 OWU196676 PGQ196676 PQM196676 QAI196676 QKE196676 QUA196676 RDW196676 RNS196676 RXO196676 SHK196676 SRG196676 TBC196676 TKY196676 TUU196676 UEQ196676 UOM196676 UYI196676 VIE196676 VSA196676 WBW196676 WLS196676 WVO196676 G262212 JC262212 SY262212 ACU262212 AMQ262212 AWM262212 BGI262212 BQE262212 CAA262212 CJW262212 CTS262212 DDO262212 DNK262212 DXG262212 EHC262212 EQY262212 FAU262212 FKQ262212 FUM262212 GEI262212 GOE262212 GYA262212 HHW262212 HRS262212 IBO262212 ILK262212 IVG262212 JFC262212 JOY262212 JYU262212 KIQ262212 KSM262212 LCI262212 LME262212 LWA262212 MFW262212 MPS262212 MZO262212 NJK262212 NTG262212 ODC262212 OMY262212 OWU262212 PGQ262212 PQM262212 QAI262212 QKE262212 QUA262212 RDW262212 RNS262212 RXO262212 SHK262212 SRG262212 TBC262212 TKY262212 TUU262212 UEQ262212 UOM262212 UYI262212 VIE262212 VSA262212 WBW262212 WLS262212 WVO262212 G327748 JC327748 SY327748 ACU327748 AMQ327748 AWM327748 BGI327748 BQE327748 CAA327748 CJW327748 CTS327748 DDO327748 DNK327748 DXG327748 EHC327748 EQY327748 FAU327748 FKQ327748 FUM327748 GEI327748 GOE327748 GYA327748 HHW327748 HRS327748 IBO327748 ILK327748 IVG327748 JFC327748 JOY327748 JYU327748 KIQ327748 KSM327748 LCI327748 LME327748 LWA327748 MFW327748 MPS327748 MZO327748 NJK327748 NTG327748 ODC327748 OMY327748 OWU327748 PGQ327748 PQM327748 QAI327748 QKE327748 QUA327748 RDW327748 RNS327748 RXO327748 SHK327748 SRG327748 TBC327748 TKY327748 TUU327748 UEQ327748 UOM327748 UYI327748 VIE327748 VSA327748 WBW327748 WLS327748 WVO327748 G393284 JC393284 SY393284 ACU393284 AMQ393284 AWM393284 BGI393284 BQE393284 CAA393284 CJW393284 CTS393284 DDO393284 DNK393284 DXG393284 EHC393284 EQY393284 FAU393284 FKQ393284 FUM393284 GEI393284 GOE393284 GYA393284 HHW393284 HRS393284 IBO393284 ILK393284 IVG393284 JFC393284 JOY393284 JYU393284 KIQ393284 KSM393284 LCI393284 LME393284 LWA393284 MFW393284 MPS393284 MZO393284 NJK393284 NTG393284 ODC393284 OMY393284 OWU393284 PGQ393284 PQM393284 QAI393284 QKE393284 QUA393284 RDW393284 RNS393284 RXO393284 SHK393284 SRG393284 TBC393284 TKY393284 TUU393284 UEQ393284 UOM393284 UYI393284 VIE393284 VSA393284 WBW393284 WLS393284 WVO393284 G458820 JC458820 SY458820 ACU458820 AMQ458820 AWM458820 BGI458820 BQE458820 CAA458820 CJW458820 CTS458820 DDO458820 DNK458820 DXG458820 EHC458820 EQY458820 FAU458820 FKQ458820 FUM458820 GEI458820 GOE458820 GYA458820 HHW458820 HRS458820 IBO458820 ILK458820 IVG458820 JFC458820 JOY458820 JYU458820 KIQ458820 KSM458820 LCI458820 LME458820 LWA458820 MFW458820 MPS458820 MZO458820 NJK458820 NTG458820 ODC458820 OMY458820 OWU458820 PGQ458820 PQM458820 QAI458820 QKE458820 QUA458820 RDW458820 RNS458820 RXO458820 SHK458820 SRG458820 TBC458820 TKY458820 TUU458820 UEQ458820 UOM458820 UYI458820 VIE458820 VSA458820 WBW458820 WLS458820 WVO458820 G524356 JC524356 SY524356 ACU524356 AMQ524356 AWM524356 BGI524356 BQE524356 CAA524356 CJW524356 CTS524356 DDO524356 DNK524356 DXG524356 EHC524356 EQY524356 FAU524356 FKQ524356 FUM524356 GEI524356 GOE524356 GYA524356 HHW524356 HRS524356 IBO524356 ILK524356 IVG524356 JFC524356 JOY524356 JYU524356 KIQ524356 KSM524356 LCI524356 LME524356 LWA524356 MFW524356 MPS524356 MZO524356 NJK524356 NTG524356 ODC524356 OMY524356 OWU524356 PGQ524356 PQM524356 QAI524356 QKE524356 QUA524356 RDW524356 RNS524356 RXO524356 SHK524356 SRG524356 TBC524356 TKY524356 TUU524356 UEQ524356 UOM524356 UYI524356 VIE524356 VSA524356 WBW524356 WLS524356 WVO524356 G589892 JC589892 SY589892 ACU589892 AMQ589892 AWM589892 BGI589892 BQE589892 CAA589892 CJW589892 CTS589892 DDO589892 DNK589892 DXG589892 EHC589892 EQY589892 FAU589892 FKQ589892 FUM589892 GEI589892 GOE589892 GYA589892 HHW589892 HRS589892 IBO589892 ILK589892 IVG589892 JFC589892 JOY589892 JYU589892 KIQ589892 KSM589892 LCI589892 LME589892 LWA589892 MFW589892 MPS589892 MZO589892 NJK589892 NTG589892 ODC589892 OMY589892 OWU589892 PGQ589892 PQM589892 QAI589892 QKE589892 QUA589892 RDW589892 RNS589892 RXO589892 SHK589892 SRG589892 TBC589892 TKY589892 TUU589892 UEQ589892 UOM589892 UYI589892 VIE589892 VSA589892 WBW589892 WLS589892 WVO589892 G655428 JC655428 SY655428 ACU655428 AMQ655428 AWM655428 BGI655428 BQE655428 CAA655428 CJW655428 CTS655428 DDO655428 DNK655428 DXG655428 EHC655428 EQY655428 FAU655428 FKQ655428 FUM655428 GEI655428 GOE655428 GYA655428 HHW655428 HRS655428 IBO655428 ILK655428 IVG655428 JFC655428 JOY655428 JYU655428 KIQ655428 KSM655428 LCI655428 LME655428 LWA655428 MFW655428 MPS655428 MZO655428 NJK655428 NTG655428 ODC655428 OMY655428 OWU655428 PGQ655428 PQM655428 QAI655428 QKE655428 QUA655428 RDW655428 RNS655428 RXO655428 SHK655428 SRG655428 TBC655428 TKY655428 TUU655428 UEQ655428 UOM655428 UYI655428 VIE655428 VSA655428 WBW655428 WLS655428 WVO655428 G720964 JC720964 SY720964 ACU720964 AMQ720964 AWM720964 BGI720964 BQE720964 CAA720964 CJW720964 CTS720964 DDO720964 DNK720964 DXG720964 EHC720964 EQY720964 FAU720964 FKQ720964 FUM720964 GEI720964 GOE720964 GYA720964 HHW720964 HRS720964 IBO720964 ILK720964 IVG720964 JFC720964 JOY720964 JYU720964 KIQ720964 KSM720964 LCI720964 LME720964 LWA720964 MFW720964 MPS720964 MZO720964 NJK720964 NTG720964 ODC720964 OMY720964 OWU720964 PGQ720964 PQM720964 QAI720964 QKE720964 QUA720964 RDW720964 RNS720964 RXO720964 SHK720964 SRG720964 TBC720964 TKY720964 TUU720964 UEQ720964 UOM720964 UYI720964 VIE720964 VSA720964 WBW720964 WLS720964 WVO720964 G786500 JC786500 SY786500 ACU786500 AMQ786500 AWM786500 BGI786500 BQE786500 CAA786500 CJW786500 CTS786500 DDO786500 DNK786500 DXG786500 EHC786500 EQY786500 FAU786500 FKQ786500 FUM786500 GEI786500 GOE786500 GYA786500 HHW786500 HRS786500 IBO786500 ILK786500 IVG786500 JFC786500 JOY786500 JYU786500 KIQ786500 KSM786500 LCI786500 LME786500 LWA786500 MFW786500 MPS786500 MZO786500 NJK786500 NTG786500 ODC786500 OMY786500 OWU786500 PGQ786500 PQM786500 QAI786500 QKE786500 QUA786500 RDW786500 RNS786500 RXO786500 SHK786500 SRG786500 TBC786500 TKY786500 TUU786500 UEQ786500 UOM786500 UYI786500 VIE786500 VSA786500 WBW786500 WLS786500 WVO786500 G852036 JC852036 SY852036 ACU852036 AMQ852036 AWM852036 BGI852036 BQE852036 CAA852036 CJW852036 CTS852036 DDO852036 DNK852036 DXG852036 EHC852036 EQY852036 FAU852036 FKQ852036 FUM852036 GEI852036 GOE852036 GYA852036 HHW852036 HRS852036 IBO852036 ILK852036 IVG852036 JFC852036 JOY852036 JYU852036 KIQ852036 KSM852036 LCI852036 LME852036 LWA852036 MFW852036 MPS852036 MZO852036 NJK852036 NTG852036 ODC852036 OMY852036 OWU852036 PGQ852036 PQM852036 QAI852036 QKE852036 QUA852036 RDW852036 RNS852036 RXO852036 SHK852036 SRG852036 TBC852036 TKY852036 TUU852036 UEQ852036 UOM852036 UYI852036 VIE852036 VSA852036 WBW852036 WLS852036 WVO852036 G917572 JC917572 SY917572 ACU917572 AMQ917572 AWM917572 BGI917572 BQE917572 CAA917572 CJW917572 CTS917572 DDO917572 DNK917572 DXG917572 EHC917572 EQY917572 FAU917572 FKQ917572 FUM917572 GEI917572 GOE917572 GYA917572 HHW917572 HRS917572 IBO917572 ILK917572 IVG917572 JFC917572 JOY917572 JYU917572 KIQ917572 KSM917572 LCI917572 LME917572 LWA917572 MFW917572 MPS917572 MZO917572 NJK917572 NTG917572 ODC917572 OMY917572 OWU917572 PGQ917572 PQM917572 QAI917572 QKE917572 QUA917572 RDW917572 RNS917572 RXO917572 SHK917572 SRG917572 TBC917572 TKY917572 TUU917572 UEQ917572 UOM917572 UYI917572 VIE917572 VSA917572 WBW917572 WLS917572 WVO917572 G983108 JC983108 SY983108 ACU983108 AMQ983108 AWM983108 BGI983108 BQE983108 CAA983108 CJW983108 CTS983108 DDO983108 DNK983108 DXG983108 EHC983108 EQY983108 FAU983108 FKQ983108 FUM983108 GEI983108 GOE983108 GYA983108 HHW983108 HRS983108 IBO983108 ILK983108 IVG983108 JFC983108 JOY983108 JYU983108 KIQ983108 KSM983108 LCI983108 LME983108 LWA983108 MFW983108 MPS983108 MZO983108 NJK983108 NTG983108 ODC983108 OMY983108 OWU983108 PGQ983108 PQM983108 QAI983108 QKE983108 QUA983108 RDW983108 RNS983108 RXO983108 SHK983108 SRG983108 TBC983108 TKY983108 TUU983108 UEQ983108 UOM983108 UYI983108 VIE983108 VSA983108 WBW983108 WLS983108 WVO983108"/>
    <dataValidation allowBlank="1" showInputMessage="1" showErrorMessage="1" promptTitle="Number of property assessments" prompt="This is the estimated number of ordinary business property assessments with land valued between $0 and $99,999 in the first year of the special variation." sqref="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dataValidation allowBlank="1" showErrorMessage="1" promptTitle="Number of property assessments" prompt="This is the estimated number of ordinary residential property assessments with land valued between $0 and $99,999 in the first year of the special variation." sqref="D47:D61 IZ47:IZ61 SV47:SV61 ACR47:ACR61 AMN47:AMN61 AWJ47:AWJ61 BGF47:BGF61 BQB47:BQB61 BZX47:BZX61 CJT47:CJT61 CTP47:CTP61 DDL47:DDL61 DNH47:DNH61 DXD47:DXD61 EGZ47:EGZ61 EQV47:EQV61 FAR47:FAR61 FKN47:FKN61 FUJ47:FUJ61 GEF47:GEF61 GOB47:GOB61 GXX47:GXX61 HHT47:HHT61 HRP47:HRP61 IBL47:IBL61 ILH47:ILH61 IVD47:IVD61 JEZ47:JEZ61 JOV47:JOV61 JYR47:JYR61 KIN47:KIN61 KSJ47:KSJ61 LCF47:LCF61 LMB47:LMB61 LVX47:LVX61 MFT47:MFT61 MPP47:MPP61 MZL47:MZL61 NJH47:NJH61 NTD47:NTD61 OCZ47:OCZ61 OMV47:OMV61 OWR47:OWR61 PGN47:PGN61 PQJ47:PQJ61 QAF47:QAF61 QKB47:QKB61 QTX47:QTX61 RDT47:RDT61 RNP47:RNP61 RXL47:RXL61 SHH47:SHH61 SRD47:SRD61 TAZ47:TAZ61 TKV47:TKV61 TUR47:TUR61 UEN47:UEN61 UOJ47:UOJ61 UYF47:UYF61 VIB47:VIB61 VRX47:VRX61 WBT47:WBT61 WLP47:WLP61 WVL47:WVL61 D65583:D65597 IZ65583:IZ65597 SV65583:SV65597 ACR65583:ACR65597 AMN65583:AMN65597 AWJ65583:AWJ65597 BGF65583:BGF65597 BQB65583:BQB65597 BZX65583:BZX65597 CJT65583:CJT65597 CTP65583:CTP65597 DDL65583:DDL65597 DNH65583:DNH65597 DXD65583:DXD65597 EGZ65583:EGZ65597 EQV65583:EQV65597 FAR65583:FAR65597 FKN65583:FKN65597 FUJ65583:FUJ65597 GEF65583:GEF65597 GOB65583:GOB65597 GXX65583:GXX65597 HHT65583:HHT65597 HRP65583:HRP65597 IBL65583:IBL65597 ILH65583:ILH65597 IVD65583:IVD65597 JEZ65583:JEZ65597 JOV65583:JOV65597 JYR65583:JYR65597 KIN65583:KIN65597 KSJ65583:KSJ65597 LCF65583:LCF65597 LMB65583:LMB65597 LVX65583:LVX65597 MFT65583:MFT65597 MPP65583:MPP65597 MZL65583:MZL65597 NJH65583:NJH65597 NTD65583:NTD65597 OCZ65583:OCZ65597 OMV65583:OMV65597 OWR65583:OWR65597 PGN65583:PGN65597 PQJ65583:PQJ65597 QAF65583:QAF65597 QKB65583:QKB65597 QTX65583:QTX65597 RDT65583:RDT65597 RNP65583:RNP65597 RXL65583:RXL65597 SHH65583:SHH65597 SRD65583:SRD65597 TAZ65583:TAZ65597 TKV65583:TKV65597 TUR65583:TUR65597 UEN65583:UEN65597 UOJ65583:UOJ65597 UYF65583:UYF65597 VIB65583:VIB65597 VRX65583:VRX65597 WBT65583:WBT65597 WLP65583:WLP65597 WVL65583:WVL65597 D131119:D131133 IZ131119:IZ131133 SV131119:SV131133 ACR131119:ACR131133 AMN131119:AMN131133 AWJ131119:AWJ131133 BGF131119:BGF131133 BQB131119:BQB131133 BZX131119:BZX131133 CJT131119:CJT131133 CTP131119:CTP131133 DDL131119:DDL131133 DNH131119:DNH131133 DXD131119:DXD131133 EGZ131119:EGZ131133 EQV131119:EQV131133 FAR131119:FAR131133 FKN131119:FKN131133 FUJ131119:FUJ131133 GEF131119:GEF131133 GOB131119:GOB131133 GXX131119:GXX131133 HHT131119:HHT131133 HRP131119:HRP131133 IBL131119:IBL131133 ILH131119:ILH131133 IVD131119:IVD131133 JEZ131119:JEZ131133 JOV131119:JOV131133 JYR131119:JYR131133 KIN131119:KIN131133 KSJ131119:KSJ131133 LCF131119:LCF131133 LMB131119:LMB131133 LVX131119:LVX131133 MFT131119:MFT131133 MPP131119:MPP131133 MZL131119:MZL131133 NJH131119:NJH131133 NTD131119:NTD131133 OCZ131119:OCZ131133 OMV131119:OMV131133 OWR131119:OWR131133 PGN131119:PGN131133 PQJ131119:PQJ131133 QAF131119:QAF131133 QKB131119:QKB131133 QTX131119:QTX131133 RDT131119:RDT131133 RNP131119:RNP131133 RXL131119:RXL131133 SHH131119:SHH131133 SRD131119:SRD131133 TAZ131119:TAZ131133 TKV131119:TKV131133 TUR131119:TUR131133 UEN131119:UEN131133 UOJ131119:UOJ131133 UYF131119:UYF131133 VIB131119:VIB131133 VRX131119:VRX131133 WBT131119:WBT131133 WLP131119:WLP131133 WVL131119:WVL131133 D196655:D196669 IZ196655:IZ196669 SV196655:SV196669 ACR196655:ACR196669 AMN196655:AMN196669 AWJ196655:AWJ196669 BGF196655:BGF196669 BQB196655:BQB196669 BZX196655:BZX196669 CJT196655:CJT196669 CTP196655:CTP196669 DDL196655:DDL196669 DNH196655:DNH196669 DXD196655:DXD196669 EGZ196655:EGZ196669 EQV196655:EQV196669 FAR196655:FAR196669 FKN196655:FKN196669 FUJ196655:FUJ196669 GEF196655:GEF196669 GOB196655:GOB196669 GXX196655:GXX196669 HHT196655:HHT196669 HRP196655:HRP196669 IBL196655:IBL196669 ILH196655:ILH196669 IVD196655:IVD196669 JEZ196655:JEZ196669 JOV196655:JOV196669 JYR196655:JYR196669 KIN196655:KIN196669 KSJ196655:KSJ196669 LCF196655:LCF196669 LMB196655:LMB196669 LVX196655:LVX196669 MFT196655:MFT196669 MPP196655:MPP196669 MZL196655:MZL196669 NJH196655:NJH196669 NTD196655:NTD196669 OCZ196655:OCZ196669 OMV196655:OMV196669 OWR196655:OWR196669 PGN196655:PGN196669 PQJ196655:PQJ196669 QAF196655:QAF196669 QKB196655:QKB196669 QTX196655:QTX196669 RDT196655:RDT196669 RNP196655:RNP196669 RXL196655:RXL196669 SHH196655:SHH196669 SRD196655:SRD196669 TAZ196655:TAZ196669 TKV196655:TKV196669 TUR196655:TUR196669 UEN196655:UEN196669 UOJ196655:UOJ196669 UYF196655:UYF196669 VIB196655:VIB196669 VRX196655:VRX196669 WBT196655:WBT196669 WLP196655:WLP196669 WVL196655:WVL196669 D262191:D262205 IZ262191:IZ262205 SV262191:SV262205 ACR262191:ACR262205 AMN262191:AMN262205 AWJ262191:AWJ262205 BGF262191:BGF262205 BQB262191:BQB262205 BZX262191:BZX262205 CJT262191:CJT262205 CTP262191:CTP262205 DDL262191:DDL262205 DNH262191:DNH262205 DXD262191:DXD262205 EGZ262191:EGZ262205 EQV262191:EQV262205 FAR262191:FAR262205 FKN262191:FKN262205 FUJ262191:FUJ262205 GEF262191:GEF262205 GOB262191:GOB262205 GXX262191:GXX262205 HHT262191:HHT262205 HRP262191:HRP262205 IBL262191:IBL262205 ILH262191:ILH262205 IVD262191:IVD262205 JEZ262191:JEZ262205 JOV262191:JOV262205 JYR262191:JYR262205 KIN262191:KIN262205 KSJ262191:KSJ262205 LCF262191:LCF262205 LMB262191:LMB262205 LVX262191:LVX262205 MFT262191:MFT262205 MPP262191:MPP262205 MZL262191:MZL262205 NJH262191:NJH262205 NTD262191:NTD262205 OCZ262191:OCZ262205 OMV262191:OMV262205 OWR262191:OWR262205 PGN262191:PGN262205 PQJ262191:PQJ262205 QAF262191:QAF262205 QKB262191:QKB262205 QTX262191:QTX262205 RDT262191:RDT262205 RNP262191:RNP262205 RXL262191:RXL262205 SHH262191:SHH262205 SRD262191:SRD262205 TAZ262191:TAZ262205 TKV262191:TKV262205 TUR262191:TUR262205 UEN262191:UEN262205 UOJ262191:UOJ262205 UYF262191:UYF262205 VIB262191:VIB262205 VRX262191:VRX262205 WBT262191:WBT262205 WLP262191:WLP262205 WVL262191:WVL262205 D327727:D327741 IZ327727:IZ327741 SV327727:SV327741 ACR327727:ACR327741 AMN327727:AMN327741 AWJ327727:AWJ327741 BGF327727:BGF327741 BQB327727:BQB327741 BZX327727:BZX327741 CJT327727:CJT327741 CTP327727:CTP327741 DDL327727:DDL327741 DNH327727:DNH327741 DXD327727:DXD327741 EGZ327727:EGZ327741 EQV327727:EQV327741 FAR327727:FAR327741 FKN327727:FKN327741 FUJ327727:FUJ327741 GEF327727:GEF327741 GOB327727:GOB327741 GXX327727:GXX327741 HHT327727:HHT327741 HRP327727:HRP327741 IBL327727:IBL327741 ILH327727:ILH327741 IVD327727:IVD327741 JEZ327727:JEZ327741 JOV327727:JOV327741 JYR327727:JYR327741 KIN327727:KIN327741 KSJ327727:KSJ327741 LCF327727:LCF327741 LMB327727:LMB327741 LVX327727:LVX327741 MFT327727:MFT327741 MPP327727:MPP327741 MZL327727:MZL327741 NJH327727:NJH327741 NTD327727:NTD327741 OCZ327727:OCZ327741 OMV327727:OMV327741 OWR327727:OWR327741 PGN327727:PGN327741 PQJ327727:PQJ327741 QAF327727:QAF327741 QKB327727:QKB327741 QTX327727:QTX327741 RDT327727:RDT327741 RNP327727:RNP327741 RXL327727:RXL327741 SHH327727:SHH327741 SRD327727:SRD327741 TAZ327727:TAZ327741 TKV327727:TKV327741 TUR327727:TUR327741 UEN327727:UEN327741 UOJ327727:UOJ327741 UYF327727:UYF327741 VIB327727:VIB327741 VRX327727:VRX327741 WBT327727:WBT327741 WLP327727:WLP327741 WVL327727:WVL327741 D393263:D393277 IZ393263:IZ393277 SV393263:SV393277 ACR393263:ACR393277 AMN393263:AMN393277 AWJ393263:AWJ393277 BGF393263:BGF393277 BQB393263:BQB393277 BZX393263:BZX393277 CJT393263:CJT393277 CTP393263:CTP393277 DDL393263:DDL393277 DNH393263:DNH393277 DXD393263:DXD393277 EGZ393263:EGZ393277 EQV393263:EQV393277 FAR393263:FAR393277 FKN393263:FKN393277 FUJ393263:FUJ393277 GEF393263:GEF393277 GOB393263:GOB393277 GXX393263:GXX393277 HHT393263:HHT393277 HRP393263:HRP393277 IBL393263:IBL393277 ILH393263:ILH393277 IVD393263:IVD393277 JEZ393263:JEZ393277 JOV393263:JOV393277 JYR393263:JYR393277 KIN393263:KIN393277 KSJ393263:KSJ393277 LCF393263:LCF393277 LMB393263:LMB393277 LVX393263:LVX393277 MFT393263:MFT393277 MPP393263:MPP393277 MZL393263:MZL393277 NJH393263:NJH393277 NTD393263:NTD393277 OCZ393263:OCZ393277 OMV393263:OMV393277 OWR393263:OWR393277 PGN393263:PGN393277 PQJ393263:PQJ393277 QAF393263:QAF393277 QKB393263:QKB393277 QTX393263:QTX393277 RDT393263:RDT393277 RNP393263:RNP393277 RXL393263:RXL393277 SHH393263:SHH393277 SRD393263:SRD393277 TAZ393263:TAZ393277 TKV393263:TKV393277 TUR393263:TUR393277 UEN393263:UEN393277 UOJ393263:UOJ393277 UYF393263:UYF393277 VIB393263:VIB393277 VRX393263:VRX393277 WBT393263:WBT393277 WLP393263:WLP393277 WVL393263:WVL393277 D458799:D458813 IZ458799:IZ458813 SV458799:SV458813 ACR458799:ACR458813 AMN458799:AMN458813 AWJ458799:AWJ458813 BGF458799:BGF458813 BQB458799:BQB458813 BZX458799:BZX458813 CJT458799:CJT458813 CTP458799:CTP458813 DDL458799:DDL458813 DNH458799:DNH458813 DXD458799:DXD458813 EGZ458799:EGZ458813 EQV458799:EQV458813 FAR458799:FAR458813 FKN458799:FKN458813 FUJ458799:FUJ458813 GEF458799:GEF458813 GOB458799:GOB458813 GXX458799:GXX458813 HHT458799:HHT458813 HRP458799:HRP458813 IBL458799:IBL458813 ILH458799:ILH458813 IVD458799:IVD458813 JEZ458799:JEZ458813 JOV458799:JOV458813 JYR458799:JYR458813 KIN458799:KIN458813 KSJ458799:KSJ458813 LCF458799:LCF458813 LMB458799:LMB458813 LVX458799:LVX458813 MFT458799:MFT458813 MPP458799:MPP458813 MZL458799:MZL458813 NJH458799:NJH458813 NTD458799:NTD458813 OCZ458799:OCZ458813 OMV458799:OMV458813 OWR458799:OWR458813 PGN458799:PGN458813 PQJ458799:PQJ458813 QAF458799:QAF458813 QKB458799:QKB458813 QTX458799:QTX458813 RDT458799:RDT458813 RNP458799:RNP458813 RXL458799:RXL458813 SHH458799:SHH458813 SRD458799:SRD458813 TAZ458799:TAZ458813 TKV458799:TKV458813 TUR458799:TUR458813 UEN458799:UEN458813 UOJ458799:UOJ458813 UYF458799:UYF458813 VIB458799:VIB458813 VRX458799:VRX458813 WBT458799:WBT458813 WLP458799:WLP458813 WVL458799:WVL458813 D524335:D524349 IZ524335:IZ524349 SV524335:SV524349 ACR524335:ACR524349 AMN524335:AMN524349 AWJ524335:AWJ524349 BGF524335:BGF524349 BQB524335:BQB524349 BZX524335:BZX524349 CJT524335:CJT524349 CTP524335:CTP524349 DDL524335:DDL524349 DNH524335:DNH524349 DXD524335:DXD524349 EGZ524335:EGZ524349 EQV524335:EQV524349 FAR524335:FAR524349 FKN524335:FKN524349 FUJ524335:FUJ524349 GEF524335:GEF524349 GOB524335:GOB524349 GXX524335:GXX524349 HHT524335:HHT524349 HRP524335:HRP524349 IBL524335:IBL524349 ILH524335:ILH524349 IVD524335:IVD524349 JEZ524335:JEZ524349 JOV524335:JOV524349 JYR524335:JYR524349 KIN524335:KIN524349 KSJ524335:KSJ524349 LCF524335:LCF524349 LMB524335:LMB524349 LVX524335:LVX524349 MFT524335:MFT524349 MPP524335:MPP524349 MZL524335:MZL524349 NJH524335:NJH524349 NTD524335:NTD524349 OCZ524335:OCZ524349 OMV524335:OMV524349 OWR524335:OWR524349 PGN524335:PGN524349 PQJ524335:PQJ524349 QAF524335:QAF524349 QKB524335:QKB524349 QTX524335:QTX524349 RDT524335:RDT524349 RNP524335:RNP524349 RXL524335:RXL524349 SHH524335:SHH524349 SRD524335:SRD524349 TAZ524335:TAZ524349 TKV524335:TKV524349 TUR524335:TUR524349 UEN524335:UEN524349 UOJ524335:UOJ524349 UYF524335:UYF524349 VIB524335:VIB524349 VRX524335:VRX524349 WBT524335:WBT524349 WLP524335:WLP524349 WVL524335:WVL524349 D589871:D589885 IZ589871:IZ589885 SV589871:SV589885 ACR589871:ACR589885 AMN589871:AMN589885 AWJ589871:AWJ589885 BGF589871:BGF589885 BQB589871:BQB589885 BZX589871:BZX589885 CJT589871:CJT589885 CTP589871:CTP589885 DDL589871:DDL589885 DNH589871:DNH589885 DXD589871:DXD589885 EGZ589871:EGZ589885 EQV589871:EQV589885 FAR589871:FAR589885 FKN589871:FKN589885 FUJ589871:FUJ589885 GEF589871:GEF589885 GOB589871:GOB589885 GXX589871:GXX589885 HHT589871:HHT589885 HRP589871:HRP589885 IBL589871:IBL589885 ILH589871:ILH589885 IVD589871:IVD589885 JEZ589871:JEZ589885 JOV589871:JOV589885 JYR589871:JYR589885 KIN589871:KIN589885 KSJ589871:KSJ589885 LCF589871:LCF589885 LMB589871:LMB589885 LVX589871:LVX589885 MFT589871:MFT589885 MPP589871:MPP589885 MZL589871:MZL589885 NJH589871:NJH589885 NTD589871:NTD589885 OCZ589871:OCZ589885 OMV589871:OMV589885 OWR589871:OWR589885 PGN589871:PGN589885 PQJ589871:PQJ589885 QAF589871:QAF589885 QKB589871:QKB589885 QTX589871:QTX589885 RDT589871:RDT589885 RNP589871:RNP589885 RXL589871:RXL589885 SHH589871:SHH589885 SRD589871:SRD589885 TAZ589871:TAZ589885 TKV589871:TKV589885 TUR589871:TUR589885 UEN589871:UEN589885 UOJ589871:UOJ589885 UYF589871:UYF589885 VIB589871:VIB589885 VRX589871:VRX589885 WBT589871:WBT589885 WLP589871:WLP589885 WVL589871:WVL589885 D655407:D655421 IZ655407:IZ655421 SV655407:SV655421 ACR655407:ACR655421 AMN655407:AMN655421 AWJ655407:AWJ655421 BGF655407:BGF655421 BQB655407:BQB655421 BZX655407:BZX655421 CJT655407:CJT655421 CTP655407:CTP655421 DDL655407:DDL655421 DNH655407:DNH655421 DXD655407:DXD655421 EGZ655407:EGZ655421 EQV655407:EQV655421 FAR655407:FAR655421 FKN655407:FKN655421 FUJ655407:FUJ655421 GEF655407:GEF655421 GOB655407:GOB655421 GXX655407:GXX655421 HHT655407:HHT655421 HRP655407:HRP655421 IBL655407:IBL655421 ILH655407:ILH655421 IVD655407:IVD655421 JEZ655407:JEZ655421 JOV655407:JOV655421 JYR655407:JYR655421 KIN655407:KIN655421 KSJ655407:KSJ655421 LCF655407:LCF655421 LMB655407:LMB655421 LVX655407:LVX655421 MFT655407:MFT655421 MPP655407:MPP655421 MZL655407:MZL655421 NJH655407:NJH655421 NTD655407:NTD655421 OCZ655407:OCZ655421 OMV655407:OMV655421 OWR655407:OWR655421 PGN655407:PGN655421 PQJ655407:PQJ655421 QAF655407:QAF655421 QKB655407:QKB655421 QTX655407:QTX655421 RDT655407:RDT655421 RNP655407:RNP655421 RXL655407:RXL655421 SHH655407:SHH655421 SRD655407:SRD655421 TAZ655407:TAZ655421 TKV655407:TKV655421 TUR655407:TUR655421 UEN655407:UEN655421 UOJ655407:UOJ655421 UYF655407:UYF655421 VIB655407:VIB655421 VRX655407:VRX655421 WBT655407:WBT655421 WLP655407:WLP655421 WVL655407:WVL655421 D720943:D720957 IZ720943:IZ720957 SV720943:SV720957 ACR720943:ACR720957 AMN720943:AMN720957 AWJ720943:AWJ720957 BGF720943:BGF720957 BQB720943:BQB720957 BZX720943:BZX720957 CJT720943:CJT720957 CTP720943:CTP720957 DDL720943:DDL720957 DNH720943:DNH720957 DXD720943:DXD720957 EGZ720943:EGZ720957 EQV720943:EQV720957 FAR720943:FAR720957 FKN720943:FKN720957 FUJ720943:FUJ720957 GEF720943:GEF720957 GOB720943:GOB720957 GXX720943:GXX720957 HHT720943:HHT720957 HRP720943:HRP720957 IBL720943:IBL720957 ILH720943:ILH720957 IVD720943:IVD720957 JEZ720943:JEZ720957 JOV720943:JOV720957 JYR720943:JYR720957 KIN720943:KIN720957 KSJ720943:KSJ720957 LCF720943:LCF720957 LMB720943:LMB720957 LVX720943:LVX720957 MFT720943:MFT720957 MPP720943:MPP720957 MZL720943:MZL720957 NJH720943:NJH720957 NTD720943:NTD720957 OCZ720943:OCZ720957 OMV720943:OMV720957 OWR720943:OWR720957 PGN720943:PGN720957 PQJ720943:PQJ720957 QAF720943:QAF720957 QKB720943:QKB720957 QTX720943:QTX720957 RDT720943:RDT720957 RNP720943:RNP720957 RXL720943:RXL720957 SHH720943:SHH720957 SRD720943:SRD720957 TAZ720943:TAZ720957 TKV720943:TKV720957 TUR720943:TUR720957 UEN720943:UEN720957 UOJ720943:UOJ720957 UYF720943:UYF720957 VIB720943:VIB720957 VRX720943:VRX720957 WBT720943:WBT720957 WLP720943:WLP720957 WVL720943:WVL720957 D786479:D786493 IZ786479:IZ786493 SV786479:SV786493 ACR786479:ACR786493 AMN786479:AMN786493 AWJ786479:AWJ786493 BGF786479:BGF786493 BQB786479:BQB786493 BZX786479:BZX786493 CJT786479:CJT786493 CTP786479:CTP786493 DDL786479:DDL786493 DNH786479:DNH786493 DXD786479:DXD786493 EGZ786479:EGZ786493 EQV786479:EQV786493 FAR786479:FAR786493 FKN786479:FKN786493 FUJ786479:FUJ786493 GEF786479:GEF786493 GOB786479:GOB786493 GXX786479:GXX786493 HHT786479:HHT786493 HRP786479:HRP786493 IBL786479:IBL786493 ILH786479:ILH786493 IVD786479:IVD786493 JEZ786479:JEZ786493 JOV786479:JOV786493 JYR786479:JYR786493 KIN786479:KIN786493 KSJ786479:KSJ786493 LCF786479:LCF786493 LMB786479:LMB786493 LVX786479:LVX786493 MFT786479:MFT786493 MPP786479:MPP786493 MZL786479:MZL786493 NJH786479:NJH786493 NTD786479:NTD786493 OCZ786479:OCZ786493 OMV786479:OMV786493 OWR786479:OWR786493 PGN786479:PGN786493 PQJ786479:PQJ786493 QAF786479:QAF786493 QKB786479:QKB786493 QTX786479:QTX786493 RDT786479:RDT786493 RNP786479:RNP786493 RXL786479:RXL786493 SHH786479:SHH786493 SRD786479:SRD786493 TAZ786479:TAZ786493 TKV786479:TKV786493 TUR786479:TUR786493 UEN786479:UEN786493 UOJ786479:UOJ786493 UYF786479:UYF786493 VIB786479:VIB786493 VRX786479:VRX786493 WBT786479:WBT786493 WLP786479:WLP786493 WVL786479:WVL786493 D852015:D852029 IZ852015:IZ852029 SV852015:SV852029 ACR852015:ACR852029 AMN852015:AMN852029 AWJ852015:AWJ852029 BGF852015:BGF852029 BQB852015:BQB852029 BZX852015:BZX852029 CJT852015:CJT852029 CTP852015:CTP852029 DDL852015:DDL852029 DNH852015:DNH852029 DXD852015:DXD852029 EGZ852015:EGZ852029 EQV852015:EQV852029 FAR852015:FAR852029 FKN852015:FKN852029 FUJ852015:FUJ852029 GEF852015:GEF852029 GOB852015:GOB852029 GXX852015:GXX852029 HHT852015:HHT852029 HRP852015:HRP852029 IBL852015:IBL852029 ILH852015:ILH852029 IVD852015:IVD852029 JEZ852015:JEZ852029 JOV852015:JOV852029 JYR852015:JYR852029 KIN852015:KIN852029 KSJ852015:KSJ852029 LCF852015:LCF852029 LMB852015:LMB852029 LVX852015:LVX852029 MFT852015:MFT852029 MPP852015:MPP852029 MZL852015:MZL852029 NJH852015:NJH852029 NTD852015:NTD852029 OCZ852015:OCZ852029 OMV852015:OMV852029 OWR852015:OWR852029 PGN852015:PGN852029 PQJ852015:PQJ852029 QAF852015:QAF852029 QKB852015:QKB852029 QTX852015:QTX852029 RDT852015:RDT852029 RNP852015:RNP852029 RXL852015:RXL852029 SHH852015:SHH852029 SRD852015:SRD852029 TAZ852015:TAZ852029 TKV852015:TKV852029 TUR852015:TUR852029 UEN852015:UEN852029 UOJ852015:UOJ852029 UYF852015:UYF852029 VIB852015:VIB852029 VRX852015:VRX852029 WBT852015:WBT852029 WLP852015:WLP852029 WVL852015:WVL852029 D917551:D917565 IZ917551:IZ917565 SV917551:SV917565 ACR917551:ACR917565 AMN917551:AMN917565 AWJ917551:AWJ917565 BGF917551:BGF917565 BQB917551:BQB917565 BZX917551:BZX917565 CJT917551:CJT917565 CTP917551:CTP917565 DDL917551:DDL917565 DNH917551:DNH917565 DXD917551:DXD917565 EGZ917551:EGZ917565 EQV917551:EQV917565 FAR917551:FAR917565 FKN917551:FKN917565 FUJ917551:FUJ917565 GEF917551:GEF917565 GOB917551:GOB917565 GXX917551:GXX917565 HHT917551:HHT917565 HRP917551:HRP917565 IBL917551:IBL917565 ILH917551:ILH917565 IVD917551:IVD917565 JEZ917551:JEZ917565 JOV917551:JOV917565 JYR917551:JYR917565 KIN917551:KIN917565 KSJ917551:KSJ917565 LCF917551:LCF917565 LMB917551:LMB917565 LVX917551:LVX917565 MFT917551:MFT917565 MPP917551:MPP917565 MZL917551:MZL917565 NJH917551:NJH917565 NTD917551:NTD917565 OCZ917551:OCZ917565 OMV917551:OMV917565 OWR917551:OWR917565 PGN917551:PGN917565 PQJ917551:PQJ917565 QAF917551:QAF917565 QKB917551:QKB917565 QTX917551:QTX917565 RDT917551:RDT917565 RNP917551:RNP917565 RXL917551:RXL917565 SHH917551:SHH917565 SRD917551:SRD917565 TAZ917551:TAZ917565 TKV917551:TKV917565 TUR917551:TUR917565 UEN917551:UEN917565 UOJ917551:UOJ917565 UYF917551:UYF917565 VIB917551:VIB917565 VRX917551:VRX917565 WBT917551:WBT917565 WLP917551:WLP917565 WVL917551:WVL917565 D983087:D983101 IZ983087:IZ983101 SV983087:SV983101 ACR983087:ACR983101 AMN983087:AMN983101 AWJ983087:AWJ983101 BGF983087:BGF983101 BQB983087:BQB983101 BZX983087:BZX983101 CJT983087:CJT983101 CTP983087:CTP983101 DDL983087:DDL983101 DNH983087:DNH983101 DXD983087:DXD983101 EGZ983087:EGZ983101 EQV983087:EQV983101 FAR983087:FAR983101 FKN983087:FKN983101 FUJ983087:FUJ983101 GEF983087:GEF983101 GOB983087:GOB983101 GXX983087:GXX983101 HHT983087:HHT983101 HRP983087:HRP983101 IBL983087:IBL983101 ILH983087:ILH983101 IVD983087:IVD983101 JEZ983087:JEZ983101 JOV983087:JOV983101 JYR983087:JYR983101 KIN983087:KIN983101 KSJ983087:KSJ983101 LCF983087:LCF983101 LMB983087:LMB983101 LVX983087:LVX983101 MFT983087:MFT983101 MPP983087:MPP983101 MZL983087:MZL983101 NJH983087:NJH983101 NTD983087:NTD983101 OCZ983087:OCZ983101 OMV983087:OMV983101 OWR983087:OWR983101 PGN983087:PGN983101 PQJ983087:PQJ983101 QAF983087:QAF983101 QKB983087:QKB983101 QTX983087:QTX983101 RDT983087:RDT983101 RNP983087:RNP983101 RXL983087:RXL983101 SHH983087:SHH983101 SRD983087:SRD983101 TAZ983087:TAZ983101 TKV983087:TKV983101 TUR983087:TUR983101 UEN983087:UEN983101 UOJ983087:UOJ983101 UYF983087:UYF983101 VIB983087:VIB983101 VRX983087:VRX983101 WBT983087:WBT983101 WLP983087:WLP983101 WVL983087:WVL983101 D143 IZ143 SV143 ACR143 AMN143 AWJ143 BGF143 BQB143 BZX143 CJT143 CTP143 DDL143 DNH143 DXD143 EGZ143 EQV143 FAR143 FKN143 FUJ143 GEF143 GOB143 GXX143 HHT143 HRP143 IBL143 ILH143 IVD143 JEZ143 JOV143 JYR143 KIN143 KSJ143 LCF143 LMB143 LVX143 MFT143 MPP143 MZL143 NJH143 NTD143 OCZ143 OMV143 OWR143 PGN143 PQJ143 QAF143 QKB143 QTX143 RDT143 RNP143 RXL143 SHH143 SRD143 TAZ143 TKV143 TUR143 UEN143 UOJ143 UYF143 VIB143 VRX143 WBT143 WLP143 WVL143 D65679 IZ65679 SV65679 ACR65679 AMN65679 AWJ65679 BGF65679 BQB65679 BZX65679 CJT65679 CTP65679 DDL65679 DNH65679 DXD65679 EGZ65679 EQV65679 FAR65679 FKN65679 FUJ65679 GEF65679 GOB65679 GXX65679 HHT65679 HRP65679 IBL65679 ILH65679 IVD65679 JEZ65679 JOV65679 JYR65679 KIN65679 KSJ65679 LCF65679 LMB65679 LVX65679 MFT65679 MPP65679 MZL65679 NJH65679 NTD65679 OCZ65679 OMV65679 OWR65679 PGN65679 PQJ65679 QAF65679 QKB65679 QTX65679 RDT65679 RNP65679 RXL65679 SHH65679 SRD65679 TAZ65679 TKV65679 TUR65679 UEN65679 UOJ65679 UYF65679 VIB65679 VRX65679 WBT65679 WLP65679 WVL65679 D131215 IZ131215 SV131215 ACR131215 AMN131215 AWJ131215 BGF131215 BQB131215 BZX131215 CJT131215 CTP131215 DDL131215 DNH131215 DXD131215 EGZ131215 EQV131215 FAR131215 FKN131215 FUJ131215 GEF131215 GOB131215 GXX131215 HHT131215 HRP131215 IBL131215 ILH131215 IVD131215 JEZ131215 JOV131215 JYR131215 KIN131215 KSJ131215 LCF131215 LMB131215 LVX131215 MFT131215 MPP131215 MZL131215 NJH131215 NTD131215 OCZ131215 OMV131215 OWR131215 PGN131215 PQJ131215 QAF131215 QKB131215 QTX131215 RDT131215 RNP131215 RXL131215 SHH131215 SRD131215 TAZ131215 TKV131215 TUR131215 UEN131215 UOJ131215 UYF131215 VIB131215 VRX131215 WBT131215 WLP131215 WVL131215 D196751 IZ196751 SV196751 ACR196751 AMN196751 AWJ196751 BGF196751 BQB196751 BZX196751 CJT196751 CTP196751 DDL196751 DNH196751 DXD196751 EGZ196751 EQV196751 FAR196751 FKN196751 FUJ196751 GEF196751 GOB196751 GXX196751 HHT196751 HRP196751 IBL196751 ILH196751 IVD196751 JEZ196751 JOV196751 JYR196751 KIN196751 KSJ196751 LCF196751 LMB196751 LVX196751 MFT196751 MPP196751 MZL196751 NJH196751 NTD196751 OCZ196751 OMV196751 OWR196751 PGN196751 PQJ196751 QAF196751 QKB196751 QTX196751 RDT196751 RNP196751 RXL196751 SHH196751 SRD196751 TAZ196751 TKV196751 TUR196751 UEN196751 UOJ196751 UYF196751 VIB196751 VRX196751 WBT196751 WLP196751 WVL196751 D262287 IZ262287 SV262287 ACR262287 AMN262287 AWJ262287 BGF262287 BQB262287 BZX262287 CJT262287 CTP262287 DDL262287 DNH262287 DXD262287 EGZ262287 EQV262287 FAR262287 FKN262287 FUJ262287 GEF262287 GOB262287 GXX262287 HHT262287 HRP262287 IBL262287 ILH262287 IVD262287 JEZ262287 JOV262287 JYR262287 KIN262287 KSJ262287 LCF262287 LMB262287 LVX262287 MFT262287 MPP262287 MZL262287 NJH262287 NTD262287 OCZ262287 OMV262287 OWR262287 PGN262287 PQJ262287 QAF262287 QKB262287 QTX262287 RDT262287 RNP262287 RXL262287 SHH262287 SRD262287 TAZ262287 TKV262287 TUR262287 UEN262287 UOJ262287 UYF262287 VIB262287 VRX262287 WBT262287 WLP262287 WVL262287 D327823 IZ327823 SV327823 ACR327823 AMN327823 AWJ327823 BGF327823 BQB327823 BZX327823 CJT327823 CTP327823 DDL327823 DNH327823 DXD327823 EGZ327823 EQV327823 FAR327823 FKN327823 FUJ327823 GEF327823 GOB327823 GXX327823 HHT327823 HRP327823 IBL327823 ILH327823 IVD327823 JEZ327823 JOV327823 JYR327823 KIN327823 KSJ327823 LCF327823 LMB327823 LVX327823 MFT327823 MPP327823 MZL327823 NJH327823 NTD327823 OCZ327823 OMV327823 OWR327823 PGN327823 PQJ327823 QAF327823 QKB327823 QTX327823 RDT327823 RNP327823 RXL327823 SHH327823 SRD327823 TAZ327823 TKV327823 TUR327823 UEN327823 UOJ327823 UYF327823 VIB327823 VRX327823 WBT327823 WLP327823 WVL327823 D393359 IZ393359 SV393359 ACR393359 AMN393359 AWJ393359 BGF393359 BQB393359 BZX393359 CJT393359 CTP393359 DDL393359 DNH393359 DXD393359 EGZ393359 EQV393359 FAR393359 FKN393359 FUJ393359 GEF393359 GOB393359 GXX393359 HHT393359 HRP393359 IBL393359 ILH393359 IVD393359 JEZ393359 JOV393359 JYR393359 KIN393359 KSJ393359 LCF393359 LMB393359 LVX393359 MFT393359 MPP393359 MZL393359 NJH393359 NTD393359 OCZ393359 OMV393359 OWR393359 PGN393359 PQJ393359 QAF393359 QKB393359 QTX393359 RDT393359 RNP393359 RXL393359 SHH393359 SRD393359 TAZ393359 TKV393359 TUR393359 UEN393359 UOJ393359 UYF393359 VIB393359 VRX393359 WBT393359 WLP393359 WVL393359 D458895 IZ458895 SV458895 ACR458895 AMN458895 AWJ458895 BGF458895 BQB458895 BZX458895 CJT458895 CTP458895 DDL458895 DNH458895 DXD458895 EGZ458895 EQV458895 FAR458895 FKN458895 FUJ458895 GEF458895 GOB458895 GXX458895 HHT458895 HRP458895 IBL458895 ILH458895 IVD458895 JEZ458895 JOV458895 JYR458895 KIN458895 KSJ458895 LCF458895 LMB458895 LVX458895 MFT458895 MPP458895 MZL458895 NJH458895 NTD458895 OCZ458895 OMV458895 OWR458895 PGN458895 PQJ458895 QAF458895 QKB458895 QTX458895 RDT458895 RNP458895 RXL458895 SHH458895 SRD458895 TAZ458895 TKV458895 TUR458895 UEN458895 UOJ458895 UYF458895 VIB458895 VRX458895 WBT458895 WLP458895 WVL458895 D524431 IZ524431 SV524431 ACR524431 AMN524431 AWJ524431 BGF524431 BQB524431 BZX524431 CJT524431 CTP524431 DDL524431 DNH524431 DXD524431 EGZ524431 EQV524431 FAR524431 FKN524431 FUJ524431 GEF524431 GOB524431 GXX524431 HHT524431 HRP524431 IBL524431 ILH524431 IVD524431 JEZ524431 JOV524431 JYR524431 KIN524431 KSJ524431 LCF524431 LMB524431 LVX524431 MFT524431 MPP524431 MZL524431 NJH524431 NTD524431 OCZ524431 OMV524431 OWR524431 PGN524431 PQJ524431 QAF524431 QKB524431 QTX524431 RDT524431 RNP524431 RXL524431 SHH524431 SRD524431 TAZ524431 TKV524431 TUR524431 UEN524431 UOJ524431 UYF524431 VIB524431 VRX524431 WBT524431 WLP524431 WVL524431 D589967 IZ589967 SV589967 ACR589967 AMN589967 AWJ589967 BGF589967 BQB589967 BZX589967 CJT589967 CTP589967 DDL589967 DNH589967 DXD589967 EGZ589967 EQV589967 FAR589967 FKN589967 FUJ589967 GEF589967 GOB589967 GXX589967 HHT589967 HRP589967 IBL589967 ILH589967 IVD589967 JEZ589967 JOV589967 JYR589967 KIN589967 KSJ589967 LCF589967 LMB589967 LVX589967 MFT589967 MPP589967 MZL589967 NJH589967 NTD589967 OCZ589967 OMV589967 OWR589967 PGN589967 PQJ589967 QAF589967 QKB589967 QTX589967 RDT589967 RNP589967 RXL589967 SHH589967 SRD589967 TAZ589967 TKV589967 TUR589967 UEN589967 UOJ589967 UYF589967 VIB589967 VRX589967 WBT589967 WLP589967 WVL589967 D655503 IZ655503 SV655503 ACR655503 AMN655503 AWJ655503 BGF655503 BQB655503 BZX655503 CJT655503 CTP655503 DDL655503 DNH655503 DXD655503 EGZ655503 EQV655503 FAR655503 FKN655503 FUJ655503 GEF655503 GOB655503 GXX655503 HHT655503 HRP655503 IBL655503 ILH655503 IVD655503 JEZ655503 JOV655503 JYR655503 KIN655503 KSJ655503 LCF655503 LMB655503 LVX655503 MFT655503 MPP655503 MZL655503 NJH655503 NTD655503 OCZ655503 OMV655503 OWR655503 PGN655503 PQJ655503 QAF655503 QKB655503 QTX655503 RDT655503 RNP655503 RXL655503 SHH655503 SRD655503 TAZ655503 TKV655503 TUR655503 UEN655503 UOJ655503 UYF655503 VIB655503 VRX655503 WBT655503 WLP655503 WVL655503 D721039 IZ721039 SV721039 ACR721039 AMN721039 AWJ721039 BGF721039 BQB721039 BZX721039 CJT721039 CTP721039 DDL721039 DNH721039 DXD721039 EGZ721039 EQV721039 FAR721039 FKN721039 FUJ721039 GEF721039 GOB721039 GXX721039 HHT721039 HRP721039 IBL721039 ILH721039 IVD721039 JEZ721039 JOV721039 JYR721039 KIN721039 KSJ721039 LCF721039 LMB721039 LVX721039 MFT721039 MPP721039 MZL721039 NJH721039 NTD721039 OCZ721039 OMV721039 OWR721039 PGN721039 PQJ721039 QAF721039 QKB721039 QTX721039 RDT721039 RNP721039 RXL721039 SHH721039 SRD721039 TAZ721039 TKV721039 TUR721039 UEN721039 UOJ721039 UYF721039 VIB721039 VRX721039 WBT721039 WLP721039 WVL721039 D786575 IZ786575 SV786575 ACR786575 AMN786575 AWJ786575 BGF786575 BQB786575 BZX786575 CJT786575 CTP786575 DDL786575 DNH786575 DXD786575 EGZ786575 EQV786575 FAR786575 FKN786575 FUJ786575 GEF786575 GOB786575 GXX786575 HHT786575 HRP786575 IBL786575 ILH786575 IVD786575 JEZ786575 JOV786575 JYR786575 KIN786575 KSJ786575 LCF786575 LMB786575 LVX786575 MFT786575 MPP786575 MZL786575 NJH786575 NTD786575 OCZ786575 OMV786575 OWR786575 PGN786575 PQJ786575 QAF786575 QKB786575 QTX786575 RDT786575 RNP786575 RXL786575 SHH786575 SRD786575 TAZ786575 TKV786575 TUR786575 UEN786575 UOJ786575 UYF786575 VIB786575 VRX786575 WBT786575 WLP786575 WVL786575 D852111 IZ852111 SV852111 ACR852111 AMN852111 AWJ852111 BGF852111 BQB852111 BZX852111 CJT852111 CTP852111 DDL852111 DNH852111 DXD852111 EGZ852111 EQV852111 FAR852111 FKN852111 FUJ852111 GEF852111 GOB852111 GXX852111 HHT852111 HRP852111 IBL852111 ILH852111 IVD852111 JEZ852111 JOV852111 JYR852111 KIN852111 KSJ852111 LCF852111 LMB852111 LVX852111 MFT852111 MPP852111 MZL852111 NJH852111 NTD852111 OCZ852111 OMV852111 OWR852111 PGN852111 PQJ852111 QAF852111 QKB852111 QTX852111 RDT852111 RNP852111 RXL852111 SHH852111 SRD852111 TAZ852111 TKV852111 TUR852111 UEN852111 UOJ852111 UYF852111 VIB852111 VRX852111 WBT852111 WLP852111 WVL852111 D917647 IZ917647 SV917647 ACR917647 AMN917647 AWJ917647 BGF917647 BQB917647 BZX917647 CJT917647 CTP917647 DDL917647 DNH917647 DXD917647 EGZ917647 EQV917647 FAR917647 FKN917647 FUJ917647 GEF917647 GOB917647 GXX917647 HHT917647 HRP917647 IBL917647 ILH917647 IVD917647 JEZ917647 JOV917647 JYR917647 KIN917647 KSJ917647 LCF917647 LMB917647 LVX917647 MFT917647 MPP917647 MZL917647 NJH917647 NTD917647 OCZ917647 OMV917647 OWR917647 PGN917647 PQJ917647 QAF917647 QKB917647 QTX917647 RDT917647 RNP917647 RXL917647 SHH917647 SRD917647 TAZ917647 TKV917647 TUR917647 UEN917647 UOJ917647 UYF917647 VIB917647 VRX917647 WBT917647 WLP917647 WVL917647 D983183 IZ983183 SV983183 ACR983183 AMN983183 AWJ983183 BGF983183 BQB983183 BZX983183 CJT983183 CTP983183 DDL983183 DNH983183 DXD983183 EGZ983183 EQV983183 FAR983183 FKN983183 FUJ983183 GEF983183 GOB983183 GXX983183 HHT983183 HRP983183 IBL983183 ILH983183 IVD983183 JEZ983183 JOV983183 JYR983183 KIN983183 KSJ983183 LCF983183 LMB983183 LVX983183 MFT983183 MPP983183 MZL983183 NJH983183 NTD983183 OCZ983183 OMV983183 OWR983183 PGN983183 PQJ983183 QAF983183 QKB983183 QTX983183 RDT983183 RNP983183 RXL983183 SHH983183 SRD983183 TAZ983183 TKV983183 TUR983183 UEN983183 UOJ983183 UYF983183 VIB983183 VRX983183 WBT983183 WLP983183 WVL983183 D110:D123 IZ110:IZ123 SV110:SV123 ACR110:ACR123 AMN110:AMN123 AWJ110:AWJ123 BGF110:BGF123 BQB110:BQB123 BZX110:BZX123 CJT110:CJT123 CTP110:CTP123 DDL110:DDL123 DNH110:DNH123 DXD110:DXD123 EGZ110:EGZ123 EQV110:EQV123 FAR110:FAR123 FKN110:FKN123 FUJ110:FUJ123 GEF110:GEF123 GOB110:GOB123 GXX110:GXX123 HHT110:HHT123 HRP110:HRP123 IBL110:IBL123 ILH110:ILH123 IVD110:IVD123 JEZ110:JEZ123 JOV110:JOV123 JYR110:JYR123 KIN110:KIN123 KSJ110:KSJ123 LCF110:LCF123 LMB110:LMB123 LVX110:LVX123 MFT110:MFT123 MPP110:MPP123 MZL110:MZL123 NJH110:NJH123 NTD110:NTD123 OCZ110:OCZ123 OMV110:OMV123 OWR110:OWR123 PGN110:PGN123 PQJ110:PQJ123 QAF110:QAF123 QKB110:QKB123 QTX110:QTX123 RDT110:RDT123 RNP110:RNP123 RXL110:RXL123 SHH110:SHH123 SRD110:SRD123 TAZ110:TAZ123 TKV110:TKV123 TUR110:TUR123 UEN110:UEN123 UOJ110:UOJ123 UYF110:UYF123 VIB110:VIB123 VRX110:VRX123 WBT110:WBT123 WLP110:WLP123 WVL110:WVL123 D65646:D65659 IZ65646:IZ65659 SV65646:SV65659 ACR65646:ACR65659 AMN65646:AMN65659 AWJ65646:AWJ65659 BGF65646:BGF65659 BQB65646:BQB65659 BZX65646:BZX65659 CJT65646:CJT65659 CTP65646:CTP65659 DDL65646:DDL65659 DNH65646:DNH65659 DXD65646:DXD65659 EGZ65646:EGZ65659 EQV65646:EQV65659 FAR65646:FAR65659 FKN65646:FKN65659 FUJ65646:FUJ65659 GEF65646:GEF65659 GOB65646:GOB65659 GXX65646:GXX65659 HHT65646:HHT65659 HRP65646:HRP65659 IBL65646:IBL65659 ILH65646:ILH65659 IVD65646:IVD65659 JEZ65646:JEZ65659 JOV65646:JOV65659 JYR65646:JYR65659 KIN65646:KIN65659 KSJ65646:KSJ65659 LCF65646:LCF65659 LMB65646:LMB65659 LVX65646:LVX65659 MFT65646:MFT65659 MPP65646:MPP65659 MZL65646:MZL65659 NJH65646:NJH65659 NTD65646:NTD65659 OCZ65646:OCZ65659 OMV65646:OMV65659 OWR65646:OWR65659 PGN65646:PGN65659 PQJ65646:PQJ65659 QAF65646:QAF65659 QKB65646:QKB65659 QTX65646:QTX65659 RDT65646:RDT65659 RNP65646:RNP65659 RXL65646:RXL65659 SHH65646:SHH65659 SRD65646:SRD65659 TAZ65646:TAZ65659 TKV65646:TKV65659 TUR65646:TUR65659 UEN65646:UEN65659 UOJ65646:UOJ65659 UYF65646:UYF65659 VIB65646:VIB65659 VRX65646:VRX65659 WBT65646:WBT65659 WLP65646:WLP65659 WVL65646:WVL65659 D131182:D131195 IZ131182:IZ131195 SV131182:SV131195 ACR131182:ACR131195 AMN131182:AMN131195 AWJ131182:AWJ131195 BGF131182:BGF131195 BQB131182:BQB131195 BZX131182:BZX131195 CJT131182:CJT131195 CTP131182:CTP131195 DDL131182:DDL131195 DNH131182:DNH131195 DXD131182:DXD131195 EGZ131182:EGZ131195 EQV131182:EQV131195 FAR131182:FAR131195 FKN131182:FKN131195 FUJ131182:FUJ131195 GEF131182:GEF131195 GOB131182:GOB131195 GXX131182:GXX131195 HHT131182:HHT131195 HRP131182:HRP131195 IBL131182:IBL131195 ILH131182:ILH131195 IVD131182:IVD131195 JEZ131182:JEZ131195 JOV131182:JOV131195 JYR131182:JYR131195 KIN131182:KIN131195 KSJ131182:KSJ131195 LCF131182:LCF131195 LMB131182:LMB131195 LVX131182:LVX131195 MFT131182:MFT131195 MPP131182:MPP131195 MZL131182:MZL131195 NJH131182:NJH131195 NTD131182:NTD131195 OCZ131182:OCZ131195 OMV131182:OMV131195 OWR131182:OWR131195 PGN131182:PGN131195 PQJ131182:PQJ131195 QAF131182:QAF131195 QKB131182:QKB131195 QTX131182:QTX131195 RDT131182:RDT131195 RNP131182:RNP131195 RXL131182:RXL131195 SHH131182:SHH131195 SRD131182:SRD131195 TAZ131182:TAZ131195 TKV131182:TKV131195 TUR131182:TUR131195 UEN131182:UEN131195 UOJ131182:UOJ131195 UYF131182:UYF131195 VIB131182:VIB131195 VRX131182:VRX131195 WBT131182:WBT131195 WLP131182:WLP131195 WVL131182:WVL131195 D196718:D196731 IZ196718:IZ196731 SV196718:SV196731 ACR196718:ACR196731 AMN196718:AMN196731 AWJ196718:AWJ196731 BGF196718:BGF196731 BQB196718:BQB196731 BZX196718:BZX196731 CJT196718:CJT196731 CTP196718:CTP196731 DDL196718:DDL196731 DNH196718:DNH196731 DXD196718:DXD196731 EGZ196718:EGZ196731 EQV196718:EQV196731 FAR196718:FAR196731 FKN196718:FKN196731 FUJ196718:FUJ196731 GEF196718:GEF196731 GOB196718:GOB196731 GXX196718:GXX196731 HHT196718:HHT196731 HRP196718:HRP196731 IBL196718:IBL196731 ILH196718:ILH196731 IVD196718:IVD196731 JEZ196718:JEZ196731 JOV196718:JOV196731 JYR196718:JYR196731 KIN196718:KIN196731 KSJ196718:KSJ196731 LCF196718:LCF196731 LMB196718:LMB196731 LVX196718:LVX196731 MFT196718:MFT196731 MPP196718:MPP196731 MZL196718:MZL196731 NJH196718:NJH196731 NTD196718:NTD196731 OCZ196718:OCZ196731 OMV196718:OMV196731 OWR196718:OWR196731 PGN196718:PGN196731 PQJ196718:PQJ196731 QAF196718:QAF196731 QKB196718:QKB196731 QTX196718:QTX196731 RDT196718:RDT196731 RNP196718:RNP196731 RXL196718:RXL196731 SHH196718:SHH196731 SRD196718:SRD196731 TAZ196718:TAZ196731 TKV196718:TKV196731 TUR196718:TUR196731 UEN196718:UEN196731 UOJ196718:UOJ196731 UYF196718:UYF196731 VIB196718:VIB196731 VRX196718:VRX196731 WBT196718:WBT196731 WLP196718:WLP196731 WVL196718:WVL196731 D262254:D262267 IZ262254:IZ262267 SV262254:SV262267 ACR262254:ACR262267 AMN262254:AMN262267 AWJ262254:AWJ262267 BGF262254:BGF262267 BQB262254:BQB262267 BZX262254:BZX262267 CJT262254:CJT262267 CTP262254:CTP262267 DDL262254:DDL262267 DNH262254:DNH262267 DXD262254:DXD262267 EGZ262254:EGZ262267 EQV262254:EQV262267 FAR262254:FAR262267 FKN262254:FKN262267 FUJ262254:FUJ262267 GEF262254:GEF262267 GOB262254:GOB262267 GXX262254:GXX262267 HHT262254:HHT262267 HRP262254:HRP262267 IBL262254:IBL262267 ILH262254:ILH262267 IVD262254:IVD262267 JEZ262254:JEZ262267 JOV262254:JOV262267 JYR262254:JYR262267 KIN262254:KIN262267 KSJ262254:KSJ262267 LCF262254:LCF262267 LMB262254:LMB262267 LVX262254:LVX262267 MFT262254:MFT262267 MPP262254:MPP262267 MZL262254:MZL262267 NJH262254:NJH262267 NTD262254:NTD262267 OCZ262254:OCZ262267 OMV262254:OMV262267 OWR262254:OWR262267 PGN262254:PGN262267 PQJ262254:PQJ262267 QAF262254:QAF262267 QKB262254:QKB262267 QTX262254:QTX262267 RDT262254:RDT262267 RNP262254:RNP262267 RXL262254:RXL262267 SHH262254:SHH262267 SRD262254:SRD262267 TAZ262254:TAZ262267 TKV262254:TKV262267 TUR262254:TUR262267 UEN262254:UEN262267 UOJ262254:UOJ262267 UYF262254:UYF262267 VIB262254:VIB262267 VRX262254:VRX262267 WBT262254:WBT262267 WLP262254:WLP262267 WVL262254:WVL262267 D327790:D327803 IZ327790:IZ327803 SV327790:SV327803 ACR327790:ACR327803 AMN327790:AMN327803 AWJ327790:AWJ327803 BGF327790:BGF327803 BQB327790:BQB327803 BZX327790:BZX327803 CJT327790:CJT327803 CTP327790:CTP327803 DDL327790:DDL327803 DNH327790:DNH327803 DXD327790:DXD327803 EGZ327790:EGZ327803 EQV327790:EQV327803 FAR327790:FAR327803 FKN327790:FKN327803 FUJ327790:FUJ327803 GEF327790:GEF327803 GOB327790:GOB327803 GXX327790:GXX327803 HHT327790:HHT327803 HRP327790:HRP327803 IBL327790:IBL327803 ILH327790:ILH327803 IVD327790:IVD327803 JEZ327790:JEZ327803 JOV327790:JOV327803 JYR327790:JYR327803 KIN327790:KIN327803 KSJ327790:KSJ327803 LCF327790:LCF327803 LMB327790:LMB327803 LVX327790:LVX327803 MFT327790:MFT327803 MPP327790:MPP327803 MZL327790:MZL327803 NJH327790:NJH327803 NTD327790:NTD327803 OCZ327790:OCZ327803 OMV327790:OMV327803 OWR327790:OWR327803 PGN327790:PGN327803 PQJ327790:PQJ327803 QAF327790:QAF327803 QKB327790:QKB327803 QTX327790:QTX327803 RDT327790:RDT327803 RNP327790:RNP327803 RXL327790:RXL327803 SHH327790:SHH327803 SRD327790:SRD327803 TAZ327790:TAZ327803 TKV327790:TKV327803 TUR327790:TUR327803 UEN327790:UEN327803 UOJ327790:UOJ327803 UYF327790:UYF327803 VIB327790:VIB327803 VRX327790:VRX327803 WBT327790:WBT327803 WLP327790:WLP327803 WVL327790:WVL327803 D393326:D393339 IZ393326:IZ393339 SV393326:SV393339 ACR393326:ACR393339 AMN393326:AMN393339 AWJ393326:AWJ393339 BGF393326:BGF393339 BQB393326:BQB393339 BZX393326:BZX393339 CJT393326:CJT393339 CTP393326:CTP393339 DDL393326:DDL393339 DNH393326:DNH393339 DXD393326:DXD393339 EGZ393326:EGZ393339 EQV393326:EQV393339 FAR393326:FAR393339 FKN393326:FKN393339 FUJ393326:FUJ393339 GEF393326:GEF393339 GOB393326:GOB393339 GXX393326:GXX393339 HHT393326:HHT393339 HRP393326:HRP393339 IBL393326:IBL393339 ILH393326:ILH393339 IVD393326:IVD393339 JEZ393326:JEZ393339 JOV393326:JOV393339 JYR393326:JYR393339 KIN393326:KIN393339 KSJ393326:KSJ393339 LCF393326:LCF393339 LMB393326:LMB393339 LVX393326:LVX393339 MFT393326:MFT393339 MPP393326:MPP393339 MZL393326:MZL393339 NJH393326:NJH393339 NTD393326:NTD393339 OCZ393326:OCZ393339 OMV393326:OMV393339 OWR393326:OWR393339 PGN393326:PGN393339 PQJ393326:PQJ393339 QAF393326:QAF393339 QKB393326:QKB393339 QTX393326:QTX393339 RDT393326:RDT393339 RNP393326:RNP393339 RXL393326:RXL393339 SHH393326:SHH393339 SRD393326:SRD393339 TAZ393326:TAZ393339 TKV393326:TKV393339 TUR393326:TUR393339 UEN393326:UEN393339 UOJ393326:UOJ393339 UYF393326:UYF393339 VIB393326:VIB393339 VRX393326:VRX393339 WBT393326:WBT393339 WLP393326:WLP393339 WVL393326:WVL393339 D458862:D458875 IZ458862:IZ458875 SV458862:SV458875 ACR458862:ACR458875 AMN458862:AMN458875 AWJ458862:AWJ458875 BGF458862:BGF458875 BQB458862:BQB458875 BZX458862:BZX458875 CJT458862:CJT458875 CTP458862:CTP458875 DDL458862:DDL458875 DNH458862:DNH458875 DXD458862:DXD458875 EGZ458862:EGZ458875 EQV458862:EQV458875 FAR458862:FAR458875 FKN458862:FKN458875 FUJ458862:FUJ458875 GEF458862:GEF458875 GOB458862:GOB458875 GXX458862:GXX458875 HHT458862:HHT458875 HRP458862:HRP458875 IBL458862:IBL458875 ILH458862:ILH458875 IVD458862:IVD458875 JEZ458862:JEZ458875 JOV458862:JOV458875 JYR458862:JYR458875 KIN458862:KIN458875 KSJ458862:KSJ458875 LCF458862:LCF458875 LMB458862:LMB458875 LVX458862:LVX458875 MFT458862:MFT458875 MPP458862:MPP458875 MZL458862:MZL458875 NJH458862:NJH458875 NTD458862:NTD458875 OCZ458862:OCZ458875 OMV458862:OMV458875 OWR458862:OWR458875 PGN458862:PGN458875 PQJ458862:PQJ458875 QAF458862:QAF458875 QKB458862:QKB458875 QTX458862:QTX458875 RDT458862:RDT458875 RNP458862:RNP458875 RXL458862:RXL458875 SHH458862:SHH458875 SRD458862:SRD458875 TAZ458862:TAZ458875 TKV458862:TKV458875 TUR458862:TUR458875 UEN458862:UEN458875 UOJ458862:UOJ458875 UYF458862:UYF458875 VIB458862:VIB458875 VRX458862:VRX458875 WBT458862:WBT458875 WLP458862:WLP458875 WVL458862:WVL458875 D524398:D524411 IZ524398:IZ524411 SV524398:SV524411 ACR524398:ACR524411 AMN524398:AMN524411 AWJ524398:AWJ524411 BGF524398:BGF524411 BQB524398:BQB524411 BZX524398:BZX524411 CJT524398:CJT524411 CTP524398:CTP524411 DDL524398:DDL524411 DNH524398:DNH524411 DXD524398:DXD524411 EGZ524398:EGZ524411 EQV524398:EQV524411 FAR524398:FAR524411 FKN524398:FKN524411 FUJ524398:FUJ524411 GEF524398:GEF524411 GOB524398:GOB524411 GXX524398:GXX524411 HHT524398:HHT524411 HRP524398:HRP524411 IBL524398:IBL524411 ILH524398:ILH524411 IVD524398:IVD524411 JEZ524398:JEZ524411 JOV524398:JOV524411 JYR524398:JYR524411 KIN524398:KIN524411 KSJ524398:KSJ524411 LCF524398:LCF524411 LMB524398:LMB524411 LVX524398:LVX524411 MFT524398:MFT524411 MPP524398:MPP524411 MZL524398:MZL524411 NJH524398:NJH524411 NTD524398:NTD524411 OCZ524398:OCZ524411 OMV524398:OMV524411 OWR524398:OWR524411 PGN524398:PGN524411 PQJ524398:PQJ524411 QAF524398:QAF524411 QKB524398:QKB524411 QTX524398:QTX524411 RDT524398:RDT524411 RNP524398:RNP524411 RXL524398:RXL524411 SHH524398:SHH524411 SRD524398:SRD524411 TAZ524398:TAZ524411 TKV524398:TKV524411 TUR524398:TUR524411 UEN524398:UEN524411 UOJ524398:UOJ524411 UYF524398:UYF524411 VIB524398:VIB524411 VRX524398:VRX524411 WBT524398:WBT524411 WLP524398:WLP524411 WVL524398:WVL524411 D589934:D589947 IZ589934:IZ589947 SV589934:SV589947 ACR589934:ACR589947 AMN589934:AMN589947 AWJ589934:AWJ589947 BGF589934:BGF589947 BQB589934:BQB589947 BZX589934:BZX589947 CJT589934:CJT589947 CTP589934:CTP589947 DDL589934:DDL589947 DNH589934:DNH589947 DXD589934:DXD589947 EGZ589934:EGZ589947 EQV589934:EQV589947 FAR589934:FAR589947 FKN589934:FKN589947 FUJ589934:FUJ589947 GEF589934:GEF589947 GOB589934:GOB589947 GXX589934:GXX589947 HHT589934:HHT589947 HRP589934:HRP589947 IBL589934:IBL589947 ILH589934:ILH589947 IVD589934:IVD589947 JEZ589934:JEZ589947 JOV589934:JOV589947 JYR589934:JYR589947 KIN589934:KIN589947 KSJ589934:KSJ589947 LCF589934:LCF589947 LMB589934:LMB589947 LVX589934:LVX589947 MFT589934:MFT589947 MPP589934:MPP589947 MZL589934:MZL589947 NJH589934:NJH589947 NTD589934:NTD589947 OCZ589934:OCZ589947 OMV589934:OMV589947 OWR589934:OWR589947 PGN589934:PGN589947 PQJ589934:PQJ589947 QAF589934:QAF589947 QKB589934:QKB589947 QTX589934:QTX589947 RDT589934:RDT589947 RNP589934:RNP589947 RXL589934:RXL589947 SHH589934:SHH589947 SRD589934:SRD589947 TAZ589934:TAZ589947 TKV589934:TKV589947 TUR589934:TUR589947 UEN589934:UEN589947 UOJ589934:UOJ589947 UYF589934:UYF589947 VIB589934:VIB589947 VRX589934:VRX589947 WBT589934:WBT589947 WLP589934:WLP589947 WVL589934:WVL589947 D655470:D655483 IZ655470:IZ655483 SV655470:SV655483 ACR655470:ACR655483 AMN655470:AMN655483 AWJ655470:AWJ655483 BGF655470:BGF655483 BQB655470:BQB655483 BZX655470:BZX655483 CJT655470:CJT655483 CTP655470:CTP655483 DDL655470:DDL655483 DNH655470:DNH655483 DXD655470:DXD655483 EGZ655470:EGZ655483 EQV655470:EQV655483 FAR655470:FAR655483 FKN655470:FKN655483 FUJ655470:FUJ655483 GEF655470:GEF655483 GOB655470:GOB655483 GXX655470:GXX655483 HHT655470:HHT655483 HRP655470:HRP655483 IBL655470:IBL655483 ILH655470:ILH655483 IVD655470:IVD655483 JEZ655470:JEZ655483 JOV655470:JOV655483 JYR655470:JYR655483 KIN655470:KIN655483 KSJ655470:KSJ655483 LCF655470:LCF655483 LMB655470:LMB655483 LVX655470:LVX655483 MFT655470:MFT655483 MPP655470:MPP655483 MZL655470:MZL655483 NJH655470:NJH655483 NTD655470:NTD655483 OCZ655470:OCZ655483 OMV655470:OMV655483 OWR655470:OWR655483 PGN655470:PGN655483 PQJ655470:PQJ655483 QAF655470:QAF655483 QKB655470:QKB655483 QTX655470:QTX655483 RDT655470:RDT655483 RNP655470:RNP655483 RXL655470:RXL655483 SHH655470:SHH655483 SRD655470:SRD655483 TAZ655470:TAZ655483 TKV655470:TKV655483 TUR655470:TUR655483 UEN655470:UEN655483 UOJ655470:UOJ655483 UYF655470:UYF655483 VIB655470:VIB655483 VRX655470:VRX655483 WBT655470:WBT655483 WLP655470:WLP655483 WVL655470:WVL655483 D721006:D721019 IZ721006:IZ721019 SV721006:SV721019 ACR721006:ACR721019 AMN721006:AMN721019 AWJ721006:AWJ721019 BGF721006:BGF721019 BQB721006:BQB721019 BZX721006:BZX721019 CJT721006:CJT721019 CTP721006:CTP721019 DDL721006:DDL721019 DNH721006:DNH721019 DXD721006:DXD721019 EGZ721006:EGZ721019 EQV721006:EQV721019 FAR721006:FAR721019 FKN721006:FKN721019 FUJ721006:FUJ721019 GEF721006:GEF721019 GOB721006:GOB721019 GXX721006:GXX721019 HHT721006:HHT721019 HRP721006:HRP721019 IBL721006:IBL721019 ILH721006:ILH721019 IVD721006:IVD721019 JEZ721006:JEZ721019 JOV721006:JOV721019 JYR721006:JYR721019 KIN721006:KIN721019 KSJ721006:KSJ721019 LCF721006:LCF721019 LMB721006:LMB721019 LVX721006:LVX721019 MFT721006:MFT721019 MPP721006:MPP721019 MZL721006:MZL721019 NJH721006:NJH721019 NTD721006:NTD721019 OCZ721006:OCZ721019 OMV721006:OMV721019 OWR721006:OWR721019 PGN721006:PGN721019 PQJ721006:PQJ721019 QAF721006:QAF721019 QKB721006:QKB721019 QTX721006:QTX721019 RDT721006:RDT721019 RNP721006:RNP721019 RXL721006:RXL721019 SHH721006:SHH721019 SRD721006:SRD721019 TAZ721006:TAZ721019 TKV721006:TKV721019 TUR721006:TUR721019 UEN721006:UEN721019 UOJ721006:UOJ721019 UYF721006:UYF721019 VIB721006:VIB721019 VRX721006:VRX721019 WBT721006:WBT721019 WLP721006:WLP721019 WVL721006:WVL721019 D786542:D786555 IZ786542:IZ786555 SV786542:SV786555 ACR786542:ACR786555 AMN786542:AMN786555 AWJ786542:AWJ786555 BGF786542:BGF786555 BQB786542:BQB786555 BZX786542:BZX786555 CJT786542:CJT786555 CTP786542:CTP786555 DDL786542:DDL786555 DNH786542:DNH786555 DXD786542:DXD786555 EGZ786542:EGZ786555 EQV786542:EQV786555 FAR786542:FAR786555 FKN786542:FKN786555 FUJ786542:FUJ786555 GEF786542:GEF786555 GOB786542:GOB786555 GXX786542:GXX786555 HHT786542:HHT786555 HRP786542:HRP786555 IBL786542:IBL786555 ILH786542:ILH786555 IVD786542:IVD786555 JEZ786542:JEZ786555 JOV786542:JOV786555 JYR786542:JYR786555 KIN786542:KIN786555 KSJ786542:KSJ786555 LCF786542:LCF786555 LMB786542:LMB786555 LVX786542:LVX786555 MFT786542:MFT786555 MPP786542:MPP786555 MZL786542:MZL786555 NJH786542:NJH786555 NTD786542:NTD786555 OCZ786542:OCZ786555 OMV786542:OMV786555 OWR786542:OWR786555 PGN786542:PGN786555 PQJ786542:PQJ786555 QAF786542:QAF786555 QKB786542:QKB786555 QTX786542:QTX786555 RDT786542:RDT786555 RNP786542:RNP786555 RXL786542:RXL786555 SHH786542:SHH786555 SRD786542:SRD786555 TAZ786542:TAZ786555 TKV786542:TKV786555 TUR786542:TUR786555 UEN786542:UEN786555 UOJ786542:UOJ786555 UYF786542:UYF786555 VIB786542:VIB786555 VRX786542:VRX786555 WBT786542:WBT786555 WLP786542:WLP786555 WVL786542:WVL786555 D852078:D852091 IZ852078:IZ852091 SV852078:SV852091 ACR852078:ACR852091 AMN852078:AMN852091 AWJ852078:AWJ852091 BGF852078:BGF852091 BQB852078:BQB852091 BZX852078:BZX852091 CJT852078:CJT852091 CTP852078:CTP852091 DDL852078:DDL852091 DNH852078:DNH852091 DXD852078:DXD852091 EGZ852078:EGZ852091 EQV852078:EQV852091 FAR852078:FAR852091 FKN852078:FKN852091 FUJ852078:FUJ852091 GEF852078:GEF852091 GOB852078:GOB852091 GXX852078:GXX852091 HHT852078:HHT852091 HRP852078:HRP852091 IBL852078:IBL852091 ILH852078:ILH852091 IVD852078:IVD852091 JEZ852078:JEZ852091 JOV852078:JOV852091 JYR852078:JYR852091 KIN852078:KIN852091 KSJ852078:KSJ852091 LCF852078:LCF852091 LMB852078:LMB852091 LVX852078:LVX852091 MFT852078:MFT852091 MPP852078:MPP852091 MZL852078:MZL852091 NJH852078:NJH852091 NTD852078:NTD852091 OCZ852078:OCZ852091 OMV852078:OMV852091 OWR852078:OWR852091 PGN852078:PGN852091 PQJ852078:PQJ852091 QAF852078:QAF852091 QKB852078:QKB852091 QTX852078:QTX852091 RDT852078:RDT852091 RNP852078:RNP852091 RXL852078:RXL852091 SHH852078:SHH852091 SRD852078:SRD852091 TAZ852078:TAZ852091 TKV852078:TKV852091 TUR852078:TUR852091 UEN852078:UEN852091 UOJ852078:UOJ852091 UYF852078:UYF852091 VIB852078:VIB852091 VRX852078:VRX852091 WBT852078:WBT852091 WLP852078:WLP852091 WVL852078:WVL852091 D917614:D917627 IZ917614:IZ917627 SV917614:SV917627 ACR917614:ACR917627 AMN917614:AMN917627 AWJ917614:AWJ917627 BGF917614:BGF917627 BQB917614:BQB917627 BZX917614:BZX917627 CJT917614:CJT917627 CTP917614:CTP917627 DDL917614:DDL917627 DNH917614:DNH917627 DXD917614:DXD917627 EGZ917614:EGZ917627 EQV917614:EQV917627 FAR917614:FAR917627 FKN917614:FKN917627 FUJ917614:FUJ917627 GEF917614:GEF917627 GOB917614:GOB917627 GXX917614:GXX917627 HHT917614:HHT917627 HRP917614:HRP917627 IBL917614:IBL917627 ILH917614:ILH917627 IVD917614:IVD917627 JEZ917614:JEZ917627 JOV917614:JOV917627 JYR917614:JYR917627 KIN917614:KIN917627 KSJ917614:KSJ917627 LCF917614:LCF917627 LMB917614:LMB917627 LVX917614:LVX917627 MFT917614:MFT917627 MPP917614:MPP917627 MZL917614:MZL917627 NJH917614:NJH917627 NTD917614:NTD917627 OCZ917614:OCZ917627 OMV917614:OMV917627 OWR917614:OWR917627 PGN917614:PGN917627 PQJ917614:PQJ917627 QAF917614:QAF917627 QKB917614:QKB917627 QTX917614:QTX917627 RDT917614:RDT917627 RNP917614:RNP917627 RXL917614:RXL917627 SHH917614:SHH917627 SRD917614:SRD917627 TAZ917614:TAZ917627 TKV917614:TKV917627 TUR917614:TUR917627 UEN917614:UEN917627 UOJ917614:UOJ917627 UYF917614:UYF917627 VIB917614:VIB917627 VRX917614:VRX917627 WBT917614:WBT917627 WLP917614:WLP917627 WVL917614:WVL917627 D983150:D983163 IZ983150:IZ983163 SV983150:SV983163 ACR983150:ACR983163 AMN983150:AMN983163 AWJ983150:AWJ983163 BGF983150:BGF983163 BQB983150:BQB983163 BZX983150:BZX983163 CJT983150:CJT983163 CTP983150:CTP983163 DDL983150:DDL983163 DNH983150:DNH983163 DXD983150:DXD983163 EGZ983150:EGZ983163 EQV983150:EQV983163 FAR983150:FAR983163 FKN983150:FKN983163 FUJ983150:FUJ983163 GEF983150:GEF983163 GOB983150:GOB983163 GXX983150:GXX983163 HHT983150:HHT983163 HRP983150:HRP983163 IBL983150:IBL983163 ILH983150:ILH983163 IVD983150:IVD983163 JEZ983150:JEZ983163 JOV983150:JOV983163 JYR983150:JYR983163 KIN983150:KIN983163 KSJ983150:KSJ983163 LCF983150:LCF983163 LMB983150:LMB983163 LVX983150:LVX983163 MFT983150:MFT983163 MPP983150:MPP983163 MZL983150:MZL983163 NJH983150:NJH983163 NTD983150:NTD983163 OCZ983150:OCZ983163 OMV983150:OMV983163 OWR983150:OWR983163 PGN983150:PGN983163 PQJ983150:PQJ983163 QAF983150:QAF983163 QKB983150:QKB983163 QTX983150:QTX983163 RDT983150:RDT983163 RNP983150:RNP983163 RXL983150:RXL983163 SHH983150:SHH983163 SRD983150:SRD983163 TAZ983150:TAZ983163 TKV983150:TKV983163 TUR983150:TUR983163 UEN983150:UEN983163 UOJ983150:UOJ983163 UYF983150:UYF983163 VIB983150:VIB983163 VRX983150:VRX983163 WBT983150:WBT983163 WLP983150:WLP983163 WVL983150:WVL983163 D88:D102 IZ88:IZ102 SV88:SV102 ACR88:ACR102 AMN88:AMN102 AWJ88:AWJ102 BGF88:BGF102 BQB88:BQB102 BZX88:BZX102 CJT88:CJT102 CTP88:CTP102 DDL88:DDL102 DNH88:DNH102 DXD88:DXD102 EGZ88:EGZ102 EQV88:EQV102 FAR88:FAR102 FKN88:FKN102 FUJ88:FUJ102 GEF88:GEF102 GOB88:GOB102 GXX88:GXX102 HHT88:HHT102 HRP88:HRP102 IBL88:IBL102 ILH88:ILH102 IVD88:IVD102 JEZ88:JEZ102 JOV88:JOV102 JYR88:JYR102 KIN88:KIN102 KSJ88:KSJ102 LCF88:LCF102 LMB88:LMB102 LVX88:LVX102 MFT88:MFT102 MPP88:MPP102 MZL88:MZL102 NJH88:NJH102 NTD88:NTD102 OCZ88:OCZ102 OMV88:OMV102 OWR88:OWR102 PGN88:PGN102 PQJ88:PQJ102 QAF88:QAF102 QKB88:QKB102 QTX88:QTX102 RDT88:RDT102 RNP88:RNP102 RXL88:RXL102 SHH88:SHH102 SRD88:SRD102 TAZ88:TAZ102 TKV88:TKV102 TUR88:TUR102 UEN88:UEN102 UOJ88:UOJ102 UYF88:UYF102 VIB88:VIB102 VRX88:VRX102 WBT88:WBT102 WLP88:WLP102 WVL88:WVL102 D65624:D65638 IZ65624:IZ65638 SV65624:SV65638 ACR65624:ACR65638 AMN65624:AMN65638 AWJ65624:AWJ65638 BGF65624:BGF65638 BQB65624:BQB65638 BZX65624:BZX65638 CJT65624:CJT65638 CTP65624:CTP65638 DDL65624:DDL65638 DNH65624:DNH65638 DXD65624:DXD65638 EGZ65624:EGZ65638 EQV65624:EQV65638 FAR65624:FAR65638 FKN65624:FKN65638 FUJ65624:FUJ65638 GEF65624:GEF65638 GOB65624:GOB65638 GXX65624:GXX65638 HHT65624:HHT65638 HRP65624:HRP65638 IBL65624:IBL65638 ILH65624:ILH65638 IVD65624:IVD65638 JEZ65624:JEZ65638 JOV65624:JOV65638 JYR65624:JYR65638 KIN65624:KIN65638 KSJ65624:KSJ65638 LCF65624:LCF65638 LMB65624:LMB65638 LVX65624:LVX65638 MFT65624:MFT65638 MPP65624:MPP65638 MZL65624:MZL65638 NJH65624:NJH65638 NTD65624:NTD65638 OCZ65624:OCZ65638 OMV65624:OMV65638 OWR65624:OWR65638 PGN65624:PGN65638 PQJ65624:PQJ65638 QAF65624:QAF65638 QKB65624:QKB65638 QTX65624:QTX65638 RDT65624:RDT65638 RNP65624:RNP65638 RXL65624:RXL65638 SHH65624:SHH65638 SRD65624:SRD65638 TAZ65624:TAZ65638 TKV65624:TKV65638 TUR65624:TUR65638 UEN65624:UEN65638 UOJ65624:UOJ65638 UYF65624:UYF65638 VIB65624:VIB65638 VRX65624:VRX65638 WBT65624:WBT65638 WLP65624:WLP65638 WVL65624:WVL65638 D131160:D131174 IZ131160:IZ131174 SV131160:SV131174 ACR131160:ACR131174 AMN131160:AMN131174 AWJ131160:AWJ131174 BGF131160:BGF131174 BQB131160:BQB131174 BZX131160:BZX131174 CJT131160:CJT131174 CTP131160:CTP131174 DDL131160:DDL131174 DNH131160:DNH131174 DXD131160:DXD131174 EGZ131160:EGZ131174 EQV131160:EQV131174 FAR131160:FAR131174 FKN131160:FKN131174 FUJ131160:FUJ131174 GEF131160:GEF131174 GOB131160:GOB131174 GXX131160:GXX131174 HHT131160:HHT131174 HRP131160:HRP131174 IBL131160:IBL131174 ILH131160:ILH131174 IVD131160:IVD131174 JEZ131160:JEZ131174 JOV131160:JOV131174 JYR131160:JYR131174 KIN131160:KIN131174 KSJ131160:KSJ131174 LCF131160:LCF131174 LMB131160:LMB131174 LVX131160:LVX131174 MFT131160:MFT131174 MPP131160:MPP131174 MZL131160:MZL131174 NJH131160:NJH131174 NTD131160:NTD131174 OCZ131160:OCZ131174 OMV131160:OMV131174 OWR131160:OWR131174 PGN131160:PGN131174 PQJ131160:PQJ131174 QAF131160:QAF131174 QKB131160:QKB131174 QTX131160:QTX131174 RDT131160:RDT131174 RNP131160:RNP131174 RXL131160:RXL131174 SHH131160:SHH131174 SRD131160:SRD131174 TAZ131160:TAZ131174 TKV131160:TKV131174 TUR131160:TUR131174 UEN131160:UEN131174 UOJ131160:UOJ131174 UYF131160:UYF131174 VIB131160:VIB131174 VRX131160:VRX131174 WBT131160:WBT131174 WLP131160:WLP131174 WVL131160:WVL131174 D196696:D196710 IZ196696:IZ196710 SV196696:SV196710 ACR196696:ACR196710 AMN196696:AMN196710 AWJ196696:AWJ196710 BGF196696:BGF196710 BQB196696:BQB196710 BZX196696:BZX196710 CJT196696:CJT196710 CTP196696:CTP196710 DDL196696:DDL196710 DNH196696:DNH196710 DXD196696:DXD196710 EGZ196696:EGZ196710 EQV196696:EQV196710 FAR196696:FAR196710 FKN196696:FKN196710 FUJ196696:FUJ196710 GEF196696:GEF196710 GOB196696:GOB196710 GXX196696:GXX196710 HHT196696:HHT196710 HRP196696:HRP196710 IBL196696:IBL196710 ILH196696:ILH196710 IVD196696:IVD196710 JEZ196696:JEZ196710 JOV196696:JOV196710 JYR196696:JYR196710 KIN196696:KIN196710 KSJ196696:KSJ196710 LCF196696:LCF196710 LMB196696:LMB196710 LVX196696:LVX196710 MFT196696:MFT196710 MPP196696:MPP196710 MZL196696:MZL196710 NJH196696:NJH196710 NTD196696:NTD196710 OCZ196696:OCZ196710 OMV196696:OMV196710 OWR196696:OWR196710 PGN196696:PGN196710 PQJ196696:PQJ196710 QAF196696:QAF196710 QKB196696:QKB196710 QTX196696:QTX196710 RDT196696:RDT196710 RNP196696:RNP196710 RXL196696:RXL196710 SHH196696:SHH196710 SRD196696:SRD196710 TAZ196696:TAZ196710 TKV196696:TKV196710 TUR196696:TUR196710 UEN196696:UEN196710 UOJ196696:UOJ196710 UYF196696:UYF196710 VIB196696:VIB196710 VRX196696:VRX196710 WBT196696:WBT196710 WLP196696:WLP196710 WVL196696:WVL196710 D262232:D262246 IZ262232:IZ262246 SV262232:SV262246 ACR262232:ACR262246 AMN262232:AMN262246 AWJ262232:AWJ262246 BGF262232:BGF262246 BQB262232:BQB262246 BZX262232:BZX262246 CJT262232:CJT262246 CTP262232:CTP262246 DDL262232:DDL262246 DNH262232:DNH262246 DXD262232:DXD262246 EGZ262232:EGZ262246 EQV262232:EQV262246 FAR262232:FAR262246 FKN262232:FKN262246 FUJ262232:FUJ262246 GEF262232:GEF262246 GOB262232:GOB262246 GXX262232:GXX262246 HHT262232:HHT262246 HRP262232:HRP262246 IBL262232:IBL262246 ILH262232:ILH262246 IVD262232:IVD262246 JEZ262232:JEZ262246 JOV262232:JOV262246 JYR262232:JYR262246 KIN262232:KIN262246 KSJ262232:KSJ262246 LCF262232:LCF262246 LMB262232:LMB262246 LVX262232:LVX262246 MFT262232:MFT262246 MPP262232:MPP262246 MZL262232:MZL262246 NJH262232:NJH262246 NTD262232:NTD262246 OCZ262232:OCZ262246 OMV262232:OMV262246 OWR262232:OWR262246 PGN262232:PGN262246 PQJ262232:PQJ262246 QAF262232:QAF262246 QKB262232:QKB262246 QTX262232:QTX262246 RDT262232:RDT262246 RNP262232:RNP262246 RXL262232:RXL262246 SHH262232:SHH262246 SRD262232:SRD262246 TAZ262232:TAZ262246 TKV262232:TKV262246 TUR262232:TUR262246 UEN262232:UEN262246 UOJ262232:UOJ262246 UYF262232:UYF262246 VIB262232:VIB262246 VRX262232:VRX262246 WBT262232:WBT262246 WLP262232:WLP262246 WVL262232:WVL262246 D327768:D327782 IZ327768:IZ327782 SV327768:SV327782 ACR327768:ACR327782 AMN327768:AMN327782 AWJ327768:AWJ327782 BGF327768:BGF327782 BQB327768:BQB327782 BZX327768:BZX327782 CJT327768:CJT327782 CTP327768:CTP327782 DDL327768:DDL327782 DNH327768:DNH327782 DXD327768:DXD327782 EGZ327768:EGZ327782 EQV327768:EQV327782 FAR327768:FAR327782 FKN327768:FKN327782 FUJ327768:FUJ327782 GEF327768:GEF327782 GOB327768:GOB327782 GXX327768:GXX327782 HHT327768:HHT327782 HRP327768:HRP327782 IBL327768:IBL327782 ILH327768:ILH327782 IVD327768:IVD327782 JEZ327768:JEZ327782 JOV327768:JOV327782 JYR327768:JYR327782 KIN327768:KIN327782 KSJ327768:KSJ327782 LCF327768:LCF327782 LMB327768:LMB327782 LVX327768:LVX327782 MFT327768:MFT327782 MPP327768:MPP327782 MZL327768:MZL327782 NJH327768:NJH327782 NTD327768:NTD327782 OCZ327768:OCZ327782 OMV327768:OMV327782 OWR327768:OWR327782 PGN327768:PGN327782 PQJ327768:PQJ327782 QAF327768:QAF327782 QKB327768:QKB327782 QTX327768:QTX327782 RDT327768:RDT327782 RNP327768:RNP327782 RXL327768:RXL327782 SHH327768:SHH327782 SRD327768:SRD327782 TAZ327768:TAZ327782 TKV327768:TKV327782 TUR327768:TUR327782 UEN327768:UEN327782 UOJ327768:UOJ327782 UYF327768:UYF327782 VIB327768:VIB327782 VRX327768:VRX327782 WBT327768:WBT327782 WLP327768:WLP327782 WVL327768:WVL327782 D393304:D393318 IZ393304:IZ393318 SV393304:SV393318 ACR393304:ACR393318 AMN393304:AMN393318 AWJ393304:AWJ393318 BGF393304:BGF393318 BQB393304:BQB393318 BZX393304:BZX393318 CJT393304:CJT393318 CTP393304:CTP393318 DDL393304:DDL393318 DNH393304:DNH393318 DXD393304:DXD393318 EGZ393304:EGZ393318 EQV393304:EQV393318 FAR393304:FAR393318 FKN393304:FKN393318 FUJ393304:FUJ393318 GEF393304:GEF393318 GOB393304:GOB393318 GXX393304:GXX393318 HHT393304:HHT393318 HRP393304:HRP393318 IBL393304:IBL393318 ILH393304:ILH393318 IVD393304:IVD393318 JEZ393304:JEZ393318 JOV393304:JOV393318 JYR393304:JYR393318 KIN393304:KIN393318 KSJ393304:KSJ393318 LCF393304:LCF393318 LMB393304:LMB393318 LVX393304:LVX393318 MFT393304:MFT393318 MPP393304:MPP393318 MZL393304:MZL393318 NJH393304:NJH393318 NTD393304:NTD393318 OCZ393304:OCZ393318 OMV393304:OMV393318 OWR393304:OWR393318 PGN393304:PGN393318 PQJ393304:PQJ393318 QAF393304:QAF393318 QKB393304:QKB393318 QTX393304:QTX393318 RDT393304:RDT393318 RNP393304:RNP393318 RXL393304:RXL393318 SHH393304:SHH393318 SRD393304:SRD393318 TAZ393304:TAZ393318 TKV393304:TKV393318 TUR393304:TUR393318 UEN393304:UEN393318 UOJ393304:UOJ393318 UYF393304:UYF393318 VIB393304:VIB393318 VRX393304:VRX393318 WBT393304:WBT393318 WLP393304:WLP393318 WVL393304:WVL393318 D458840:D458854 IZ458840:IZ458854 SV458840:SV458854 ACR458840:ACR458854 AMN458840:AMN458854 AWJ458840:AWJ458854 BGF458840:BGF458854 BQB458840:BQB458854 BZX458840:BZX458854 CJT458840:CJT458854 CTP458840:CTP458854 DDL458840:DDL458854 DNH458840:DNH458854 DXD458840:DXD458854 EGZ458840:EGZ458854 EQV458840:EQV458854 FAR458840:FAR458854 FKN458840:FKN458854 FUJ458840:FUJ458854 GEF458840:GEF458854 GOB458840:GOB458854 GXX458840:GXX458854 HHT458840:HHT458854 HRP458840:HRP458854 IBL458840:IBL458854 ILH458840:ILH458854 IVD458840:IVD458854 JEZ458840:JEZ458854 JOV458840:JOV458854 JYR458840:JYR458854 KIN458840:KIN458854 KSJ458840:KSJ458854 LCF458840:LCF458854 LMB458840:LMB458854 LVX458840:LVX458854 MFT458840:MFT458854 MPP458840:MPP458854 MZL458840:MZL458854 NJH458840:NJH458854 NTD458840:NTD458854 OCZ458840:OCZ458854 OMV458840:OMV458854 OWR458840:OWR458854 PGN458840:PGN458854 PQJ458840:PQJ458854 QAF458840:QAF458854 QKB458840:QKB458854 QTX458840:QTX458854 RDT458840:RDT458854 RNP458840:RNP458854 RXL458840:RXL458854 SHH458840:SHH458854 SRD458840:SRD458854 TAZ458840:TAZ458854 TKV458840:TKV458854 TUR458840:TUR458854 UEN458840:UEN458854 UOJ458840:UOJ458854 UYF458840:UYF458854 VIB458840:VIB458854 VRX458840:VRX458854 WBT458840:WBT458854 WLP458840:WLP458854 WVL458840:WVL458854 D524376:D524390 IZ524376:IZ524390 SV524376:SV524390 ACR524376:ACR524390 AMN524376:AMN524390 AWJ524376:AWJ524390 BGF524376:BGF524390 BQB524376:BQB524390 BZX524376:BZX524390 CJT524376:CJT524390 CTP524376:CTP524390 DDL524376:DDL524390 DNH524376:DNH524390 DXD524376:DXD524390 EGZ524376:EGZ524390 EQV524376:EQV524390 FAR524376:FAR524390 FKN524376:FKN524390 FUJ524376:FUJ524390 GEF524376:GEF524390 GOB524376:GOB524390 GXX524376:GXX524390 HHT524376:HHT524390 HRP524376:HRP524390 IBL524376:IBL524390 ILH524376:ILH524390 IVD524376:IVD524390 JEZ524376:JEZ524390 JOV524376:JOV524390 JYR524376:JYR524390 KIN524376:KIN524390 KSJ524376:KSJ524390 LCF524376:LCF524390 LMB524376:LMB524390 LVX524376:LVX524390 MFT524376:MFT524390 MPP524376:MPP524390 MZL524376:MZL524390 NJH524376:NJH524390 NTD524376:NTD524390 OCZ524376:OCZ524390 OMV524376:OMV524390 OWR524376:OWR524390 PGN524376:PGN524390 PQJ524376:PQJ524390 QAF524376:QAF524390 QKB524376:QKB524390 QTX524376:QTX524390 RDT524376:RDT524390 RNP524376:RNP524390 RXL524376:RXL524390 SHH524376:SHH524390 SRD524376:SRD524390 TAZ524376:TAZ524390 TKV524376:TKV524390 TUR524376:TUR524390 UEN524376:UEN524390 UOJ524376:UOJ524390 UYF524376:UYF524390 VIB524376:VIB524390 VRX524376:VRX524390 WBT524376:WBT524390 WLP524376:WLP524390 WVL524376:WVL524390 D589912:D589926 IZ589912:IZ589926 SV589912:SV589926 ACR589912:ACR589926 AMN589912:AMN589926 AWJ589912:AWJ589926 BGF589912:BGF589926 BQB589912:BQB589926 BZX589912:BZX589926 CJT589912:CJT589926 CTP589912:CTP589926 DDL589912:DDL589926 DNH589912:DNH589926 DXD589912:DXD589926 EGZ589912:EGZ589926 EQV589912:EQV589926 FAR589912:FAR589926 FKN589912:FKN589926 FUJ589912:FUJ589926 GEF589912:GEF589926 GOB589912:GOB589926 GXX589912:GXX589926 HHT589912:HHT589926 HRP589912:HRP589926 IBL589912:IBL589926 ILH589912:ILH589926 IVD589912:IVD589926 JEZ589912:JEZ589926 JOV589912:JOV589926 JYR589912:JYR589926 KIN589912:KIN589926 KSJ589912:KSJ589926 LCF589912:LCF589926 LMB589912:LMB589926 LVX589912:LVX589926 MFT589912:MFT589926 MPP589912:MPP589926 MZL589912:MZL589926 NJH589912:NJH589926 NTD589912:NTD589926 OCZ589912:OCZ589926 OMV589912:OMV589926 OWR589912:OWR589926 PGN589912:PGN589926 PQJ589912:PQJ589926 QAF589912:QAF589926 QKB589912:QKB589926 QTX589912:QTX589926 RDT589912:RDT589926 RNP589912:RNP589926 RXL589912:RXL589926 SHH589912:SHH589926 SRD589912:SRD589926 TAZ589912:TAZ589926 TKV589912:TKV589926 TUR589912:TUR589926 UEN589912:UEN589926 UOJ589912:UOJ589926 UYF589912:UYF589926 VIB589912:VIB589926 VRX589912:VRX589926 WBT589912:WBT589926 WLP589912:WLP589926 WVL589912:WVL589926 D655448:D655462 IZ655448:IZ655462 SV655448:SV655462 ACR655448:ACR655462 AMN655448:AMN655462 AWJ655448:AWJ655462 BGF655448:BGF655462 BQB655448:BQB655462 BZX655448:BZX655462 CJT655448:CJT655462 CTP655448:CTP655462 DDL655448:DDL655462 DNH655448:DNH655462 DXD655448:DXD655462 EGZ655448:EGZ655462 EQV655448:EQV655462 FAR655448:FAR655462 FKN655448:FKN655462 FUJ655448:FUJ655462 GEF655448:GEF655462 GOB655448:GOB655462 GXX655448:GXX655462 HHT655448:HHT655462 HRP655448:HRP655462 IBL655448:IBL655462 ILH655448:ILH655462 IVD655448:IVD655462 JEZ655448:JEZ655462 JOV655448:JOV655462 JYR655448:JYR655462 KIN655448:KIN655462 KSJ655448:KSJ655462 LCF655448:LCF655462 LMB655448:LMB655462 LVX655448:LVX655462 MFT655448:MFT655462 MPP655448:MPP655462 MZL655448:MZL655462 NJH655448:NJH655462 NTD655448:NTD655462 OCZ655448:OCZ655462 OMV655448:OMV655462 OWR655448:OWR655462 PGN655448:PGN655462 PQJ655448:PQJ655462 QAF655448:QAF655462 QKB655448:QKB655462 QTX655448:QTX655462 RDT655448:RDT655462 RNP655448:RNP655462 RXL655448:RXL655462 SHH655448:SHH655462 SRD655448:SRD655462 TAZ655448:TAZ655462 TKV655448:TKV655462 TUR655448:TUR655462 UEN655448:UEN655462 UOJ655448:UOJ655462 UYF655448:UYF655462 VIB655448:VIB655462 VRX655448:VRX655462 WBT655448:WBT655462 WLP655448:WLP655462 WVL655448:WVL655462 D720984:D720998 IZ720984:IZ720998 SV720984:SV720998 ACR720984:ACR720998 AMN720984:AMN720998 AWJ720984:AWJ720998 BGF720984:BGF720998 BQB720984:BQB720998 BZX720984:BZX720998 CJT720984:CJT720998 CTP720984:CTP720998 DDL720984:DDL720998 DNH720984:DNH720998 DXD720984:DXD720998 EGZ720984:EGZ720998 EQV720984:EQV720998 FAR720984:FAR720998 FKN720984:FKN720998 FUJ720984:FUJ720998 GEF720984:GEF720998 GOB720984:GOB720998 GXX720984:GXX720998 HHT720984:HHT720998 HRP720984:HRP720998 IBL720984:IBL720998 ILH720984:ILH720998 IVD720984:IVD720998 JEZ720984:JEZ720998 JOV720984:JOV720998 JYR720984:JYR720998 KIN720984:KIN720998 KSJ720984:KSJ720998 LCF720984:LCF720998 LMB720984:LMB720998 LVX720984:LVX720998 MFT720984:MFT720998 MPP720984:MPP720998 MZL720984:MZL720998 NJH720984:NJH720998 NTD720984:NTD720998 OCZ720984:OCZ720998 OMV720984:OMV720998 OWR720984:OWR720998 PGN720984:PGN720998 PQJ720984:PQJ720998 QAF720984:QAF720998 QKB720984:QKB720998 QTX720984:QTX720998 RDT720984:RDT720998 RNP720984:RNP720998 RXL720984:RXL720998 SHH720984:SHH720998 SRD720984:SRD720998 TAZ720984:TAZ720998 TKV720984:TKV720998 TUR720984:TUR720998 UEN720984:UEN720998 UOJ720984:UOJ720998 UYF720984:UYF720998 VIB720984:VIB720998 VRX720984:VRX720998 WBT720984:WBT720998 WLP720984:WLP720998 WVL720984:WVL720998 D786520:D786534 IZ786520:IZ786534 SV786520:SV786534 ACR786520:ACR786534 AMN786520:AMN786534 AWJ786520:AWJ786534 BGF786520:BGF786534 BQB786520:BQB786534 BZX786520:BZX786534 CJT786520:CJT786534 CTP786520:CTP786534 DDL786520:DDL786534 DNH786520:DNH786534 DXD786520:DXD786534 EGZ786520:EGZ786534 EQV786520:EQV786534 FAR786520:FAR786534 FKN786520:FKN786534 FUJ786520:FUJ786534 GEF786520:GEF786534 GOB786520:GOB786534 GXX786520:GXX786534 HHT786520:HHT786534 HRP786520:HRP786534 IBL786520:IBL786534 ILH786520:ILH786534 IVD786520:IVD786534 JEZ786520:JEZ786534 JOV786520:JOV786534 JYR786520:JYR786534 KIN786520:KIN786534 KSJ786520:KSJ786534 LCF786520:LCF786534 LMB786520:LMB786534 LVX786520:LVX786534 MFT786520:MFT786534 MPP786520:MPP786534 MZL786520:MZL786534 NJH786520:NJH786534 NTD786520:NTD786534 OCZ786520:OCZ786534 OMV786520:OMV786534 OWR786520:OWR786534 PGN786520:PGN786534 PQJ786520:PQJ786534 QAF786520:QAF786534 QKB786520:QKB786534 QTX786520:QTX786534 RDT786520:RDT786534 RNP786520:RNP786534 RXL786520:RXL786534 SHH786520:SHH786534 SRD786520:SRD786534 TAZ786520:TAZ786534 TKV786520:TKV786534 TUR786520:TUR786534 UEN786520:UEN786534 UOJ786520:UOJ786534 UYF786520:UYF786534 VIB786520:VIB786534 VRX786520:VRX786534 WBT786520:WBT786534 WLP786520:WLP786534 WVL786520:WVL786534 D852056:D852070 IZ852056:IZ852070 SV852056:SV852070 ACR852056:ACR852070 AMN852056:AMN852070 AWJ852056:AWJ852070 BGF852056:BGF852070 BQB852056:BQB852070 BZX852056:BZX852070 CJT852056:CJT852070 CTP852056:CTP852070 DDL852056:DDL852070 DNH852056:DNH852070 DXD852056:DXD852070 EGZ852056:EGZ852070 EQV852056:EQV852070 FAR852056:FAR852070 FKN852056:FKN852070 FUJ852056:FUJ852070 GEF852056:GEF852070 GOB852056:GOB852070 GXX852056:GXX852070 HHT852056:HHT852070 HRP852056:HRP852070 IBL852056:IBL852070 ILH852056:ILH852070 IVD852056:IVD852070 JEZ852056:JEZ852070 JOV852056:JOV852070 JYR852056:JYR852070 KIN852056:KIN852070 KSJ852056:KSJ852070 LCF852056:LCF852070 LMB852056:LMB852070 LVX852056:LVX852070 MFT852056:MFT852070 MPP852056:MPP852070 MZL852056:MZL852070 NJH852056:NJH852070 NTD852056:NTD852070 OCZ852056:OCZ852070 OMV852056:OMV852070 OWR852056:OWR852070 PGN852056:PGN852070 PQJ852056:PQJ852070 QAF852056:QAF852070 QKB852056:QKB852070 QTX852056:QTX852070 RDT852056:RDT852070 RNP852056:RNP852070 RXL852056:RXL852070 SHH852056:SHH852070 SRD852056:SRD852070 TAZ852056:TAZ852070 TKV852056:TKV852070 TUR852056:TUR852070 UEN852056:UEN852070 UOJ852056:UOJ852070 UYF852056:UYF852070 VIB852056:VIB852070 VRX852056:VRX852070 WBT852056:WBT852070 WLP852056:WLP852070 WVL852056:WVL852070 D917592:D917606 IZ917592:IZ917606 SV917592:SV917606 ACR917592:ACR917606 AMN917592:AMN917606 AWJ917592:AWJ917606 BGF917592:BGF917606 BQB917592:BQB917606 BZX917592:BZX917606 CJT917592:CJT917606 CTP917592:CTP917606 DDL917592:DDL917606 DNH917592:DNH917606 DXD917592:DXD917606 EGZ917592:EGZ917606 EQV917592:EQV917606 FAR917592:FAR917606 FKN917592:FKN917606 FUJ917592:FUJ917606 GEF917592:GEF917606 GOB917592:GOB917606 GXX917592:GXX917606 HHT917592:HHT917606 HRP917592:HRP917606 IBL917592:IBL917606 ILH917592:ILH917606 IVD917592:IVD917606 JEZ917592:JEZ917606 JOV917592:JOV917606 JYR917592:JYR917606 KIN917592:KIN917606 KSJ917592:KSJ917606 LCF917592:LCF917606 LMB917592:LMB917606 LVX917592:LVX917606 MFT917592:MFT917606 MPP917592:MPP917606 MZL917592:MZL917606 NJH917592:NJH917606 NTD917592:NTD917606 OCZ917592:OCZ917606 OMV917592:OMV917606 OWR917592:OWR917606 PGN917592:PGN917606 PQJ917592:PQJ917606 QAF917592:QAF917606 QKB917592:QKB917606 QTX917592:QTX917606 RDT917592:RDT917606 RNP917592:RNP917606 RXL917592:RXL917606 SHH917592:SHH917606 SRD917592:SRD917606 TAZ917592:TAZ917606 TKV917592:TKV917606 TUR917592:TUR917606 UEN917592:UEN917606 UOJ917592:UOJ917606 UYF917592:UYF917606 VIB917592:VIB917606 VRX917592:VRX917606 WBT917592:WBT917606 WLP917592:WLP917606 WVL917592:WVL917606 D983128:D983142 IZ983128:IZ983142 SV983128:SV983142 ACR983128:ACR983142 AMN983128:AMN983142 AWJ983128:AWJ983142 BGF983128:BGF983142 BQB983128:BQB983142 BZX983128:BZX983142 CJT983128:CJT983142 CTP983128:CTP983142 DDL983128:DDL983142 DNH983128:DNH983142 DXD983128:DXD983142 EGZ983128:EGZ983142 EQV983128:EQV983142 FAR983128:FAR983142 FKN983128:FKN983142 FUJ983128:FUJ983142 GEF983128:GEF983142 GOB983128:GOB983142 GXX983128:GXX983142 HHT983128:HHT983142 HRP983128:HRP983142 IBL983128:IBL983142 ILH983128:ILH983142 IVD983128:IVD983142 JEZ983128:JEZ983142 JOV983128:JOV983142 JYR983128:JYR983142 KIN983128:KIN983142 KSJ983128:KSJ983142 LCF983128:LCF983142 LMB983128:LMB983142 LVX983128:LVX983142 MFT983128:MFT983142 MPP983128:MPP983142 MZL983128:MZL983142 NJH983128:NJH983142 NTD983128:NTD983142 OCZ983128:OCZ983142 OMV983128:OMV983142 OWR983128:OWR983142 PGN983128:PGN983142 PQJ983128:PQJ983142 QAF983128:QAF983142 QKB983128:QKB983142 QTX983128:QTX983142 RDT983128:RDT983142 RNP983128:RNP983142 RXL983128:RXL983142 SHH983128:SHH983142 SRD983128:SRD983142 TAZ983128:TAZ983142 TKV983128:TKV983142 TUR983128:TUR983142 UEN983128:UEN983142 UOJ983128:UOJ983142 UYF983128:UYF983142 VIB983128:VIB983142 VRX983128:VRX983142 WBT983128:WBT983142 WLP983128:WLP983142 WVL983128:WVL983142 D69:D82 IZ69:IZ82 SV69:SV82 ACR69:ACR82 AMN69:AMN82 AWJ69:AWJ82 BGF69:BGF82 BQB69:BQB82 BZX69:BZX82 CJT69:CJT82 CTP69:CTP82 DDL69:DDL82 DNH69:DNH82 DXD69:DXD82 EGZ69:EGZ82 EQV69:EQV82 FAR69:FAR82 FKN69:FKN82 FUJ69:FUJ82 GEF69:GEF82 GOB69:GOB82 GXX69:GXX82 HHT69:HHT82 HRP69:HRP82 IBL69:IBL82 ILH69:ILH82 IVD69:IVD82 JEZ69:JEZ82 JOV69:JOV82 JYR69:JYR82 KIN69:KIN82 KSJ69:KSJ82 LCF69:LCF82 LMB69:LMB82 LVX69:LVX82 MFT69:MFT82 MPP69:MPP82 MZL69:MZL82 NJH69:NJH82 NTD69:NTD82 OCZ69:OCZ82 OMV69:OMV82 OWR69:OWR82 PGN69:PGN82 PQJ69:PQJ82 QAF69:QAF82 QKB69:QKB82 QTX69:QTX82 RDT69:RDT82 RNP69:RNP82 RXL69:RXL82 SHH69:SHH82 SRD69:SRD82 TAZ69:TAZ82 TKV69:TKV82 TUR69:TUR82 UEN69:UEN82 UOJ69:UOJ82 UYF69:UYF82 VIB69:VIB82 VRX69:VRX82 WBT69:WBT82 WLP69:WLP82 WVL69:WVL82 D65605:D65618 IZ65605:IZ65618 SV65605:SV65618 ACR65605:ACR65618 AMN65605:AMN65618 AWJ65605:AWJ65618 BGF65605:BGF65618 BQB65605:BQB65618 BZX65605:BZX65618 CJT65605:CJT65618 CTP65605:CTP65618 DDL65605:DDL65618 DNH65605:DNH65618 DXD65605:DXD65618 EGZ65605:EGZ65618 EQV65605:EQV65618 FAR65605:FAR65618 FKN65605:FKN65618 FUJ65605:FUJ65618 GEF65605:GEF65618 GOB65605:GOB65618 GXX65605:GXX65618 HHT65605:HHT65618 HRP65605:HRP65618 IBL65605:IBL65618 ILH65605:ILH65618 IVD65605:IVD65618 JEZ65605:JEZ65618 JOV65605:JOV65618 JYR65605:JYR65618 KIN65605:KIN65618 KSJ65605:KSJ65618 LCF65605:LCF65618 LMB65605:LMB65618 LVX65605:LVX65618 MFT65605:MFT65618 MPP65605:MPP65618 MZL65605:MZL65618 NJH65605:NJH65618 NTD65605:NTD65618 OCZ65605:OCZ65618 OMV65605:OMV65618 OWR65605:OWR65618 PGN65605:PGN65618 PQJ65605:PQJ65618 QAF65605:QAF65618 QKB65605:QKB65618 QTX65605:QTX65618 RDT65605:RDT65618 RNP65605:RNP65618 RXL65605:RXL65618 SHH65605:SHH65618 SRD65605:SRD65618 TAZ65605:TAZ65618 TKV65605:TKV65618 TUR65605:TUR65618 UEN65605:UEN65618 UOJ65605:UOJ65618 UYF65605:UYF65618 VIB65605:VIB65618 VRX65605:VRX65618 WBT65605:WBT65618 WLP65605:WLP65618 WVL65605:WVL65618 D131141:D131154 IZ131141:IZ131154 SV131141:SV131154 ACR131141:ACR131154 AMN131141:AMN131154 AWJ131141:AWJ131154 BGF131141:BGF131154 BQB131141:BQB131154 BZX131141:BZX131154 CJT131141:CJT131154 CTP131141:CTP131154 DDL131141:DDL131154 DNH131141:DNH131154 DXD131141:DXD131154 EGZ131141:EGZ131154 EQV131141:EQV131154 FAR131141:FAR131154 FKN131141:FKN131154 FUJ131141:FUJ131154 GEF131141:GEF131154 GOB131141:GOB131154 GXX131141:GXX131154 HHT131141:HHT131154 HRP131141:HRP131154 IBL131141:IBL131154 ILH131141:ILH131154 IVD131141:IVD131154 JEZ131141:JEZ131154 JOV131141:JOV131154 JYR131141:JYR131154 KIN131141:KIN131154 KSJ131141:KSJ131154 LCF131141:LCF131154 LMB131141:LMB131154 LVX131141:LVX131154 MFT131141:MFT131154 MPP131141:MPP131154 MZL131141:MZL131154 NJH131141:NJH131154 NTD131141:NTD131154 OCZ131141:OCZ131154 OMV131141:OMV131154 OWR131141:OWR131154 PGN131141:PGN131154 PQJ131141:PQJ131154 QAF131141:QAF131154 QKB131141:QKB131154 QTX131141:QTX131154 RDT131141:RDT131154 RNP131141:RNP131154 RXL131141:RXL131154 SHH131141:SHH131154 SRD131141:SRD131154 TAZ131141:TAZ131154 TKV131141:TKV131154 TUR131141:TUR131154 UEN131141:UEN131154 UOJ131141:UOJ131154 UYF131141:UYF131154 VIB131141:VIB131154 VRX131141:VRX131154 WBT131141:WBT131154 WLP131141:WLP131154 WVL131141:WVL131154 D196677:D196690 IZ196677:IZ196690 SV196677:SV196690 ACR196677:ACR196690 AMN196677:AMN196690 AWJ196677:AWJ196690 BGF196677:BGF196690 BQB196677:BQB196690 BZX196677:BZX196690 CJT196677:CJT196690 CTP196677:CTP196690 DDL196677:DDL196690 DNH196677:DNH196690 DXD196677:DXD196690 EGZ196677:EGZ196690 EQV196677:EQV196690 FAR196677:FAR196690 FKN196677:FKN196690 FUJ196677:FUJ196690 GEF196677:GEF196690 GOB196677:GOB196690 GXX196677:GXX196690 HHT196677:HHT196690 HRP196677:HRP196690 IBL196677:IBL196690 ILH196677:ILH196690 IVD196677:IVD196690 JEZ196677:JEZ196690 JOV196677:JOV196690 JYR196677:JYR196690 KIN196677:KIN196690 KSJ196677:KSJ196690 LCF196677:LCF196690 LMB196677:LMB196690 LVX196677:LVX196690 MFT196677:MFT196690 MPP196677:MPP196690 MZL196677:MZL196690 NJH196677:NJH196690 NTD196677:NTD196690 OCZ196677:OCZ196690 OMV196677:OMV196690 OWR196677:OWR196690 PGN196677:PGN196690 PQJ196677:PQJ196690 QAF196677:QAF196690 QKB196677:QKB196690 QTX196677:QTX196690 RDT196677:RDT196690 RNP196677:RNP196690 RXL196677:RXL196690 SHH196677:SHH196690 SRD196677:SRD196690 TAZ196677:TAZ196690 TKV196677:TKV196690 TUR196677:TUR196690 UEN196677:UEN196690 UOJ196677:UOJ196690 UYF196677:UYF196690 VIB196677:VIB196690 VRX196677:VRX196690 WBT196677:WBT196690 WLP196677:WLP196690 WVL196677:WVL196690 D262213:D262226 IZ262213:IZ262226 SV262213:SV262226 ACR262213:ACR262226 AMN262213:AMN262226 AWJ262213:AWJ262226 BGF262213:BGF262226 BQB262213:BQB262226 BZX262213:BZX262226 CJT262213:CJT262226 CTP262213:CTP262226 DDL262213:DDL262226 DNH262213:DNH262226 DXD262213:DXD262226 EGZ262213:EGZ262226 EQV262213:EQV262226 FAR262213:FAR262226 FKN262213:FKN262226 FUJ262213:FUJ262226 GEF262213:GEF262226 GOB262213:GOB262226 GXX262213:GXX262226 HHT262213:HHT262226 HRP262213:HRP262226 IBL262213:IBL262226 ILH262213:ILH262226 IVD262213:IVD262226 JEZ262213:JEZ262226 JOV262213:JOV262226 JYR262213:JYR262226 KIN262213:KIN262226 KSJ262213:KSJ262226 LCF262213:LCF262226 LMB262213:LMB262226 LVX262213:LVX262226 MFT262213:MFT262226 MPP262213:MPP262226 MZL262213:MZL262226 NJH262213:NJH262226 NTD262213:NTD262226 OCZ262213:OCZ262226 OMV262213:OMV262226 OWR262213:OWR262226 PGN262213:PGN262226 PQJ262213:PQJ262226 QAF262213:QAF262226 QKB262213:QKB262226 QTX262213:QTX262226 RDT262213:RDT262226 RNP262213:RNP262226 RXL262213:RXL262226 SHH262213:SHH262226 SRD262213:SRD262226 TAZ262213:TAZ262226 TKV262213:TKV262226 TUR262213:TUR262226 UEN262213:UEN262226 UOJ262213:UOJ262226 UYF262213:UYF262226 VIB262213:VIB262226 VRX262213:VRX262226 WBT262213:WBT262226 WLP262213:WLP262226 WVL262213:WVL262226 D327749:D327762 IZ327749:IZ327762 SV327749:SV327762 ACR327749:ACR327762 AMN327749:AMN327762 AWJ327749:AWJ327762 BGF327749:BGF327762 BQB327749:BQB327762 BZX327749:BZX327762 CJT327749:CJT327762 CTP327749:CTP327762 DDL327749:DDL327762 DNH327749:DNH327762 DXD327749:DXD327762 EGZ327749:EGZ327762 EQV327749:EQV327762 FAR327749:FAR327762 FKN327749:FKN327762 FUJ327749:FUJ327762 GEF327749:GEF327762 GOB327749:GOB327762 GXX327749:GXX327762 HHT327749:HHT327762 HRP327749:HRP327762 IBL327749:IBL327762 ILH327749:ILH327762 IVD327749:IVD327762 JEZ327749:JEZ327762 JOV327749:JOV327762 JYR327749:JYR327762 KIN327749:KIN327762 KSJ327749:KSJ327762 LCF327749:LCF327762 LMB327749:LMB327762 LVX327749:LVX327762 MFT327749:MFT327762 MPP327749:MPP327762 MZL327749:MZL327762 NJH327749:NJH327762 NTD327749:NTD327762 OCZ327749:OCZ327762 OMV327749:OMV327762 OWR327749:OWR327762 PGN327749:PGN327762 PQJ327749:PQJ327762 QAF327749:QAF327762 QKB327749:QKB327762 QTX327749:QTX327762 RDT327749:RDT327762 RNP327749:RNP327762 RXL327749:RXL327762 SHH327749:SHH327762 SRD327749:SRD327762 TAZ327749:TAZ327762 TKV327749:TKV327762 TUR327749:TUR327762 UEN327749:UEN327762 UOJ327749:UOJ327762 UYF327749:UYF327762 VIB327749:VIB327762 VRX327749:VRX327762 WBT327749:WBT327762 WLP327749:WLP327762 WVL327749:WVL327762 D393285:D393298 IZ393285:IZ393298 SV393285:SV393298 ACR393285:ACR393298 AMN393285:AMN393298 AWJ393285:AWJ393298 BGF393285:BGF393298 BQB393285:BQB393298 BZX393285:BZX393298 CJT393285:CJT393298 CTP393285:CTP393298 DDL393285:DDL393298 DNH393285:DNH393298 DXD393285:DXD393298 EGZ393285:EGZ393298 EQV393285:EQV393298 FAR393285:FAR393298 FKN393285:FKN393298 FUJ393285:FUJ393298 GEF393285:GEF393298 GOB393285:GOB393298 GXX393285:GXX393298 HHT393285:HHT393298 HRP393285:HRP393298 IBL393285:IBL393298 ILH393285:ILH393298 IVD393285:IVD393298 JEZ393285:JEZ393298 JOV393285:JOV393298 JYR393285:JYR393298 KIN393285:KIN393298 KSJ393285:KSJ393298 LCF393285:LCF393298 LMB393285:LMB393298 LVX393285:LVX393298 MFT393285:MFT393298 MPP393285:MPP393298 MZL393285:MZL393298 NJH393285:NJH393298 NTD393285:NTD393298 OCZ393285:OCZ393298 OMV393285:OMV393298 OWR393285:OWR393298 PGN393285:PGN393298 PQJ393285:PQJ393298 QAF393285:QAF393298 QKB393285:QKB393298 QTX393285:QTX393298 RDT393285:RDT393298 RNP393285:RNP393298 RXL393285:RXL393298 SHH393285:SHH393298 SRD393285:SRD393298 TAZ393285:TAZ393298 TKV393285:TKV393298 TUR393285:TUR393298 UEN393285:UEN393298 UOJ393285:UOJ393298 UYF393285:UYF393298 VIB393285:VIB393298 VRX393285:VRX393298 WBT393285:WBT393298 WLP393285:WLP393298 WVL393285:WVL393298 D458821:D458834 IZ458821:IZ458834 SV458821:SV458834 ACR458821:ACR458834 AMN458821:AMN458834 AWJ458821:AWJ458834 BGF458821:BGF458834 BQB458821:BQB458834 BZX458821:BZX458834 CJT458821:CJT458834 CTP458821:CTP458834 DDL458821:DDL458834 DNH458821:DNH458834 DXD458821:DXD458834 EGZ458821:EGZ458834 EQV458821:EQV458834 FAR458821:FAR458834 FKN458821:FKN458834 FUJ458821:FUJ458834 GEF458821:GEF458834 GOB458821:GOB458834 GXX458821:GXX458834 HHT458821:HHT458834 HRP458821:HRP458834 IBL458821:IBL458834 ILH458821:ILH458834 IVD458821:IVD458834 JEZ458821:JEZ458834 JOV458821:JOV458834 JYR458821:JYR458834 KIN458821:KIN458834 KSJ458821:KSJ458834 LCF458821:LCF458834 LMB458821:LMB458834 LVX458821:LVX458834 MFT458821:MFT458834 MPP458821:MPP458834 MZL458821:MZL458834 NJH458821:NJH458834 NTD458821:NTD458834 OCZ458821:OCZ458834 OMV458821:OMV458834 OWR458821:OWR458834 PGN458821:PGN458834 PQJ458821:PQJ458834 QAF458821:QAF458834 QKB458821:QKB458834 QTX458821:QTX458834 RDT458821:RDT458834 RNP458821:RNP458834 RXL458821:RXL458834 SHH458821:SHH458834 SRD458821:SRD458834 TAZ458821:TAZ458834 TKV458821:TKV458834 TUR458821:TUR458834 UEN458821:UEN458834 UOJ458821:UOJ458834 UYF458821:UYF458834 VIB458821:VIB458834 VRX458821:VRX458834 WBT458821:WBT458834 WLP458821:WLP458834 WVL458821:WVL458834 D524357:D524370 IZ524357:IZ524370 SV524357:SV524370 ACR524357:ACR524370 AMN524357:AMN524370 AWJ524357:AWJ524370 BGF524357:BGF524370 BQB524357:BQB524370 BZX524357:BZX524370 CJT524357:CJT524370 CTP524357:CTP524370 DDL524357:DDL524370 DNH524357:DNH524370 DXD524357:DXD524370 EGZ524357:EGZ524370 EQV524357:EQV524370 FAR524357:FAR524370 FKN524357:FKN524370 FUJ524357:FUJ524370 GEF524357:GEF524370 GOB524357:GOB524370 GXX524357:GXX524370 HHT524357:HHT524370 HRP524357:HRP524370 IBL524357:IBL524370 ILH524357:ILH524370 IVD524357:IVD524370 JEZ524357:JEZ524370 JOV524357:JOV524370 JYR524357:JYR524370 KIN524357:KIN524370 KSJ524357:KSJ524370 LCF524357:LCF524370 LMB524357:LMB524370 LVX524357:LVX524370 MFT524357:MFT524370 MPP524357:MPP524370 MZL524357:MZL524370 NJH524357:NJH524370 NTD524357:NTD524370 OCZ524357:OCZ524370 OMV524357:OMV524370 OWR524357:OWR524370 PGN524357:PGN524370 PQJ524357:PQJ524370 QAF524357:QAF524370 QKB524357:QKB524370 QTX524357:QTX524370 RDT524357:RDT524370 RNP524357:RNP524370 RXL524357:RXL524370 SHH524357:SHH524370 SRD524357:SRD524370 TAZ524357:TAZ524370 TKV524357:TKV524370 TUR524357:TUR524370 UEN524357:UEN524370 UOJ524357:UOJ524370 UYF524357:UYF524370 VIB524357:VIB524370 VRX524357:VRX524370 WBT524357:WBT524370 WLP524357:WLP524370 WVL524357:WVL524370 D589893:D589906 IZ589893:IZ589906 SV589893:SV589906 ACR589893:ACR589906 AMN589893:AMN589906 AWJ589893:AWJ589906 BGF589893:BGF589906 BQB589893:BQB589906 BZX589893:BZX589906 CJT589893:CJT589906 CTP589893:CTP589906 DDL589893:DDL589906 DNH589893:DNH589906 DXD589893:DXD589906 EGZ589893:EGZ589906 EQV589893:EQV589906 FAR589893:FAR589906 FKN589893:FKN589906 FUJ589893:FUJ589906 GEF589893:GEF589906 GOB589893:GOB589906 GXX589893:GXX589906 HHT589893:HHT589906 HRP589893:HRP589906 IBL589893:IBL589906 ILH589893:ILH589906 IVD589893:IVD589906 JEZ589893:JEZ589906 JOV589893:JOV589906 JYR589893:JYR589906 KIN589893:KIN589906 KSJ589893:KSJ589906 LCF589893:LCF589906 LMB589893:LMB589906 LVX589893:LVX589906 MFT589893:MFT589906 MPP589893:MPP589906 MZL589893:MZL589906 NJH589893:NJH589906 NTD589893:NTD589906 OCZ589893:OCZ589906 OMV589893:OMV589906 OWR589893:OWR589906 PGN589893:PGN589906 PQJ589893:PQJ589906 QAF589893:QAF589906 QKB589893:QKB589906 QTX589893:QTX589906 RDT589893:RDT589906 RNP589893:RNP589906 RXL589893:RXL589906 SHH589893:SHH589906 SRD589893:SRD589906 TAZ589893:TAZ589906 TKV589893:TKV589906 TUR589893:TUR589906 UEN589893:UEN589906 UOJ589893:UOJ589906 UYF589893:UYF589906 VIB589893:VIB589906 VRX589893:VRX589906 WBT589893:WBT589906 WLP589893:WLP589906 WVL589893:WVL589906 D655429:D655442 IZ655429:IZ655442 SV655429:SV655442 ACR655429:ACR655442 AMN655429:AMN655442 AWJ655429:AWJ655442 BGF655429:BGF655442 BQB655429:BQB655442 BZX655429:BZX655442 CJT655429:CJT655442 CTP655429:CTP655442 DDL655429:DDL655442 DNH655429:DNH655442 DXD655429:DXD655442 EGZ655429:EGZ655442 EQV655429:EQV655442 FAR655429:FAR655442 FKN655429:FKN655442 FUJ655429:FUJ655442 GEF655429:GEF655442 GOB655429:GOB655442 GXX655429:GXX655442 HHT655429:HHT655442 HRP655429:HRP655442 IBL655429:IBL655442 ILH655429:ILH655442 IVD655429:IVD655442 JEZ655429:JEZ655442 JOV655429:JOV655442 JYR655429:JYR655442 KIN655429:KIN655442 KSJ655429:KSJ655442 LCF655429:LCF655442 LMB655429:LMB655442 LVX655429:LVX655442 MFT655429:MFT655442 MPP655429:MPP655442 MZL655429:MZL655442 NJH655429:NJH655442 NTD655429:NTD655442 OCZ655429:OCZ655442 OMV655429:OMV655442 OWR655429:OWR655442 PGN655429:PGN655442 PQJ655429:PQJ655442 QAF655429:QAF655442 QKB655429:QKB655442 QTX655429:QTX655442 RDT655429:RDT655442 RNP655429:RNP655442 RXL655429:RXL655442 SHH655429:SHH655442 SRD655429:SRD655442 TAZ655429:TAZ655442 TKV655429:TKV655442 TUR655429:TUR655442 UEN655429:UEN655442 UOJ655429:UOJ655442 UYF655429:UYF655442 VIB655429:VIB655442 VRX655429:VRX655442 WBT655429:WBT655442 WLP655429:WLP655442 WVL655429:WVL655442 D720965:D720978 IZ720965:IZ720978 SV720965:SV720978 ACR720965:ACR720978 AMN720965:AMN720978 AWJ720965:AWJ720978 BGF720965:BGF720978 BQB720965:BQB720978 BZX720965:BZX720978 CJT720965:CJT720978 CTP720965:CTP720978 DDL720965:DDL720978 DNH720965:DNH720978 DXD720965:DXD720978 EGZ720965:EGZ720978 EQV720965:EQV720978 FAR720965:FAR720978 FKN720965:FKN720978 FUJ720965:FUJ720978 GEF720965:GEF720978 GOB720965:GOB720978 GXX720965:GXX720978 HHT720965:HHT720978 HRP720965:HRP720978 IBL720965:IBL720978 ILH720965:ILH720978 IVD720965:IVD720978 JEZ720965:JEZ720978 JOV720965:JOV720978 JYR720965:JYR720978 KIN720965:KIN720978 KSJ720965:KSJ720978 LCF720965:LCF720978 LMB720965:LMB720978 LVX720965:LVX720978 MFT720965:MFT720978 MPP720965:MPP720978 MZL720965:MZL720978 NJH720965:NJH720978 NTD720965:NTD720978 OCZ720965:OCZ720978 OMV720965:OMV720978 OWR720965:OWR720978 PGN720965:PGN720978 PQJ720965:PQJ720978 QAF720965:QAF720978 QKB720965:QKB720978 QTX720965:QTX720978 RDT720965:RDT720978 RNP720965:RNP720978 RXL720965:RXL720978 SHH720965:SHH720978 SRD720965:SRD720978 TAZ720965:TAZ720978 TKV720965:TKV720978 TUR720965:TUR720978 UEN720965:UEN720978 UOJ720965:UOJ720978 UYF720965:UYF720978 VIB720965:VIB720978 VRX720965:VRX720978 WBT720965:WBT720978 WLP720965:WLP720978 WVL720965:WVL720978 D786501:D786514 IZ786501:IZ786514 SV786501:SV786514 ACR786501:ACR786514 AMN786501:AMN786514 AWJ786501:AWJ786514 BGF786501:BGF786514 BQB786501:BQB786514 BZX786501:BZX786514 CJT786501:CJT786514 CTP786501:CTP786514 DDL786501:DDL786514 DNH786501:DNH786514 DXD786501:DXD786514 EGZ786501:EGZ786514 EQV786501:EQV786514 FAR786501:FAR786514 FKN786501:FKN786514 FUJ786501:FUJ786514 GEF786501:GEF786514 GOB786501:GOB786514 GXX786501:GXX786514 HHT786501:HHT786514 HRP786501:HRP786514 IBL786501:IBL786514 ILH786501:ILH786514 IVD786501:IVD786514 JEZ786501:JEZ786514 JOV786501:JOV786514 JYR786501:JYR786514 KIN786501:KIN786514 KSJ786501:KSJ786514 LCF786501:LCF786514 LMB786501:LMB786514 LVX786501:LVX786514 MFT786501:MFT786514 MPP786501:MPP786514 MZL786501:MZL786514 NJH786501:NJH786514 NTD786501:NTD786514 OCZ786501:OCZ786514 OMV786501:OMV786514 OWR786501:OWR786514 PGN786501:PGN786514 PQJ786501:PQJ786514 QAF786501:QAF786514 QKB786501:QKB786514 QTX786501:QTX786514 RDT786501:RDT786514 RNP786501:RNP786514 RXL786501:RXL786514 SHH786501:SHH786514 SRD786501:SRD786514 TAZ786501:TAZ786514 TKV786501:TKV786514 TUR786501:TUR786514 UEN786501:UEN786514 UOJ786501:UOJ786514 UYF786501:UYF786514 VIB786501:VIB786514 VRX786501:VRX786514 WBT786501:WBT786514 WLP786501:WLP786514 WVL786501:WVL786514 D852037:D852050 IZ852037:IZ852050 SV852037:SV852050 ACR852037:ACR852050 AMN852037:AMN852050 AWJ852037:AWJ852050 BGF852037:BGF852050 BQB852037:BQB852050 BZX852037:BZX852050 CJT852037:CJT852050 CTP852037:CTP852050 DDL852037:DDL852050 DNH852037:DNH852050 DXD852037:DXD852050 EGZ852037:EGZ852050 EQV852037:EQV852050 FAR852037:FAR852050 FKN852037:FKN852050 FUJ852037:FUJ852050 GEF852037:GEF852050 GOB852037:GOB852050 GXX852037:GXX852050 HHT852037:HHT852050 HRP852037:HRP852050 IBL852037:IBL852050 ILH852037:ILH852050 IVD852037:IVD852050 JEZ852037:JEZ852050 JOV852037:JOV852050 JYR852037:JYR852050 KIN852037:KIN852050 KSJ852037:KSJ852050 LCF852037:LCF852050 LMB852037:LMB852050 LVX852037:LVX852050 MFT852037:MFT852050 MPP852037:MPP852050 MZL852037:MZL852050 NJH852037:NJH852050 NTD852037:NTD852050 OCZ852037:OCZ852050 OMV852037:OMV852050 OWR852037:OWR852050 PGN852037:PGN852050 PQJ852037:PQJ852050 QAF852037:QAF852050 QKB852037:QKB852050 QTX852037:QTX852050 RDT852037:RDT852050 RNP852037:RNP852050 RXL852037:RXL852050 SHH852037:SHH852050 SRD852037:SRD852050 TAZ852037:TAZ852050 TKV852037:TKV852050 TUR852037:TUR852050 UEN852037:UEN852050 UOJ852037:UOJ852050 UYF852037:UYF852050 VIB852037:VIB852050 VRX852037:VRX852050 WBT852037:WBT852050 WLP852037:WLP852050 WVL852037:WVL852050 D917573:D917586 IZ917573:IZ917586 SV917573:SV917586 ACR917573:ACR917586 AMN917573:AMN917586 AWJ917573:AWJ917586 BGF917573:BGF917586 BQB917573:BQB917586 BZX917573:BZX917586 CJT917573:CJT917586 CTP917573:CTP917586 DDL917573:DDL917586 DNH917573:DNH917586 DXD917573:DXD917586 EGZ917573:EGZ917586 EQV917573:EQV917586 FAR917573:FAR917586 FKN917573:FKN917586 FUJ917573:FUJ917586 GEF917573:GEF917586 GOB917573:GOB917586 GXX917573:GXX917586 HHT917573:HHT917586 HRP917573:HRP917586 IBL917573:IBL917586 ILH917573:ILH917586 IVD917573:IVD917586 JEZ917573:JEZ917586 JOV917573:JOV917586 JYR917573:JYR917586 KIN917573:KIN917586 KSJ917573:KSJ917586 LCF917573:LCF917586 LMB917573:LMB917586 LVX917573:LVX917586 MFT917573:MFT917586 MPP917573:MPP917586 MZL917573:MZL917586 NJH917573:NJH917586 NTD917573:NTD917586 OCZ917573:OCZ917586 OMV917573:OMV917586 OWR917573:OWR917586 PGN917573:PGN917586 PQJ917573:PQJ917586 QAF917573:QAF917586 QKB917573:QKB917586 QTX917573:QTX917586 RDT917573:RDT917586 RNP917573:RNP917586 RXL917573:RXL917586 SHH917573:SHH917586 SRD917573:SRD917586 TAZ917573:TAZ917586 TKV917573:TKV917586 TUR917573:TUR917586 UEN917573:UEN917586 UOJ917573:UOJ917586 UYF917573:UYF917586 VIB917573:VIB917586 VRX917573:VRX917586 WBT917573:WBT917586 WLP917573:WLP917586 WVL917573:WVL917586 D983109:D983122 IZ983109:IZ983122 SV983109:SV983122 ACR983109:ACR983122 AMN983109:AMN983122 AWJ983109:AWJ983122 BGF983109:BGF983122 BQB983109:BQB983122 BZX983109:BZX983122 CJT983109:CJT983122 CTP983109:CTP983122 DDL983109:DDL983122 DNH983109:DNH983122 DXD983109:DXD983122 EGZ983109:EGZ983122 EQV983109:EQV983122 FAR983109:FAR983122 FKN983109:FKN983122 FUJ983109:FUJ983122 GEF983109:GEF983122 GOB983109:GOB983122 GXX983109:GXX983122 HHT983109:HHT983122 HRP983109:HRP983122 IBL983109:IBL983122 ILH983109:ILH983122 IVD983109:IVD983122 JEZ983109:JEZ983122 JOV983109:JOV983122 JYR983109:JYR983122 KIN983109:KIN983122 KSJ983109:KSJ983122 LCF983109:LCF983122 LMB983109:LMB983122 LVX983109:LVX983122 MFT983109:MFT983122 MPP983109:MPP983122 MZL983109:MZL983122 NJH983109:NJH983122 NTD983109:NTD983122 OCZ983109:OCZ983122 OMV983109:OMV983122 OWR983109:OWR983122 PGN983109:PGN983122 PQJ983109:PQJ983122 QAF983109:QAF983122 QKB983109:QKB983122 QTX983109:QTX983122 RDT983109:RDT983122 RNP983109:RNP983122 RXL983109:RXL983122 SHH983109:SHH983122 SRD983109:SRD983122 TAZ983109:TAZ983122 TKV983109:TKV983122 TUR983109:TUR983122 UEN983109:UEN983122 UOJ983109:UOJ983122 UYF983109:UYF983122 VIB983109:VIB983122 VRX983109:VRX983122 WBT983109:WBT983122 WLP983109:WLP983122 WVL983109:WVL983122 D27:D41 IZ27:IZ41 SV27:SV41 ACR27:ACR41 AMN27:AMN41 AWJ27:AWJ41 BGF27:BGF41 BQB27:BQB41 BZX27:BZX41 CJT27:CJT41 CTP27:CTP41 DDL27:DDL41 DNH27:DNH41 DXD27:DXD41 EGZ27:EGZ41 EQV27:EQV41 FAR27:FAR41 FKN27:FKN41 FUJ27:FUJ41 GEF27:GEF41 GOB27:GOB41 GXX27:GXX41 HHT27:HHT41 HRP27:HRP41 IBL27:IBL41 ILH27:ILH41 IVD27:IVD41 JEZ27:JEZ41 JOV27:JOV41 JYR27:JYR41 KIN27:KIN41 KSJ27:KSJ41 LCF27:LCF41 LMB27:LMB41 LVX27:LVX41 MFT27:MFT41 MPP27:MPP41 MZL27:MZL41 NJH27:NJH41 NTD27:NTD41 OCZ27:OCZ41 OMV27:OMV41 OWR27:OWR41 PGN27:PGN41 PQJ27:PQJ41 QAF27:QAF41 QKB27:QKB41 QTX27:QTX41 RDT27:RDT41 RNP27:RNP41 RXL27:RXL41 SHH27:SHH41 SRD27:SRD41 TAZ27:TAZ41 TKV27:TKV41 TUR27:TUR41 UEN27:UEN41 UOJ27:UOJ41 UYF27:UYF41 VIB27:VIB41 VRX27:VRX41 WBT27:WBT41 WLP27:WLP41 WVL27:WVL41 D65563:D65577 IZ65563:IZ65577 SV65563:SV65577 ACR65563:ACR65577 AMN65563:AMN65577 AWJ65563:AWJ65577 BGF65563:BGF65577 BQB65563:BQB65577 BZX65563:BZX65577 CJT65563:CJT65577 CTP65563:CTP65577 DDL65563:DDL65577 DNH65563:DNH65577 DXD65563:DXD65577 EGZ65563:EGZ65577 EQV65563:EQV65577 FAR65563:FAR65577 FKN65563:FKN65577 FUJ65563:FUJ65577 GEF65563:GEF65577 GOB65563:GOB65577 GXX65563:GXX65577 HHT65563:HHT65577 HRP65563:HRP65577 IBL65563:IBL65577 ILH65563:ILH65577 IVD65563:IVD65577 JEZ65563:JEZ65577 JOV65563:JOV65577 JYR65563:JYR65577 KIN65563:KIN65577 KSJ65563:KSJ65577 LCF65563:LCF65577 LMB65563:LMB65577 LVX65563:LVX65577 MFT65563:MFT65577 MPP65563:MPP65577 MZL65563:MZL65577 NJH65563:NJH65577 NTD65563:NTD65577 OCZ65563:OCZ65577 OMV65563:OMV65577 OWR65563:OWR65577 PGN65563:PGN65577 PQJ65563:PQJ65577 QAF65563:QAF65577 QKB65563:QKB65577 QTX65563:QTX65577 RDT65563:RDT65577 RNP65563:RNP65577 RXL65563:RXL65577 SHH65563:SHH65577 SRD65563:SRD65577 TAZ65563:TAZ65577 TKV65563:TKV65577 TUR65563:TUR65577 UEN65563:UEN65577 UOJ65563:UOJ65577 UYF65563:UYF65577 VIB65563:VIB65577 VRX65563:VRX65577 WBT65563:WBT65577 WLP65563:WLP65577 WVL65563:WVL65577 D131099:D131113 IZ131099:IZ131113 SV131099:SV131113 ACR131099:ACR131113 AMN131099:AMN131113 AWJ131099:AWJ131113 BGF131099:BGF131113 BQB131099:BQB131113 BZX131099:BZX131113 CJT131099:CJT131113 CTP131099:CTP131113 DDL131099:DDL131113 DNH131099:DNH131113 DXD131099:DXD131113 EGZ131099:EGZ131113 EQV131099:EQV131113 FAR131099:FAR131113 FKN131099:FKN131113 FUJ131099:FUJ131113 GEF131099:GEF131113 GOB131099:GOB131113 GXX131099:GXX131113 HHT131099:HHT131113 HRP131099:HRP131113 IBL131099:IBL131113 ILH131099:ILH131113 IVD131099:IVD131113 JEZ131099:JEZ131113 JOV131099:JOV131113 JYR131099:JYR131113 KIN131099:KIN131113 KSJ131099:KSJ131113 LCF131099:LCF131113 LMB131099:LMB131113 LVX131099:LVX131113 MFT131099:MFT131113 MPP131099:MPP131113 MZL131099:MZL131113 NJH131099:NJH131113 NTD131099:NTD131113 OCZ131099:OCZ131113 OMV131099:OMV131113 OWR131099:OWR131113 PGN131099:PGN131113 PQJ131099:PQJ131113 QAF131099:QAF131113 QKB131099:QKB131113 QTX131099:QTX131113 RDT131099:RDT131113 RNP131099:RNP131113 RXL131099:RXL131113 SHH131099:SHH131113 SRD131099:SRD131113 TAZ131099:TAZ131113 TKV131099:TKV131113 TUR131099:TUR131113 UEN131099:UEN131113 UOJ131099:UOJ131113 UYF131099:UYF131113 VIB131099:VIB131113 VRX131099:VRX131113 WBT131099:WBT131113 WLP131099:WLP131113 WVL131099:WVL131113 D196635:D196649 IZ196635:IZ196649 SV196635:SV196649 ACR196635:ACR196649 AMN196635:AMN196649 AWJ196635:AWJ196649 BGF196635:BGF196649 BQB196635:BQB196649 BZX196635:BZX196649 CJT196635:CJT196649 CTP196635:CTP196649 DDL196635:DDL196649 DNH196635:DNH196649 DXD196635:DXD196649 EGZ196635:EGZ196649 EQV196635:EQV196649 FAR196635:FAR196649 FKN196635:FKN196649 FUJ196635:FUJ196649 GEF196635:GEF196649 GOB196635:GOB196649 GXX196635:GXX196649 HHT196635:HHT196649 HRP196635:HRP196649 IBL196635:IBL196649 ILH196635:ILH196649 IVD196635:IVD196649 JEZ196635:JEZ196649 JOV196635:JOV196649 JYR196635:JYR196649 KIN196635:KIN196649 KSJ196635:KSJ196649 LCF196635:LCF196649 LMB196635:LMB196649 LVX196635:LVX196649 MFT196635:MFT196649 MPP196635:MPP196649 MZL196635:MZL196649 NJH196635:NJH196649 NTD196635:NTD196649 OCZ196635:OCZ196649 OMV196635:OMV196649 OWR196635:OWR196649 PGN196635:PGN196649 PQJ196635:PQJ196649 QAF196635:QAF196649 QKB196635:QKB196649 QTX196635:QTX196649 RDT196635:RDT196649 RNP196635:RNP196649 RXL196635:RXL196649 SHH196635:SHH196649 SRD196635:SRD196649 TAZ196635:TAZ196649 TKV196635:TKV196649 TUR196635:TUR196649 UEN196635:UEN196649 UOJ196635:UOJ196649 UYF196635:UYF196649 VIB196635:VIB196649 VRX196635:VRX196649 WBT196635:WBT196649 WLP196635:WLP196649 WVL196635:WVL196649 D262171:D262185 IZ262171:IZ262185 SV262171:SV262185 ACR262171:ACR262185 AMN262171:AMN262185 AWJ262171:AWJ262185 BGF262171:BGF262185 BQB262171:BQB262185 BZX262171:BZX262185 CJT262171:CJT262185 CTP262171:CTP262185 DDL262171:DDL262185 DNH262171:DNH262185 DXD262171:DXD262185 EGZ262171:EGZ262185 EQV262171:EQV262185 FAR262171:FAR262185 FKN262171:FKN262185 FUJ262171:FUJ262185 GEF262171:GEF262185 GOB262171:GOB262185 GXX262171:GXX262185 HHT262171:HHT262185 HRP262171:HRP262185 IBL262171:IBL262185 ILH262171:ILH262185 IVD262171:IVD262185 JEZ262171:JEZ262185 JOV262171:JOV262185 JYR262171:JYR262185 KIN262171:KIN262185 KSJ262171:KSJ262185 LCF262171:LCF262185 LMB262171:LMB262185 LVX262171:LVX262185 MFT262171:MFT262185 MPP262171:MPP262185 MZL262171:MZL262185 NJH262171:NJH262185 NTD262171:NTD262185 OCZ262171:OCZ262185 OMV262171:OMV262185 OWR262171:OWR262185 PGN262171:PGN262185 PQJ262171:PQJ262185 QAF262171:QAF262185 QKB262171:QKB262185 QTX262171:QTX262185 RDT262171:RDT262185 RNP262171:RNP262185 RXL262171:RXL262185 SHH262171:SHH262185 SRD262171:SRD262185 TAZ262171:TAZ262185 TKV262171:TKV262185 TUR262171:TUR262185 UEN262171:UEN262185 UOJ262171:UOJ262185 UYF262171:UYF262185 VIB262171:VIB262185 VRX262171:VRX262185 WBT262171:WBT262185 WLP262171:WLP262185 WVL262171:WVL262185 D327707:D327721 IZ327707:IZ327721 SV327707:SV327721 ACR327707:ACR327721 AMN327707:AMN327721 AWJ327707:AWJ327721 BGF327707:BGF327721 BQB327707:BQB327721 BZX327707:BZX327721 CJT327707:CJT327721 CTP327707:CTP327721 DDL327707:DDL327721 DNH327707:DNH327721 DXD327707:DXD327721 EGZ327707:EGZ327721 EQV327707:EQV327721 FAR327707:FAR327721 FKN327707:FKN327721 FUJ327707:FUJ327721 GEF327707:GEF327721 GOB327707:GOB327721 GXX327707:GXX327721 HHT327707:HHT327721 HRP327707:HRP327721 IBL327707:IBL327721 ILH327707:ILH327721 IVD327707:IVD327721 JEZ327707:JEZ327721 JOV327707:JOV327721 JYR327707:JYR327721 KIN327707:KIN327721 KSJ327707:KSJ327721 LCF327707:LCF327721 LMB327707:LMB327721 LVX327707:LVX327721 MFT327707:MFT327721 MPP327707:MPP327721 MZL327707:MZL327721 NJH327707:NJH327721 NTD327707:NTD327721 OCZ327707:OCZ327721 OMV327707:OMV327721 OWR327707:OWR327721 PGN327707:PGN327721 PQJ327707:PQJ327721 QAF327707:QAF327721 QKB327707:QKB327721 QTX327707:QTX327721 RDT327707:RDT327721 RNP327707:RNP327721 RXL327707:RXL327721 SHH327707:SHH327721 SRD327707:SRD327721 TAZ327707:TAZ327721 TKV327707:TKV327721 TUR327707:TUR327721 UEN327707:UEN327721 UOJ327707:UOJ327721 UYF327707:UYF327721 VIB327707:VIB327721 VRX327707:VRX327721 WBT327707:WBT327721 WLP327707:WLP327721 WVL327707:WVL327721 D393243:D393257 IZ393243:IZ393257 SV393243:SV393257 ACR393243:ACR393257 AMN393243:AMN393257 AWJ393243:AWJ393257 BGF393243:BGF393257 BQB393243:BQB393257 BZX393243:BZX393257 CJT393243:CJT393257 CTP393243:CTP393257 DDL393243:DDL393257 DNH393243:DNH393257 DXD393243:DXD393257 EGZ393243:EGZ393257 EQV393243:EQV393257 FAR393243:FAR393257 FKN393243:FKN393257 FUJ393243:FUJ393257 GEF393243:GEF393257 GOB393243:GOB393257 GXX393243:GXX393257 HHT393243:HHT393257 HRP393243:HRP393257 IBL393243:IBL393257 ILH393243:ILH393257 IVD393243:IVD393257 JEZ393243:JEZ393257 JOV393243:JOV393257 JYR393243:JYR393257 KIN393243:KIN393257 KSJ393243:KSJ393257 LCF393243:LCF393257 LMB393243:LMB393257 LVX393243:LVX393257 MFT393243:MFT393257 MPP393243:MPP393257 MZL393243:MZL393257 NJH393243:NJH393257 NTD393243:NTD393257 OCZ393243:OCZ393257 OMV393243:OMV393257 OWR393243:OWR393257 PGN393243:PGN393257 PQJ393243:PQJ393257 QAF393243:QAF393257 QKB393243:QKB393257 QTX393243:QTX393257 RDT393243:RDT393257 RNP393243:RNP393257 RXL393243:RXL393257 SHH393243:SHH393257 SRD393243:SRD393257 TAZ393243:TAZ393257 TKV393243:TKV393257 TUR393243:TUR393257 UEN393243:UEN393257 UOJ393243:UOJ393257 UYF393243:UYF393257 VIB393243:VIB393257 VRX393243:VRX393257 WBT393243:WBT393257 WLP393243:WLP393257 WVL393243:WVL393257 D458779:D458793 IZ458779:IZ458793 SV458779:SV458793 ACR458779:ACR458793 AMN458779:AMN458793 AWJ458779:AWJ458793 BGF458779:BGF458793 BQB458779:BQB458793 BZX458779:BZX458793 CJT458779:CJT458793 CTP458779:CTP458793 DDL458779:DDL458793 DNH458779:DNH458793 DXD458779:DXD458793 EGZ458779:EGZ458793 EQV458779:EQV458793 FAR458779:FAR458793 FKN458779:FKN458793 FUJ458779:FUJ458793 GEF458779:GEF458793 GOB458779:GOB458793 GXX458779:GXX458793 HHT458779:HHT458793 HRP458779:HRP458793 IBL458779:IBL458793 ILH458779:ILH458793 IVD458779:IVD458793 JEZ458779:JEZ458793 JOV458779:JOV458793 JYR458779:JYR458793 KIN458779:KIN458793 KSJ458779:KSJ458793 LCF458779:LCF458793 LMB458779:LMB458793 LVX458779:LVX458793 MFT458779:MFT458793 MPP458779:MPP458793 MZL458779:MZL458793 NJH458779:NJH458793 NTD458779:NTD458793 OCZ458779:OCZ458793 OMV458779:OMV458793 OWR458779:OWR458793 PGN458779:PGN458793 PQJ458779:PQJ458793 QAF458779:QAF458793 QKB458779:QKB458793 QTX458779:QTX458793 RDT458779:RDT458793 RNP458779:RNP458793 RXL458779:RXL458793 SHH458779:SHH458793 SRD458779:SRD458793 TAZ458779:TAZ458793 TKV458779:TKV458793 TUR458779:TUR458793 UEN458779:UEN458793 UOJ458779:UOJ458793 UYF458779:UYF458793 VIB458779:VIB458793 VRX458779:VRX458793 WBT458779:WBT458793 WLP458779:WLP458793 WVL458779:WVL458793 D524315:D524329 IZ524315:IZ524329 SV524315:SV524329 ACR524315:ACR524329 AMN524315:AMN524329 AWJ524315:AWJ524329 BGF524315:BGF524329 BQB524315:BQB524329 BZX524315:BZX524329 CJT524315:CJT524329 CTP524315:CTP524329 DDL524315:DDL524329 DNH524315:DNH524329 DXD524315:DXD524329 EGZ524315:EGZ524329 EQV524315:EQV524329 FAR524315:FAR524329 FKN524315:FKN524329 FUJ524315:FUJ524329 GEF524315:GEF524329 GOB524315:GOB524329 GXX524315:GXX524329 HHT524315:HHT524329 HRP524315:HRP524329 IBL524315:IBL524329 ILH524315:ILH524329 IVD524315:IVD524329 JEZ524315:JEZ524329 JOV524315:JOV524329 JYR524315:JYR524329 KIN524315:KIN524329 KSJ524315:KSJ524329 LCF524315:LCF524329 LMB524315:LMB524329 LVX524315:LVX524329 MFT524315:MFT524329 MPP524315:MPP524329 MZL524315:MZL524329 NJH524315:NJH524329 NTD524315:NTD524329 OCZ524315:OCZ524329 OMV524315:OMV524329 OWR524315:OWR524329 PGN524315:PGN524329 PQJ524315:PQJ524329 QAF524315:QAF524329 QKB524315:QKB524329 QTX524315:QTX524329 RDT524315:RDT524329 RNP524315:RNP524329 RXL524315:RXL524329 SHH524315:SHH524329 SRD524315:SRD524329 TAZ524315:TAZ524329 TKV524315:TKV524329 TUR524315:TUR524329 UEN524315:UEN524329 UOJ524315:UOJ524329 UYF524315:UYF524329 VIB524315:VIB524329 VRX524315:VRX524329 WBT524315:WBT524329 WLP524315:WLP524329 WVL524315:WVL524329 D589851:D589865 IZ589851:IZ589865 SV589851:SV589865 ACR589851:ACR589865 AMN589851:AMN589865 AWJ589851:AWJ589865 BGF589851:BGF589865 BQB589851:BQB589865 BZX589851:BZX589865 CJT589851:CJT589865 CTP589851:CTP589865 DDL589851:DDL589865 DNH589851:DNH589865 DXD589851:DXD589865 EGZ589851:EGZ589865 EQV589851:EQV589865 FAR589851:FAR589865 FKN589851:FKN589865 FUJ589851:FUJ589865 GEF589851:GEF589865 GOB589851:GOB589865 GXX589851:GXX589865 HHT589851:HHT589865 HRP589851:HRP589865 IBL589851:IBL589865 ILH589851:ILH589865 IVD589851:IVD589865 JEZ589851:JEZ589865 JOV589851:JOV589865 JYR589851:JYR589865 KIN589851:KIN589865 KSJ589851:KSJ589865 LCF589851:LCF589865 LMB589851:LMB589865 LVX589851:LVX589865 MFT589851:MFT589865 MPP589851:MPP589865 MZL589851:MZL589865 NJH589851:NJH589865 NTD589851:NTD589865 OCZ589851:OCZ589865 OMV589851:OMV589865 OWR589851:OWR589865 PGN589851:PGN589865 PQJ589851:PQJ589865 QAF589851:QAF589865 QKB589851:QKB589865 QTX589851:QTX589865 RDT589851:RDT589865 RNP589851:RNP589865 RXL589851:RXL589865 SHH589851:SHH589865 SRD589851:SRD589865 TAZ589851:TAZ589865 TKV589851:TKV589865 TUR589851:TUR589865 UEN589851:UEN589865 UOJ589851:UOJ589865 UYF589851:UYF589865 VIB589851:VIB589865 VRX589851:VRX589865 WBT589851:WBT589865 WLP589851:WLP589865 WVL589851:WVL589865 D655387:D655401 IZ655387:IZ655401 SV655387:SV655401 ACR655387:ACR655401 AMN655387:AMN655401 AWJ655387:AWJ655401 BGF655387:BGF655401 BQB655387:BQB655401 BZX655387:BZX655401 CJT655387:CJT655401 CTP655387:CTP655401 DDL655387:DDL655401 DNH655387:DNH655401 DXD655387:DXD655401 EGZ655387:EGZ655401 EQV655387:EQV655401 FAR655387:FAR655401 FKN655387:FKN655401 FUJ655387:FUJ655401 GEF655387:GEF655401 GOB655387:GOB655401 GXX655387:GXX655401 HHT655387:HHT655401 HRP655387:HRP655401 IBL655387:IBL655401 ILH655387:ILH655401 IVD655387:IVD655401 JEZ655387:JEZ655401 JOV655387:JOV655401 JYR655387:JYR655401 KIN655387:KIN655401 KSJ655387:KSJ655401 LCF655387:LCF655401 LMB655387:LMB655401 LVX655387:LVX655401 MFT655387:MFT655401 MPP655387:MPP655401 MZL655387:MZL655401 NJH655387:NJH655401 NTD655387:NTD655401 OCZ655387:OCZ655401 OMV655387:OMV655401 OWR655387:OWR655401 PGN655387:PGN655401 PQJ655387:PQJ655401 QAF655387:QAF655401 QKB655387:QKB655401 QTX655387:QTX655401 RDT655387:RDT655401 RNP655387:RNP655401 RXL655387:RXL655401 SHH655387:SHH655401 SRD655387:SRD655401 TAZ655387:TAZ655401 TKV655387:TKV655401 TUR655387:TUR655401 UEN655387:UEN655401 UOJ655387:UOJ655401 UYF655387:UYF655401 VIB655387:VIB655401 VRX655387:VRX655401 WBT655387:WBT655401 WLP655387:WLP655401 WVL655387:WVL655401 D720923:D720937 IZ720923:IZ720937 SV720923:SV720937 ACR720923:ACR720937 AMN720923:AMN720937 AWJ720923:AWJ720937 BGF720923:BGF720937 BQB720923:BQB720937 BZX720923:BZX720937 CJT720923:CJT720937 CTP720923:CTP720937 DDL720923:DDL720937 DNH720923:DNH720937 DXD720923:DXD720937 EGZ720923:EGZ720937 EQV720923:EQV720937 FAR720923:FAR720937 FKN720923:FKN720937 FUJ720923:FUJ720937 GEF720923:GEF720937 GOB720923:GOB720937 GXX720923:GXX720937 HHT720923:HHT720937 HRP720923:HRP720937 IBL720923:IBL720937 ILH720923:ILH720937 IVD720923:IVD720937 JEZ720923:JEZ720937 JOV720923:JOV720937 JYR720923:JYR720937 KIN720923:KIN720937 KSJ720923:KSJ720937 LCF720923:LCF720937 LMB720923:LMB720937 LVX720923:LVX720937 MFT720923:MFT720937 MPP720923:MPP720937 MZL720923:MZL720937 NJH720923:NJH720937 NTD720923:NTD720937 OCZ720923:OCZ720937 OMV720923:OMV720937 OWR720923:OWR720937 PGN720923:PGN720937 PQJ720923:PQJ720937 QAF720923:QAF720937 QKB720923:QKB720937 QTX720923:QTX720937 RDT720923:RDT720937 RNP720923:RNP720937 RXL720923:RXL720937 SHH720923:SHH720937 SRD720923:SRD720937 TAZ720923:TAZ720937 TKV720923:TKV720937 TUR720923:TUR720937 UEN720923:UEN720937 UOJ720923:UOJ720937 UYF720923:UYF720937 VIB720923:VIB720937 VRX720923:VRX720937 WBT720923:WBT720937 WLP720923:WLP720937 WVL720923:WVL720937 D786459:D786473 IZ786459:IZ786473 SV786459:SV786473 ACR786459:ACR786473 AMN786459:AMN786473 AWJ786459:AWJ786473 BGF786459:BGF786473 BQB786459:BQB786473 BZX786459:BZX786473 CJT786459:CJT786473 CTP786459:CTP786473 DDL786459:DDL786473 DNH786459:DNH786473 DXD786459:DXD786473 EGZ786459:EGZ786473 EQV786459:EQV786473 FAR786459:FAR786473 FKN786459:FKN786473 FUJ786459:FUJ786473 GEF786459:GEF786473 GOB786459:GOB786473 GXX786459:GXX786473 HHT786459:HHT786473 HRP786459:HRP786473 IBL786459:IBL786473 ILH786459:ILH786473 IVD786459:IVD786473 JEZ786459:JEZ786473 JOV786459:JOV786473 JYR786459:JYR786473 KIN786459:KIN786473 KSJ786459:KSJ786473 LCF786459:LCF786473 LMB786459:LMB786473 LVX786459:LVX786473 MFT786459:MFT786473 MPP786459:MPP786473 MZL786459:MZL786473 NJH786459:NJH786473 NTD786459:NTD786473 OCZ786459:OCZ786473 OMV786459:OMV786473 OWR786459:OWR786473 PGN786459:PGN786473 PQJ786459:PQJ786473 QAF786459:QAF786473 QKB786459:QKB786473 QTX786459:QTX786473 RDT786459:RDT786473 RNP786459:RNP786473 RXL786459:RXL786473 SHH786459:SHH786473 SRD786459:SRD786473 TAZ786459:TAZ786473 TKV786459:TKV786473 TUR786459:TUR786473 UEN786459:UEN786473 UOJ786459:UOJ786473 UYF786459:UYF786473 VIB786459:VIB786473 VRX786459:VRX786473 WBT786459:WBT786473 WLP786459:WLP786473 WVL786459:WVL786473 D851995:D852009 IZ851995:IZ852009 SV851995:SV852009 ACR851995:ACR852009 AMN851995:AMN852009 AWJ851995:AWJ852009 BGF851995:BGF852009 BQB851995:BQB852009 BZX851995:BZX852009 CJT851995:CJT852009 CTP851995:CTP852009 DDL851995:DDL852009 DNH851995:DNH852009 DXD851995:DXD852009 EGZ851995:EGZ852009 EQV851995:EQV852009 FAR851995:FAR852009 FKN851995:FKN852009 FUJ851995:FUJ852009 GEF851995:GEF852009 GOB851995:GOB852009 GXX851995:GXX852009 HHT851995:HHT852009 HRP851995:HRP852009 IBL851995:IBL852009 ILH851995:ILH852009 IVD851995:IVD852009 JEZ851995:JEZ852009 JOV851995:JOV852009 JYR851995:JYR852009 KIN851995:KIN852009 KSJ851995:KSJ852009 LCF851995:LCF852009 LMB851995:LMB852009 LVX851995:LVX852009 MFT851995:MFT852009 MPP851995:MPP852009 MZL851995:MZL852009 NJH851995:NJH852009 NTD851995:NTD852009 OCZ851995:OCZ852009 OMV851995:OMV852009 OWR851995:OWR852009 PGN851995:PGN852009 PQJ851995:PQJ852009 QAF851995:QAF852009 QKB851995:QKB852009 QTX851995:QTX852009 RDT851995:RDT852009 RNP851995:RNP852009 RXL851995:RXL852009 SHH851995:SHH852009 SRD851995:SRD852009 TAZ851995:TAZ852009 TKV851995:TKV852009 TUR851995:TUR852009 UEN851995:UEN852009 UOJ851995:UOJ852009 UYF851995:UYF852009 VIB851995:VIB852009 VRX851995:VRX852009 WBT851995:WBT852009 WLP851995:WLP852009 WVL851995:WVL852009 D917531:D917545 IZ917531:IZ917545 SV917531:SV917545 ACR917531:ACR917545 AMN917531:AMN917545 AWJ917531:AWJ917545 BGF917531:BGF917545 BQB917531:BQB917545 BZX917531:BZX917545 CJT917531:CJT917545 CTP917531:CTP917545 DDL917531:DDL917545 DNH917531:DNH917545 DXD917531:DXD917545 EGZ917531:EGZ917545 EQV917531:EQV917545 FAR917531:FAR917545 FKN917531:FKN917545 FUJ917531:FUJ917545 GEF917531:GEF917545 GOB917531:GOB917545 GXX917531:GXX917545 HHT917531:HHT917545 HRP917531:HRP917545 IBL917531:IBL917545 ILH917531:ILH917545 IVD917531:IVD917545 JEZ917531:JEZ917545 JOV917531:JOV917545 JYR917531:JYR917545 KIN917531:KIN917545 KSJ917531:KSJ917545 LCF917531:LCF917545 LMB917531:LMB917545 LVX917531:LVX917545 MFT917531:MFT917545 MPP917531:MPP917545 MZL917531:MZL917545 NJH917531:NJH917545 NTD917531:NTD917545 OCZ917531:OCZ917545 OMV917531:OMV917545 OWR917531:OWR917545 PGN917531:PGN917545 PQJ917531:PQJ917545 QAF917531:QAF917545 QKB917531:QKB917545 QTX917531:QTX917545 RDT917531:RDT917545 RNP917531:RNP917545 RXL917531:RXL917545 SHH917531:SHH917545 SRD917531:SRD917545 TAZ917531:TAZ917545 TKV917531:TKV917545 TUR917531:TUR917545 UEN917531:UEN917545 UOJ917531:UOJ917545 UYF917531:UYF917545 VIB917531:VIB917545 VRX917531:VRX917545 WBT917531:WBT917545 WLP917531:WLP917545 WVL917531:WVL917545 D983067:D983081 IZ983067:IZ983081 SV983067:SV983081 ACR983067:ACR983081 AMN983067:AMN983081 AWJ983067:AWJ983081 BGF983067:BGF983081 BQB983067:BQB983081 BZX983067:BZX983081 CJT983067:CJT983081 CTP983067:CTP983081 DDL983067:DDL983081 DNH983067:DNH983081 DXD983067:DXD983081 EGZ983067:EGZ983081 EQV983067:EQV983081 FAR983067:FAR983081 FKN983067:FKN983081 FUJ983067:FUJ983081 GEF983067:GEF983081 GOB983067:GOB983081 GXX983067:GXX983081 HHT983067:HHT983081 HRP983067:HRP983081 IBL983067:IBL983081 ILH983067:ILH983081 IVD983067:IVD983081 JEZ983067:JEZ983081 JOV983067:JOV983081 JYR983067:JYR983081 KIN983067:KIN983081 KSJ983067:KSJ983081 LCF983067:LCF983081 LMB983067:LMB983081 LVX983067:LVX983081 MFT983067:MFT983081 MPP983067:MPP983081 MZL983067:MZL983081 NJH983067:NJH983081 NTD983067:NTD983081 OCZ983067:OCZ983081 OMV983067:OMV983081 OWR983067:OWR983081 PGN983067:PGN983081 PQJ983067:PQJ983081 QAF983067:QAF983081 QKB983067:QKB983081 QTX983067:QTX983081 RDT983067:RDT983081 RNP983067:RNP983081 RXL983067:RXL983081 SHH983067:SHH983081 SRD983067:SRD983081 TAZ983067:TAZ983081 TKV983067:TKV983081 TUR983067:TUR983081 UEN983067:UEN983081 UOJ983067:UOJ983081 UYF983067:UYF983081 VIB983067:VIB983081 VRX983067:VRX983081 WBT983067:WBT983081 WLP983067:WLP983081 WVL983067:WVL983081"/>
    <dataValidation allowBlank="1" showInputMessage="1" showErrorMessage="1" promptTitle="Rate in Year 7 - with SV" prompt="This is the ordinary farmland rate for a land value of $50,000 in Year 7 of the application - with the proposed special variation." sqref="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M65645 JI65645 TE65645 ADA65645 AMW65645 AWS65645 BGO65645 BQK65645 CAG65645 CKC65645 CTY65645 DDU65645 DNQ65645 DXM65645 EHI65645 ERE65645 FBA65645 FKW65645 FUS65645 GEO65645 GOK65645 GYG65645 HIC65645 HRY65645 IBU65645 ILQ65645 IVM65645 JFI65645 JPE65645 JZA65645 KIW65645 KSS65645 LCO65645 LMK65645 LWG65645 MGC65645 MPY65645 MZU65645 NJQ65645 NTM65645 ODI65645 ONE65645 OXA65645 PGW65645 PQS65645 QAO65645 QKK65645 QUG65645 REC65645 RNY65645 RXU65645 SHQ65645 SRM65645 TBI65645 TLE65645 TVA65645 UEW65645 UOS65645 UYO65645 VIK65645 VSG65645 WCC65645 WLY65645 WVU65645 M131181 JI131181 TE131181 ADA131181 AMW131181 AWS131181 BGO131181 BQK131181 CAG131181 CKC131181 CTY131181 DDU131181 DNQ131181 DXM131181 EHI131181 ERE131181 FBA131181 FKW131181 FUS131181 GEO131181 GOK131181 GYG131181 HIC131181 HRY131181 IBU131181 ILQ131181 IVM131181 JFI131181 JPE131181 JZA131181 KIW131181 KSS131181 LCO131181 LMK131181 LWG131181 MGC131181 MPY131181 MZU131181 NJQ131181 NTM131181 ODI131181 ONE131181 OXA131181 PGW131181 PQS131181 QAO131181 QKK131181 QUG131181 REC131181 RNY131181 RXU131181 SHQ131181 SRM131181 TBI131181 TLE131181 TVA131181 UEW131181 UOS131181 UYO131181 VIK131181 VSG131181 WCC131181 WLY131181 WVU131181 M196717 JI196717 TE196717 ADA196717 AMW196717 AWS196717 BGO196717 BQK196717 CAG196717 CKC196717 CTY196717 DDU196717 DNQ196717 DXM196717 EHI196717 ERE196717 FBA196717 FKW196717 FUS196717 GEO196717 GOK196717 GYG196717 HIC196717 HRY196717 IBU196717 ILQ196717 IVM196717 JFI196717 JPE196717 JZA196717 KIW196717 KSS196717 LCO196717 LMK196717 LWG196717 MGC196717 MPY196717 MZU196717 NJQ196717 NTM196717 ODI196717 ONE196717 OXA196717 PGW196717 PQS196717 QAO196717 QKK196717 QUG196717 REC196717 RNY196717 RXU196717 SHQ196717 SRM196717 TBI196717 TLE196717 TVA196717 UEW196717 UOS196717 UYO196717 VIK196717 VSG196717 WCC196717 WLY196717 WVU196717 M262253 JI262253 TE262253 ADA262253 AMW262253 AWS262253 BGO262253 BQK262253 CAG262253 CKC262253 CTY262253 DDU262253 DNQ262253 DXM262253 EHI262253 ERE262253 FBA262253 FKW262253 FUS262253 GEO262253 GOK262253 GYG262253 HIC262253 HRY262253 IBU262253 ILQ262253 IVM262253 JFI262253 JPE262253 JZA262253 KIW262253 KSS262253 LCO262253 LMK262253 LWG262253 MGC262253 MPY262253 MZU262253 NJQ262253 NTM262253 ODI262253 ONE262253 OXA262253 PGW262253 PQS262253 QAO262253 QKK262253 QUG262253 REC262253 RNY262253 RXU262253 SHQ262253 SRM262253 TBI262253 TLE262253 TVA262253 UEW262253 UOS262253 UYO262253 VIK262253 VSG262253 WCC262253 WLY262253 WVU262253 M327789 JI327789 TE327789 ADA327789 AMW327789 AWS327789 BGO327789 BQK327789 CAG327789 CKC327789 CTY327789 DDU327789 DNQ327789 DXM327789 EHI327789 ERE327789 FBA327789 FKW327789 FUS327789 GEO327789 GOK327789 GYG327789 HIC327789 HRY327789 IBU327789 ILQ327789 IVM327789 JFI327789 JPE327789 JZA327789 KIW327789 KSS327789 LCO327789 LMK327789 LWG327789 MGC327789 MPY327789 MZU327789 NJQ327789 NTM327789 ODI327789 ONE327789 OXA327789 PGW327789 PQS327789 QAO327789 QKK327789 QUG327789 REC327789 RNY327789 RXU327789 SHQ327789 SRM327789 TBI327789 TLE327789 TVA327789 UEW327789 UOS327789 UYO327789 VIK327789 VSG327789 WCC327789 WLY327789 WVU327789 M393325 JI393325 TE393325 ADA393325 AMW393325 AWS393325 BGO393325 BQK393325 CAG393325 CKC393325 CTY393325 DDU393325 DNQ393325 DXM393325 EHI393325 ERE393325 FBA393325 FKW393325 FUS393325 GEO393325 GOK393325 GYG393325 HIC393325 HRY393325 IBU393325 ILQ393325 IVM393325 JFI393325 JPE393325 JZA393325 KIW393325 KSS393325 LCO393325 LMK393325 LWG393325 MGC393325 MPY393325 MZU393325 NJQ393325 NTM393325 ODI393325 ONE393325 OXA393325 PGW393325 PQS393325 QAO393325 QKK393325 QUG393325 REC393325 RNY393325 RXU393325 SHQ393325 SRM393325 TBI393325 TLE393325 TVA393325 UEW393325 UOS393325 UYO393325 VIK393325 VSG393325 WCC393325 WLY393325 WVU393325 M458861 JI458861 TE458861 ADA458861 AMW458861 AWS458861 BGO458861 BQK458861 CAG458861 CKC458861 CTY458861 DDU458861 DNQ458861 DXM458861 EHI458861 ERE458861 FBA458861 FKW458861 FUS458861 GEO458861 GOK458861 GYG458861 HIC458861 HRY458861 IBU458861 ILQ458861 IVM458861 JFI458861 JPE458861 JZA458861 KIW458861 KSS458861 LCO458861 LMK458861 LWG458861 MGC458861 MPY458861 MZU458861 NJQ458861 NTM458861 ODI458861 ONE458861 OXA458861 PGW458861 PQS458861 QAO458861 QKK458861 QUG458861 REC458861 RNY458861 RXU458861 SHQ458861 SRM458861 TBI458861 TLE458861 TVA458861 UEW458861 UOS458861 UYO458861 VIK458861 VSG458861 WCC458861 WLY458861 WVU458861 M524397 JI524397 TE524397 ADA524397 AMW524397 AWS524397 BGO524397 BQK524397 CAG524397 CKC524397 CTY524397 DDU524397 DNQ524397 DXM524397 EHI524397 ERE524397 FBA524397 FKW524397 FUS524397 GEO524397 GOK524397 GYG524397 HIC524397 HRY524397 IBU524397 ILQ524397 IVM524397 JFI524397 JPE524397 JZA524397 KIW524397 KSS524397 LCO524397 LMK524397 LWG524397 MGC524397 MPY524397 MZU524397 NJQ524397 NTM524397 ODI524397 ONE524397 OXA524397 PGW524397 PQS524397 QAO524397 QKK524397 QUG524397 REC524397 RNY524397 RXU524397 SHQ524397 SRM524397 TBI524397 TLE524397 TVA524397 UEW524397 UOS524397 UYO524397 VIK524397 VSG524397 WCC524397 WLY524397 WVU524397 M589933 JI589933 TE589933 ADA589933 AMW589933 AWS589933 BGO589933 BQK589933 CAG589933 CKC589933 CTY589933 DDU589933 DNQ589933 DXM589933 EHI589933 ERE589933 FBA589933 FKW589933 FUS589933 GEO589933 GOK589933 GYG589933 HIC589933 HRY589933 IBU589933 ILQ589933 IVM589933 JFI589933 JPE589933 JZA589933 KIW589933 KSS589933 LCO589933 LMK589933 LWG589933 MGC589933 MPY589933 MZU589933 NJQ589933 NTM589933 ODI589933 ONE589933 OXA589933 PGW589933 PQS589933 QAO589933 QKK589933 QUG589933 REC589933 RNY589933 RXU589933 SHQ589933 SRM589933 TBI589933 TLE589933 TVA589933 UEW589933 UOS589933 UYO589933 VIK589933 VSG589933 WCC589933 WLY589933 WVU589933 M655469 JI655469 TE655469 ADA655469 AMW655469 AWS655469 BGO655469 BQK655469 CAG655469 CKC655469 CTY655469 DDU655469 DNQ655469 DXM655469 EHI655469 ERE655469 FBA655469 FKW655469 FUS655469 GEO655469 GOK655469 GYG655469 HIC655469 HRY655469 IBU655469 ILQ655469 IVM655469 JFI655469 JPE655469 JZA655469 KIW655469 KSS655469 LCO655469 LMK655469 LWG655469 MGC655469 MPY655469 MZU655469 NJQ655469 NTM655469 ODI655469 ONE655469 OXA655469 PGW655469 PQS655469 QAO655469 QKK655469 QUG655469 REC655469 RNY655469 RXU655469 SHQ655469 SRM655469 TBI655469 TLE655469 TVA655469 UEW655469 UOS655469 UYO655469 VIK655469 VSG655469 WCC655469 WLY655469 WVU655469 M721005 JI721005 TE721005 ADA721005 AMW721005 AWS721005 BGO721005 BQK721005 CAG721005 CKC721005 CTY721005 DDU721005 DNQ721005 DXM721005 EHI721005 ERE721005 FBA721005 FKW721005 FUS721005 GEO721005 GOK721005 GYG721005 HIC721005 HRY721005 IBU721005 ILQ721005 IVM721005 JFI721005 JPE721005 JZA721005 KIW721005 KSS721005 LCO721005 LMK721005 LWG721005 MGC721005 MPY721005 MZU721005 NJQ721005 NTM721005 ODI721005 ONE721005 OXA721005 PGW721005 PQS721005 QAO721005 QKK721005 QUG721005 REC721005 RNY721005 RXU721005 SHQ721005 SRM721005 TBI721005 TLE721005 TVA721005 UEW721005 UOS721005 UYO721005 VIK721005 VSG721005 WCC721005 WLY721005 WVU721005 M786541 JI786541 TE786541 ADA786541 AMW786541 AWS786541 BGO786541 BQK786541 CAG786541 CKC786541 CTY786541 DDU786541 DNQ786541 DXM786541 EHI786541 ERE786541 FBA786541 FKW786541 FUS786541 GEO786541 GOK786541 GYG786541 HIC786541 HRY786541 IBU786541 ILQ786541 IVM786541 JFI786541 JPE786541 JZA786541 KIW786541 KSS786541 LCO786541 LMK786541 LWG786541 MGC786541 MPY786541 MZU786541 NJQ786541 NTM786541 ODI786541 ONE786541 OXA786541 PGW786541 PQS786541 QAO786541 QKK786541 QUG786541 REC786541 RNY786541 RXU786541 SHQ786541 SRM786541 TBI786541 TLE786541 TVA786541 UEW786541 UOS786541 UYO786541 VIK786541 VSG786541 WCC786541 WLY786541 WVU786541 M852077 JI852077 TE852077 ADA852077 AMW852077 AWS852077 BGO852077 BQK852077 CAG852077 CKC852077 CTY852077 DDU852077 DNQ852077 DXM852077 EHI852077 ERE852077 FBA852077 FKW852077 FUS852077 GEO852077 GOK852077 GYG852077 HIC852077 HRY852077 IBU852077 ILQ852077 IVM852077 JFI852077 JPE852077 JZA852077 KIW852077 KSS852077 LCO852077 LMK852077 LWG852077 MGC852077 MPY852077 MZU852077 NJQ852077 NTM852077 ODI852077 ONE852077 OXA852077 PGW852077 PQS852077 QAO852077 QKK852077 QUG852077 REC852077 RNY852077 RXU852077 SHQ852077 SRM852077 TBI852077 TLE852077 TVA852077 UEW852077 UOS852077 UYO852077 VIK852077 VSG852077 WCC852077 WLY852077 WVU852077 M917613 JI917613 TE917613 ADA917613 AMW917613 AWS917613 BGO917613 BQK917613 CAG917613 CKC917613 CTY917613 DDU917613 DNQ917613 DXM917613 EHI917613 ERE917613 FBA917613 FKW917613 FUS917613 GEO917613 GOK917613 GYG917613 HIC917613 HRY917613 IBU917613 ILQ917613 IVM917613 JFI917613 JPE917613 JZA917613 KIW917613 KSS917613 LCO917613 LMK917613 LWG917613 MGC917613 MPY917613 MZU917613 NJQ917613 NTM917613 ODI917613 ONE917613 OXA917613 PGW917613 PQS917613 QAO917613 QKK917613 QUG917613 REC917613 RNY917613 RXU917613 SHQ917613 SRM917613 TBI917613 TLE917613 TVA917613 UEW917613 UOS917613 UYO917613 VIK917613 VSG917613 WCC917613 WLY917613 WVU917613 M983149 JI983149 TE983149 ADA983149 AMW983149 AWS983149 BGO983149 BQK983149 CAG983149 CKC983149 CTY983149 DDU983149 DNQ983149 DXM983149 EHI983149 ERE983149 FBA983149 FKW983149 FUS983149 GEO983149 GOK983149 GYG983149 HIC983149 HRY983149 IBU983149 ILQ983149 IVM983149 JFI983149 JPE983149 JZA983149 KIW983149 KSS983149 LCO983149 LMK983149 LWG983149 MGC983149 MPY983149 MZU983149 NJQ983149 NTM983149 ODI983149 ONE983149 OXA983149 PGW983149 PQS983149 QAO983149 QKK983149 QUG983149 REC983149 RNY983149 RXU983149 SHQ983149 SRM983149 TBI983149 TLE983149 TVA983149 UEW983149 UOS983149 UYO983149 VIK983149 VSG983149 WCC983149 WLY983149 WVU983149"/>
    <dataValidation allowBlank="1" showInputMessage="1" showErrorMessage="1" promptTitle="Rate in Year 6 - with SV" prompt="This is the ordinary farmland rate for a land value of $50,000 in Year 6 of the application - with the proposed special variation." sqref="L109 JH109 TD109 ACZ109 AMV109 AWR109 BGN109 BQJ109 CAF109 CKB109 CTX109 DDT109 DNP109 DXL109 EHH109 ERD109 FAZ109 FKV109 FUR109 GEN109 GOJ109 GYF109 HIB109 HRX109 IBT109 ILP109 IVL109 JFH109 JPD109 JYZ109 KIV109 KSR109 LCN109 LMJ109 LWF109 MGB109 MPX109 MZT109 NJP109 NTL109 ODH109 OND109 OWZ109 PGV109 PQR109 QAN109 QKJ109 QUF109 REB109 RNX109 RXT109 SHP109 SRL109 TBH109 TLD109 TUZ109 UEV109 UOR109 UYN109 VIJ109 VSF109 WCB109 WLX109 WVT109 L65645 JH65645 TD65645 ACZ65645 AMV65645 AWR65645 BGN65645 BQJ65645 CAF65645 CKB65645 CTX65645 DDT65645 DNP65645 DXL65645 EHH65645 ERD65645 FAZ65645 FKV65645 FUR65645 GEN65645 GOJ65645 GYF65645 HIB65645 HRX65645 IBT65645 ILP65645 IVL65645 JFH65645 JPD65645 JYZ65645 KIV65645 KSR65645 LCN65645 LMJ65645 LWF65645 MGB65645 MPX65645 MZT65645 NJP65645 NTL65645 ODH65645 OND65645 OWZ65645 PGV65645 PQR65645 QAN65645 QKJ65645 QUF65645 REB65645 RNX65645 RXT65645 SHP65645 SRL65645 TBH65645 TLD65645 TUZ65645 UEV65645 UOR65645 UYN65645 VIJ65645 VSF65645 WCB65645 WLX65645 WVT65645 L131181 JH131181 TD131181 ACZ131181 AMV131181 AWR131181 BGN131181 BQJ131181 CAF131181 CKB131181 CTX131181 DDT131181 DNP131181 DXL131181 EHH131181 ERD131181 FAZ131181 FKV131181 FUR131181 GEN131181 GOJ131181 GYF131181 HIB131181 HRX131181 IBT131181 ILP131181 IVL131181 JFH131181 JPD131181 JYZ131181 KIV131181 KSR131181 LCN131181 LMJ131181 LWF131181 MGB131181 MPX131181 MZT131181 NJP131181 NTL131181 ODH131181 OND131181 OWZ131181 PGV131181 PQR131181 QAN131181 QKJ131181 QUF131181 REB131181 RNX131181 RXT131181 SHP131181 SRL131181 TBH131181 TLD131181 TUZ131181 UEV131181 UOR131181 UYN131181 VIJ131181 VSF131181 WCB131181 WLX131181 WVT131181 L196717 JH196717 TD196717 ACZ196717 AMV196717 AWR196717 BGN196717 BQJ196717 CAF196717 CKB196717 CTX196717 DDT196717 DNP196717 DXL196717 EHH196717 ERD196717 FAZ196717 FKV196717 FUR196717 GEN196717 GOJ196717 GYF196717 HIB196717 HRX196717 IBT196717 ILP196717 IVL196717 JFH196717 JPD196717 JYZ196717 KIV196717 KSR196717 LCN196717 LMJ196717 LWF196717 MGB196717 MPX196717 MZT196717 NJP196717 NTL196717 ODH196717 OND196717 OWZ196717 PGV196717 PQR196717 QAN196717 QKJ196717 QUF196717 REB196717 RNX196717 RXT196717 SHP196717 SRL196717 TBH196717 TLD196717 TUZ196717 UEV196717 UOR196717 UYN196717 VIJ196717 VSF196717 WCB196717 WLX196717 WVT196717 L262253 JH262253 TD262253 ACZ262253 AMV262253 AWR262253 BGN262253 BQJ262253 CAF262253 CKB262253 CTX262253 DDT262253 DNP262253 DXL262253 EHH262253 ERD262253 FAZ262253 FKV262253 FUR262253 GEN262253 GOJ262253 GYF262253 HIB262253 HRX262253 IBT262253 ILP262253 IVL262253 JFH262253 JPD262253 JYZ262253 KIV262253 KSR262253 LCN262253 LMJ262253 LWF262253 MGB262253 MPX262253 MZT262253 NJP262253 NTL262253 ODH262253 OND262253 OWZ262253 PGV262253 PQR262253 QAN262253 QKJ262253 QUF262253 REB262253 RNX262253 RXT262253 SHP262253 SRL262253 TBH262253 TLD262253 TUZ262253 UEV262253 UOR262253 UYN262253 VIJ262253 VSF262253 WCB262253 WLX262253 WVT262253 L327789 JH327789 TD327789 ACZ327789 AMV327789 AWR327789 BGN327789 BQJ327789 CAF327789 CKB327789 CTX327789 DDT327789 DNP327789 DXL327789 EHH327789 ERD327789 FAZ327789 FKV327789 FUR327789 GEN327789 GOJ327789 GYF327789 HIB327789 HRX327789 IBT327789 ILP327789 IVL327789 JFH327789 JPD327789 JYZ327789 KIV327789 KSR327789 LCN327789 LMJ327789 LWF327789 MGB327789 MPX327789 MZT327789 NJP327789 NTL327789 ODH327789 OND327789 OWZ327789 PGV327789 PQR327789 QAN327789 QKJ327789 QUF327789 REB327789 RNX327789 RXT327789 SHP327789 SRL327789 TBH327789 TLD327789 TUZ327789 UEV327789 UOR327789 UYN327789 VIJ327789 VSF327789 WCB327789 WLX327789 WVT327789 L393325 JH393325 TD393325 ACZ393325 AMV393325 AWR393325 BGN393325 BQJ393325 CAF393325 CKB393325 CTX393325 DDT393325 DNP393325 DXL393325 EHH393325 ERD393325 FAZ393325 FKV393325 FUR393325 GEN393325 GOJ393325 GYF393325 HIB393325 HRX393325 IBT393325 ILP393325 IVL393325 JFH393325 JPD393325 JYZ393325 KIV393325 KSR393325 LCN393325 LMJ393325 LWF393325 MGB393325 MPX393325 MZT393325 NJP393325 NTL393325 ODH393325 OND393325 OWZ393325 PGV393325 PQR393325 QAN393325 QKJ393325 QUF393325 REB393325 RNX393325 RXT393325 SHP393325 SRL393325 TBH393325 TLD393325 TUZ393325 UEV393325 UOR393325 UYN393325 VIJ393325 VSF393325 WCB393325 WLX393325 WVT393325 L458861 JH458861 TD458861 ACZ458861 AMV458861 AWR458861 BGN458861 BQJ458861 CAF458861 CKB458861 CTX458861 DDT458861 DNP458861 DXL458861 EHH458861 ERD458861 FAZ458861 FKV458861 FUR458861 GEN458861 GOJ458861 GYF458861 HIB458861 HRX458861 IBT458861 ILP458861 IVL458861 JFH458861 JPD458861 JYZ458861 KIV458861 KSR458861 LCN458861 LMJ458861 LWF458861 MGB458861 MPX458861 MZT458861 NJP458861 NTL458861 ODH458861 OND458861 OWZ458861 PGV458861 PQR458861 QAN458861 QKJ458861 QUF458861 REB458861 RNX458861 RXT458861 SHP458861 SRL458861 TBH458861 TLD458861 TUZ458861 UEV458861 UOR458861 UYN458861 VIJ458861 VSF458861 WCB458861 WLX458861 WVT458861 L524397 JH524397 TD524397 ACZ524397 AMV524397 AWR524397 BGN524397 BQJ524397 CAF524397 CKB524397 CTX524397 DDT524397 DNP524397 DXL524397 EHH524397 ERD524397 FAZ524397 FKV524397 FUR524397 GEN524397 GOJ524397 GYF524397 HIB524397 HRX524397 IBT524397 ILP524397 IVL524397 JFH524397 JPD524397 JYZ524397 KIV524397 KSR524397 LCN524397 LMJ524397 LWF524397 MGB524397 MPX524397 MZT524397 NJP524397 NTL524397 ODH524397 OND524397 OWZ524397 PGV524397 PQR524397 QAN524397 QKJ524397 QUF524397 REB524397 RNX524397 RXT524397 SHP524397 SRL524397 TBH524397 TLD524397 TUZ524397 UEV524397 UOR524397 UYN524397 VIJ524397 VSF524397 WCB524397 WLX524397 WVT524397 L589933 JH589933 TD589933 ACZ589933 AMV589933 AWR589933 BGN589933 BQJ589933 CAF589933 CKB589933 CTX589933 DDT589933 DNP589933 DXL589933 EHH589933 ERD589933 FAZ589933 FKV589933 FUR589933 GEN589933 GOJ589933 GYF589933 HIB589933 HRX589933 IBT589933 ILP589933 IVL589933 JFH589933 JPD589933 JYZ589933 KIV589933 KSR589933 LCN589933 LMJ589933 LWF589933 MGB589933 MPX589933 MZT589933 NJP589933 NTL589933 ODH589933 OND589933 OWZ589933 PGV589933 PQR589933 QAN589933 QKJ589933 QUF589933 REB589933 RNX589933 RXT589933 SHP589933 SRL589933 TBH589933 TLD589933 TUZ589933 UEV589933 UOR589933 UYN589933 VIJ589933 VSF589933 WCB589933 WLX589933 WVT589933 L655469 JH655469 TD655469 ACZ655469 AMV655469 AWR655469 BGN655469 BQJ655469 CAF655469 CKB655469 CTX655469 DDT655469 DNP655469 DXL655469 EHH655469 ERD655469 FAZ655469 FKV655469 FUR655469 GEN655469 GOJ655469 GYF655469 HIB655469 HRX655469 IBT655469 ILP655469 IVL655469 JFH655469 JPD655469 JYZ655469 KIV655469 KSR655469 LCN655469 LMJ655469 LWF655469 MGB655469 MPX655469 MZT655469 NJP655469 NTL655469 ODH655469 OND655469 OWZ655469 PGV655469 PQR655469 QAN655469 QKJ655469 QUF655469 REB655469 RNX655469 RXT655469 SHP655469 SRL655469 TBH655469 TLD655469 TUZ655469 UEV655469 UOR655469 UYN655469 VIJ655469 VSF655469 WCB655469 WLX655469 WVT655469 L721005 JH721005 TD721005 ACZ721005 AMV721005 AWR721005 BGN721005 BQJ721005 CAF721005 CKB721005 CTX721005 DDT721005 DNP721005 DXL721005 EHH721005 ERD721005 FAZ721005 FKV721005 FUR721005 GEN721005 GOJ721005 GYF721005 HIB721005 HRX721005 IBT721005 ILP721005 IVL721005 JFH721005 JPD721005 JYZ721005 KIV721005 KSR721005 LCN721005 LMJ721005 LWF721005 MGB721005 MPX721005 MZT721005 NJP721005 NTL721005 ODH721005 OND721005 OWZ721005 PGV721005 PQR721005 QAN721005 QKJ721005 QUF721005 REB721005 RNX721005 RXT721005 SHP721005 SRL721005 TBH721005 TLD721005 TUZ721005 UEV721005 UOR721005 UYN721005 VIJ721005 VSF721005 WCB721005 WLX721005 WVT721005 L786541 JH786541 TD786541 ACZ786541 AMV786541 AWR786541 BGN786541 BQJ786541 CAF786541 CKB786541 CTX786541 DDT786541 DNP786541 DXL786541 EHH786541 ERD786541 FAZ786541 FKV786541 FUR786541 GEN786541 GOJ786541 GYF786541 HIB786541 HRX786541 IBT786541 ILP786541 IVL786541 JFH786541 JPD786541 JYZ786541 KIV786541 KSR786541 LCN786541 LMJ786541 LWF786541 MGB786541 MPX786541 MZT786541 NJP786541 NTL786541 ODH786541 OND786541 OWZ786541 PGV786541 PQR786541 QAN786541 QKJ786541 QUF786541 REB786541 RNX786541 RXT786541 SHP786541 SRL786541 TBH786541 TLD786541 TUZ786541 UEV786541 UOR786541 UYN786541 VIJ786541 VSF786541 WCB786541 WLX786541 WVT786541 L852077 JH852077 TD852077 ACZ852077 AMV852077 AWR852077 BGN852077 BQJ852077 CAF852077 CKB852077 CTX852077 DDT852077 DNP852077 DXL852077 EHH852077 ERD852077 FAZ852077 FKV852077 FUR852077 GEN852077 GOJ852077 GYF852077 HIB852077 HRX852077 IBT852077 ILP852077 IVL852077 JFH852077 JPD852077 JYZ852077 KIV852077 KSR852077 LCN852077 LMJ852077 LWF852077 MGB852077 MPX852077 MZT852077 NJP852077 NTL852077 ODH852077 OND852077 OWZ852077 PGV852077 PQR852077 QAN852077 QKJ852077 QUF852077 REB852077 RNX852077 RXT852077 SHP852077 SRL852077 TBH852077 TLD852077 TUZ852077 UEV852077 UOR852077 UYN852077 VIJ852077 VSF852077 WCB852077 WLX852077 WVT852077 L917613 JH917613 TD917613 ACZ917613 AMV917613 AWR917613 BGN917613 BQJ917613 CAF917613 CKB917613 CTX917613 DDT917613 DNP917613 DXL917613 EHH917613 ERD917613 FAZ917613 FKV917613 FUR917613 GEN917613 GOJ917613 GYF917613 HIB917613 HRX917613 IBT917613 ILP917613 IVL917613 JFH917613 JPD917613 JYZ917613 KIV917613 KSR917613 LCN917613 LMJ917613 LWF917613 MGB917613 MPX917613 MZT917613 NJP917613 NTL917613 ODH917613 OND917613 OWZ917613 PGV917613 PQR917613 QAN917613 QKJ917613 QUF917613 REB917613 RNX917613 RXT917613 SHP917613 SRL917613 TBH917613 TLD917613 TUZ917613 UEV917613 UOR917613 UYN917613 VIJ917613 VSF917613 WCB917613 WLX917613 WVT917613 L983149 JH983149 TD983149 ACZ983149 AMV983149 AWR983149 BGN983149 BQJ983149 CAF983149 CKB983149 CTX983149 DDT983149 DNP983149 DXL983149 EHH983149 ERD983149 FAZ983149 FKV983149 FUR983149 GEN983149 GOJ983149 GYF983149 HIB983149 HRX983149 IBT983149 ILP983149 IVL983149 JFH983149 JPD983149 JYZ983149 KIV983149 KSR983149 LCN983149 LMJ983149 LWF983149 MGB983149 MPX983149 MZT983149 NJP983149 NTL983149 ODH983149 OND983149 OWZ983149 PGV983149 PQR983149 QAN983149 QKJ983149 QUF983149 REB983149 RNX983149 RXT983149 SHP983149 SRL983149 TBH983149 TLD983149 TUZ983149 UEV983149 UOR983149 UYN983149 VIJ983149 VSF983149 WCB983149 WLX983149 WVT983149"/>
    <dataValidation allowBlank="1" showInputMessage="1" showErrorMessage="1" promptTitle="Rate in Year 5 - with SV" prompt="This is the ordinary farmland rate for a land value of $50,000 in Year 5 of the application - with the proposed special variation." sqref="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WVS109 K65645 JG65645 TC65645 ACY65645 AMU65645 AWQ65645 BGM65645 BQI65645 CAE65645 CKA65645 CTW65645 DDS65645 DNO65645 DXK65645 EHG65645 ERC65645 FAY65645 FKU65645 FUQ65645 GEM65645 GOI65645 GYE65645 HIA65645 HRW65645 IBS65645 ILO65645 IVK65645 JFG65645 JPC65645 JYY65645 KIU65645 KSQ65645 LCM65645 LMI65645 LWE65645 MGA65645 MPW65645 MZS65645 NJO65645 NTK65645 ODG65645 ONC65645 OWY65645 PGU65645 PQQ65645 QAM65645 QKI65645 QUE65645 REA65645 RNW65645 RXS65645 SHO65645 SRK65645 TBG65645 TLC65645 TUY65645 UEU65645 UOQ65645 UYM65645 VII65645 VSE65645 WCA65645 WLW65645 WVS65645 K131181 JG131181 TC131181 ACY131181 AMU131181 AWQ131181 BGM131181 BQI131181 CAE131181 CKA131181 CTW131181 DDS131181 DNO131181 DXK131181 EHG131181 ERC131181 FAY131181 FKU131181 FUQ131181 GEM131181 GOI131181 GYE131181 HIA131181 HRW131181 IBS131181 ILO131181 IVK131181 JFG131181 JPC131181 JYY131181 KIU131181 KSQ131181 LCM131181 LMI131181 LWE131181 MGA131181 MPW131181 MZS131181 NJO131181 NTK131181 ODG131181 ONC131181 OWY131181 PGU131181 PQQ131181 QAM131181 QKI131181 QUE131181 REA131181 RNW131181 RXS131181 SHO131181 SRK131181 TBG131181 TLC131181 TUY131181 UEU131181 UOQ131181 UYM131181 VII131181 VSE131181 WCA131181 WLW131181 WVS131181 K196717 JG196717 TC196717 ACY196717 AMU196717 AWQ196717 BGM196717 BQI196717 CAE196717 CKA196717 CTW196717 DDS196717 DNO196717 DXK196717 EHG196717 ERC196717 FAY196717 FKU196717 FUQ196717 GEM196717 GOI196717 GYE196717 HIA196717 HRW196717 IBS196717 ILO196717 IVK196717 JFG196717 JPC196717 JYY196717 KIU196717 KSQ196717 LCM196717 LMI196717 LWE196717 MGA196717 MPW196717 MZS196717 NJO196717 NTK196717 ODG196717 ONC196717 OWY196717 PGU196717 PQQ196717 QAM196717 QKI196717 QUE196717 REA196717 RNW196717 RXS196717 SHO196717 SRK196717 TBG196717 TLC196717 TUY196717 UEU196717 UOQ196717 UYM196717 VII196717 VSE196717 WCA196717 WLW196717 WVS196717 K262253 JG262253 TC262253 ACY262253 AMU262253 AWQ262253 BGM262253 BQI262253 CAE262253 CKA262253 CTW262253 DDS262253 DNO262253 DXK262253 EHG262253 ERC262253 FAY262253 FKU262253 FUQ262253 GEM262253 GOI262253 GYE262253 HIA262253 HRW262253 IBS262253 ILO262253 IVK262253 JFG262253 JPC262253 JYY262253 KIU262253 KSQ262253 LCM262253 LMI262253 LWE262253 MGA262253 MPW262253 MZS262253 NJO262253 NTK262253 ODG262253 ONC262253 OWY262253 PGU262253 PQQ262253 QAM262253 QKI262253 QUE262253 REA262253 RNW262253 RXS262253 SHO262253 SRK262253 TBG262253 TLC262253 TUY262253 UEU262253 UOQ262253 UYM262253 VII262253 VSE262253 WCA262253 WLW262253 WVS262253 K327789 JG327789 TC327789 ACY327789 AMU327789 AWQ327789 BGM327789 BQI327789 CAE327789 CKA327789 CTW327789 DDS327789 DNO327789 DXK327789 EHG327789 ERC327789 FAY327789 FKU327789 FUQ327789 GEM327789 GOI327789 GYE327789 HIA327789 HRW327789 IBS327789 ILO327789 IVK327789 JFG327789 JPC327789 JYY327789 KIU327789 KSQ327789 LCM327789 LMI327789 LWE327789 MGA327789 MPW327789 MZS327789 NJO327789 NTK327789 ODG327789 ONC327789 OWY327789 PGU327789 PQQ327789 QAM327789 QKI327789 QUE327789 REA327789 RNW327789 RXS327789 SHO327789 SRK327789 TBG327789 TLC327789 TUY327789 UEU327789 UOQ327789 UYM327789 VII327789 VSE327789 WCA327789 WLW327789 WVS327789 K393325 JG393325 TC393325 ACY393325 AMU393325 AWQ393325 BGM393325 BQI393325 CAE393325 CKA393325 CTW393325 DDS393325 DNO393325 DXK393325 EHG393325 ERC393325 FAY393325 FKU393325 FUQ393325 GEM393325 GOI393325 GYE393325 HIA393325 HRW393325 IBS393325 ILO393325 IVK393325 JFG393325 JPC393325 JYY393325 KIU393325 KSQ393325 LCM393325 LMI393325 LWE393325 MGA393325 MPW393325 MZS393325 NJO393325 NTK393325 ODG393325 ONC393325 OWY393325 PGU393325 PQQ393325 QAM393325 QKI393325 QUE393325 REA393325 RNW393325 RXS393325 SHO393325 SRK393325 TBG393325 TLC393325 TUY393325 UEU393325 UOQ393325 UYM393325 VII393325 VSE393325 WCA393325 WLW393325 WVS393325 K458861 JG458861 TC458861 ACY458861 AMU458861 AWQ458861 BGM458861 BQI458861 CAE458861 CKA458861 CTW458861 DDS458861 DNO458861 DXK458861 EHG458861 ERC458861 FAY458861 FKU458861 FUQ458861 GEM458861 GOI458861 GYE458861 HIA458861 HRW458861 IBS458861 ILO458861 IVK458861 JFG458861 JPC458861 JYY458861 KIU458861 KSQ458861 LCM458861 LMI458861 LWE458861 MGA458861 MPW458861 MZS458861 NJO458861 NTK458861 ODG458861 ONC458861 OWY458861 PGU458861 PQQ458861 QAM458861 QKI458861 QUE458861 REA458861 RNW458861 RXS458861 SHO458861 SRK458861 TBG458861 TLC458861 TUY458861 UEU458861 UOQ458861 UYM458861 VII458861 VSE458861 WCA458861 WLW458861 WVS458861 K524397 JG524397 TC524397 ACY524397 AMU524397 AWQ524397 BGM524397 BQI524397 CAE524397 CKA524397 CTW524397 DDS524397 DNO524397 DXK524397 EHG524397 ERC524397 FAY524397 FKU524397 FUQ524397 GEM524397 GOI524397 GYE524397 HIA524397 HRW524397 IBS524397 ILO524397 IVK524397 JFG524397 JPC524397 JYY524397 KIU524397 KSQ524397 LCM524397 LMI524397 LWE524397 MGA524397 MPW524397 MZS524397 NJO524397 NTK524397 ODG524397 ONC524397 OWY524397 PGU524397 PQQ524397 QAM524397 QKI524397 QUE524397 REA524397 RNW524397 RXS524397 SHO524397 SRK524397 TBG524397 TLC524397 TUY524397 UEU524397 UOQ524397 UYM524397 VII524397 VSE524397 WCA524397 WLW524397 WVS524397 K589933 JG589933 TC589933 ACY589933 AMU589933 AWQ589933 BGM589933 BQI589933 CAE589933 CKA589933 CTW589933 DDS589933 DNO589933 DXK589933 EHG589933 ERC589933 FAY589933 FKU589933 FUQ589933 GEM589933 GOI589933 GYE589933 HIA589933 HRW589933 IBS589933 ILO589933 IVK589933 JFG589933 JPC589933 JYY589933 KIU589933 KSQ589933 LCM589933 LMI589933 LWE589933 MGA589933 MPW589933 MZS589933 NJO589933 NTK589933 ODG589933 ONC589933 OWY589933 PGU589933 PQQ589933 QAM589933 QKI589933 QUE589933 REA589933 RNW589933 RXS589933 SHO589933 SRK589933 TBG589933 TLC589933 TUY589933 UEU589933 UOQ589933 UYM589933 VII589933 VSE589933 WCA589933 WLW589933 WVS589933 K655469 JG655469 TC655469 ACY655469 AMU655469 AWQ655469 BGM655469 BQI655469 CAE655469 CKA655469 CTW655469 DDS655469 DNO655469 DXK655469 EHG655469 ERC655469 FAY655469 FKU655469 FUQ655469 GEM655469 GOI655469 GYE655469 HIA655469 HRW655469 IBS655469 ILO655469 IVK655469 JFG655469 JPC655469 JYY655469 KIU655469 KSQ655469 LCM655469 LMI655469 LWE655469 MGA655469 MPW655469 MZS655469 NJO655469 NTK655469 ODG655469 ONC655469 OWY655469 PGU655469 PQQ655469 QAM655469 QKI655469 QUE655469 REA655469 RNW655469 RXS655469 SHO655469 SRK655469 TBG655469 TLC655469 TUY655469 UEU655469 UOQ655469 UYM655469 VII655469 VSE655469 WCA655469 WLW655469 WVS655469 K721005 JG721005 TC721005 ACY721005 AMU721005 AWQ721005 BGM721005 BQI721005 CAE721005 CKA721005 CTW721005 DDS721005 DNO721005 DXK721005 EHG721005 ERC721005 FAY721005 FKU721005 FUQ721005 GEM721005 GOI721005 GYE721005 HIA721005 HRW721005 IBS721005 ILO721005 IVK721005 JFG721005 JPC721005 JYY721005 KIU721005 KSQ721005 LCM721005 LMI721005 LWE721005 MGA721005 MPW721005 MZS721005 NJO721005 NTK721005 ODG721005 ONC721005 OWY721005 PGU721005 PQQ721005 QAM721005 QKI721005 QUE721005 REA721005 RNW721005 RXS721005 SHO721005 SRK721005 TBG721005 TLC721005 TUY721005 UEU721005 UOQ721005 UYM721005 VII721005 VSE721005 WCA721005 WLW721005 WVS721005 K786541 JG786541 TC786541 ACY786541 AMU786541 AWQ786541 BGM786541 BQI786541 CAE786541 CKA786541 CTW786541 DDS786541 DNO786541 DXK786541 EHG786541 ERC786541 FAY786541 FKU786541 FUQ786541 GEM786541 GOI786541 GYE786541 HIA786541 HRW786541 IBS786541 ILO786541 IVK786541 JFG786541 JPC786541 JYY786541 KIU786541 KSQ786541 LCM786541 LMI786541 LWE786541 MGA786541 MPW786541 MZS786541 NJO786541 NTK786541 ODG786541 ONC786541 OWY786541 PGU786541 PQQ786541 QAM786541 QKI786541 QUE786541 REA786541 RNW786541 RXS786541 SHO786541 SRK786541 TBG786541 TLC786541 TUY786541 UEU786541 UOQ786541 UYM786541 VII786541 VSE786541 WCA786541 WLW786541 WVS786541 K852077 JG852077 TC852077 ACY852077 AMU852077 AWQ852077 BGM852077 BQI852077 CAE852077 CKA852077 CTW852077 DDS852077 DNO852077 DXK852077 EHG852077 ERC852077 FAY852077 FKU852077 FUQ852077 GEM852077 GOI852077 GYE852077 HIA852077 HRW852077 IBS852077 ILO852077 IVK852077 JFG852077 JPC852077 JYY852077 KIU852077 KSQ852077 LCM852077 LMI852077 LWE852077 MGA852077 MPW852077 MZS852077 NJO852077 NTK852077 ODG852077 ONC852077 OWY852077 PGU852077 PQQ852077 QAM852077 QKI852077 QUE852077 REA852077 RNW852077 RXS852077 SHO852077 SRK852077 TBG852077 TLC852077 TUY852077 UEU852077 UOQ852077 UYM852077 VII852077 VSE852077 WCA852077 WLW852077 WVS852077 K917613 JG917613 TC917613 ACY917613 AMU917613 AWQ917613 BGM917613 BQI917613 CAE917613 CKA917613 CTW917613 DDS917613 DNO917613 DXK917613 EHG917613 ERC917613 FAY917613 FKU917613 FUQ917613 GEM917613 GOI917613 GYE917613 HIA917613 HRW917613 IBS917613 ILO917613 IVK917613 JFG917613 JPC917613 JYY917613 KIU917613 KSQ917613 LCM917613 LMI917613 LWE917613 MGA917613 MPW917613 MZS917613 NJO917613 NTK917613 ODG917613 ONC917613 OWY917613 PGU917613 PQQ917613 QAM917613 QKI917613 QUE917613 REA917613 RNW917613 RXS917613 SHO917613 SRK917613 TBG917613 TLC917613 TUY917613 UEU917613 UOQ917613 UYM917613 VII917613 VSE917613 WCA917613 WLW917613 WVS917613 K983149 JG983149 TC983149 ACY983149 AMU983149 AWQ983149 BGM983149 BQI983149 CAE983149 CKA983149 CTW983149 DDS983149 DNO983149 DXK983149 EHG983149 ERC983149 FAY983149 FKU983149 FUQ983149 GEM983149 GOI983149 GYE983149 HIA983149 HRW983149 IBS983149 ILO983149 IVK983149 JFG983149 JPC983149 JYY983149 KIU983149 KSQ983149 LCM983149 LMI983149 LWE983149 MGA983149 MPW983149 MZS983149 NJO983149 NTK983149 ODG983149 ONC983149 OWY983149 PGU983149 PQQ983149 QAM983149 QKI983149 QUE983149 REA983149 RNW983149 RXS983149 SHO983149 SRK983149 TBG983149 TLC983149 TUY983149 UEU983149 UOQ983149 UYM983149 VII983149 VSE983149 WCA983149 WLW983149 WVS983149"/>
    <dataValidation allowBlank="1" showInputMessage="1" showErrorMessage="1" promptTitle="Rate in Year 4 - with SV" prompt="This is the ordinary farmland rate for a land value of $50,000 in Year 4 of the application - with the proposed special variation." sqref="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
    <dataValidation allowBlank="1" showInputMessage="1" showErrorMessage="1" promptTitle="Rate in Year 3 - with SV" prompt="This is the ordinary farmland rate for a land value of $50,000 in Year 3 of the application - with the proposed special variation." sqref="I109 JE109 TA109 ACW109 AMS109 AWO109 BGK109 BQG109 CAC109 CJY109 CTU109 DDQ109 DNM109 DXI109 EHE109 ERA109 FAW109 FKS109 FUO109 GEK109 GOG109 GYC109 HHY109 HRU109 IBQ109 ILM109 IVI109 JFE109 JPA109 JYW109 KIS109 KSO109 LCK109 LMG109 LWC109 MFY109 MPU109 MZQ109 NJM109 NTI109 ODE109 ONA109 OWW109 PGS109 PQO109 QAK109 QKG109 QUC109 RDY109 RNU109 RXQ109 SHM109 SRI109 TBE109 TLA109 TUW109 UES109 UOO109 UYK109 VIG109 VSC109 WBY109 WLU109 WVQ109 I65645 JE65645 TA65645 ACW65645 AMS65645 AWO65645 BGK65645 BQG65645 CAC65645 CJY65645 CTU65645 DDQ65645 DNM65645 DXI65645 EHE65645 ERA65645 FAW65645 FKS65645 FUO65645 GEK65645 GOG65645 GYC65645 HHY65645 HRU65645 IBQ65645 ILM65645 IVI65645 JFE65645 JPA65645 JYW65645 KIS65645 KSO65645 LCK65645 LMG65645 LWC65645 MFY65645 MPU65645 MZQ65645 NJM65645 NTI65645 ODE65645 ONA65645 OWW65645 PGS65645 PQO65645 QAK65645 QKG65645 QUC65645 RDY65645 RNU65645 RXQ65645 SHM65645 SRI65645 TBE65645 TLA65645 TUW65645 UES65645 UOO65645 UYK65645 VIG65645 VSC65645 WBY65645 WLU65645 WVQ65645 I131181 JE131181 TA131181 ACW131181 AMS131181 AWO131181 BGK131181 BQG131181 CAC131181 CJY131181 CTU131181 DDQ131181 DNM131181 DXI131181 EHE131181 ERA131181 FAW131181 FKS131181 FUO131181 GEK131181 GOG131181 GYC131181 HHY131181 HRU131181 IBQ131181 ILM131181 IVI131181 JFE131181 JPA131181 JYW131181 KIS131181 KSO131181 LCK131181 LMG131181 LWC131181 MFY131181 MPU131181 MZQ131181 NJM131181 NTI131181 ODE131181 ONA131181 OWW131181 PGS131181 PQO131181 QAK131181 QKG131181 QUC131181 RDY131181 RNU131181 RXQ131181 SHM131181 SRI131181 TBE131181 TLA131181 TUW131181 UES131181 UOO131181 UYK131181 VIG131181 VSC131181 WBY131181 WLU131181 WVQ131181 I196717 JE196717 TA196717 ACW196717 AMS196717 AWO196717 BGK196717 BQG196717 CAC196717 CJY196717 CTU196717 DDQ196717 DNM196717 DXI196717 EHE196717 ERA196717 FAW196717 FKS196717 FUO196717 GEK196717 GOG196717 GYC196717 HHY196717 HRU196717 IBQ196717 ILM196717 IVI196717 JFE196717 JPA196717 JYW196717 KIS196717 KSO196717 LCK196717 LMG196717 LWC196717 MFY196717 MPU196717 MZQ196717 NJM196717 NTI196717 ODE196717 ONA196717 OWW196717 PGS196717 PQO196717 QAK196717 QKG196717 QUC196717 RDY196717 RNU196717 RXQ196717 SHM196717 SRI196717 TBE196717 TLA196717 TUW196717 UES196717 UOO196717 UYK196717 VIG196717 VSC196717 WBY196717 WLU196717 WVQ196717 I262253 JE262253 TA262253 ACW262253 AMS262253 AWO262253 BGK262253 BQG262253 CAC262253 CJY262253 CTU262253 DDQ262253 DNM262253 DXI262253 EHE262253 ERA262253 FAW262253 FKS262253 FUO262253 GEK262253 GOG262253 GYC262253 HHY262253 HRU262253 IBQ262253 ILM262253 IVI262253 JFE262253 JPA262253 JYW262253 KIS262253 KSO262253 LCK262253 LMG262253 LWC262253 MFY262253 MPU262253 MZQ262253 NJM262253 NTI262253 ODE262253 ONA262253 OWW262253 PGS262253 PQO262253 QAK262253 QKG262253 QUC262253 RDY262253 RNU262253 RXQ262253 SHM262253 SRI262253 TBE262253 TLA262253 TUW262253 UES262253 UOO262253 UYK262253 VIG262253 VSC262253 WBY262253 WLU262253 WVQ262253 I327789 JE327789 TA327789 ACW327789 AMS327789 AWO327789 BGK327789 BQG327789 CAC327789 CJY327789 CTU327789 DDQ327789 DNM327789 DXI327789 EHE327789 ERA327789 FAW327789 FKS327789 FUO327789 GEK327789 GOG327789 GYC327789 HHY327789 HRU327789 IBQ327789 ILM327789 IVI327789 JFE327789 JPA327789 JYW327789 KIS327789 KSO327789 LCK327789 LMG327789 LWC327789 MFY327789 MPU327789 MZQ327789 NJM327789 NTI327789 ODE327789 ONA327789 OWW327789 PGS327789 PQO327789 QAK327789 QKG327789 QUC327789 RDY327789 RNU327789 RXQ327789 SHM327789 SRI327789 TBE327789 TLA327789 TUW327789 UES327789 UOO327789 UYK327789 VIG327789 VSC327789 WBY327789 WLU327789 WVQ327789 I393325 JE393325 TA393325 ACW393325 AMS393325 AWO393325 BGK393325 BQG393325 CAC393325 CJY393325 CTU393325 DDQ393325 DNM393325 DXI393325 EHE393325 ERA393325 FAW393325 FKS393325 FUO393325 GEK393325 GOG393325 GYC393325 HHY393325 HRU393325 IBQ393325 ILM393325 IVI393325 JFE393325 JPA393325 JYW393325 KIS393325 KSO393325 LCK393325 LMG393325 LWC393325 MFY393325 MPU393325 MZQ393325 NJM393325 NTI393325 ODE393325 ONA393325 OWW393325 PGS393325 PQO393325 QAK393325 QKG393325 QUC393325 RDY393325 RNU393325 RXQ393325 SHM393325 SRI393325 TBE393325 TLA393325 TUW393325 UES393325 UOO393325 UYK393325 VIG393325 VSC393325 WBY393325 WLU393325 WVQ393325 I458861 JE458861 TA458861 ACW458861 AMS458861 AWO458861 BGK458861 BQG458861 CAC458861 CJY458861 CTU458861 DDQ458861 DNM458861 DXI458861 EHE458861 ERA458861 FAW458861 FKS458861 FUO458861 GEK458861 GOG458861 GYC458861 HHY458861 HRU458861 IBQ458861 ILM458861 IVI458861 JFE458861 JPA458861 JYW458861 KIS458861 KSO458861 LCK458861 LMG458861 LWC458861 MFY458861 MPU458861 MZQ458861 NJM458861 NTI458861 ODE458861 ONA458861 OWW458861 PGS458861 PQO458861 QAK458861 QKG458861 QUC458861 RDY458861 RNU458861 RXQ458861 SHM458861 SRI458861 TBE458861 TLA458861 TUW458861 UES458861 UOO458861 UYK458861 VIG458861 VSC458861 WBY458861 WLU458861 WVQ458861 I524397 JE524397 TA524397 ACW524397 AMS524397 AWO524397 BGK524397 BQG524397 CAC524397 CJY524397 CTU524397 DDQ524397 DNM524397 DXI524397 EHE524397 ERA524397 FAW524397 FKS524397 FUO524397 GEK524397 GOG524397 GYC524397 HHY524397 HRU524397 IBQ524397 ILM524397 IVI524397 JFE524397 JPA524397 JYW524397 KIS524397 KSO524397 LCK524397 LMG524397 LWC524397 MFY524397 MPU524397 MZQ524397 NJM524397 NTI524397 ODE524397 ONA524397 OWW524397 PGS524397 PQO524397 QAK524397 QKG524397 QUC524397 RDY524397 RNU524397 RXQ524397 SHM524397 SRI524397 TBE524397 TLA524397 TUW524397 UES524397 UOO524397 UYK524397 VIG524397 VSC524397 WBY524397 WLU524397 WVQ524397 I589933 JE589933 TA589933 ACW589933 AMS589933 AWO589933 BGK589933 BQG589933 CAC589933 CJY589933 CTU589933 DDQ589933 DNM589933 DXI589933 EHE589933 ERA589933 FAW589933 FKS589933 FUO589933 GEK589933 GOG589933 GYC589933 HHY589933 HRU589933 IBQ589933 ILM589933 IVI589933 JFE589933 JPA589933 JYW589933 KIS589933 KSO589933 LCK589933 LMG589933 LWC589933 MFY589933 MPU589933 MZQ589933 NJM589933 NTI589933 ODE589933 ONA589933 OWW589933 PGS589933 PQO589933 QAK589933 QKG589933 QUC589933 RDY589933 RNU589933 RXQ589933 SHM589933 SRI589933 TBE589933 TLA589933 TUW589933 UES589933 UOO589933 UYK589933 VIG589933 VSC589933 WBY589933 WLU589933 WVQ589933 I655469 JE655469 TA655469 ACW655469 AMS655469 AWO655469 BGK655469 BQG655469 CAC655469 CJY655469 CTU655469 DDQ655469 DNM655469 DXI655469 EHE655469 ERA655469 FAW655469 FKS655469 FUO655469 GEK655469 GOG655469 GYC655469 HHY655469 HRU655469 IBQ655469 ILM655469 IVI655469 JFE655469 JPA655469 JYW655469 KIS655469 KSO655469 LCK655469 LMG655469 LWC655469 MFY655469 MPU655469 MZQ655469 NJM655469 NTI655469 ODE655469 ONA655469 OWW655469 PGS655469 PQO655469 QAK655469 QKG655469 QUC655469 RDY655469 RNU655469 RXQ655469 SHM655469 SRI655469 TBE655469 TLA655469 TUW655469 UES655469 UOO655469 UYK655469 VIG655469 VSC655469 WBY655469 WLU655469 WVQ655469 I721005 JE721005 TA721005 ACW721005 AMS721005 AWO721005 BGK721005 BQG721005 CAC721005 CJY721005 CTU721005 DDQ721005 DNM721005 DXI721005 EHE721005 ERA721005 FAW721005 FKS721005 FUO721005 GEK721005 GOG721005 GYC721005 HHY721005 HRU721005 IBQ721005 ILM721005 IVI721005 JFE721005 JPA721005 JYW721005 KIS721005 KSO721005 LCK721005 LMG721005 LWC721005 MFY721005 MPU721005 MZQ721005 NJM721005 NTI721005 ODE721005 ONA721005 OWW721005 PGS721005 PQO721005 QAK721005 QKG721005 QUC721005 RDY721005 RNU721005 RXQ721005 SHM721005 SRI721005 TBE721005 TLA721005 TUW721005 UES721005 UOO721005 UYK721005 VIG721005 VSC721005 WBY721005 WLU721005 WVQ721005 I786541 JE786541 TA786541 ACW786541 AMS786541 AWO786541 BGK786541 BQG786541 CAC786541 CJY786541 CTU786541 DDQ786541 DNM786541 DXI786541 EHE786541 ERA786541 FAW786541 FKS786541 FUO786541 GEK786541 GOG786541 GYC786541 HHY786541 HRU786541 IBQ786541 ILM786541 IVI786541 JFE786541 JPA786541 JYW786541 KIS786541 KSO786541 LCK786541 LMG786541 LWC786541 MFY786541 MPU786541 MZQ786541 NJM786541 NTI786541 ODE786541 ONA786541 OWW786541 PGS786541 PQO786541 QAK786541 QKG786541 QUC786541 RDY786541 RNU786541 RXQ786541 SHM786541 SRI786541 TBE786541 TLA786541 TUW786541 UES786541 UOO786541 UYK786541 VIG786541 VSC786541 WBY786541 WLU786541 WVQ786541 I852077 JE852077 TA852077 ACW852077 AMS852077 AWO852077 BGK852077 BQG852077 CAC852077 CJY852077 CTU852077 DDQ852077 DNM852077 DXI852077 EHE852077 ERA852077 FAW852077 FKS852077 FUO852077 GEK852077 GOG852077 GYC852077 HHY852077 HRU852077 IBQ852077 ILM852077 IVI852077 JFE852077 JPA852077 JYW852077 KIS852077 KSO852077 LCK852077 LMG852077 LWC852077 MFY852077 MPU852077 MZQ852077 NJM852077 NTI852077 ODE852077 ONA852077 OWW852077 PGS852077 PQO852077 QAK852077 QKG852077 QUC852077 RDY852077 RNU852077 RXQ852077 SHM852077 SRI852077 TBE852077 TLA852077 TUW852077 UES852077 UOO852077 UYK852077 VIG852077 VSC852077 WBY852077 WLU852077 WVQ852077 I917613 JE917613 TA917613 ACW917613 AMS917613 AWO917613 BGK917613 BQG917613 CAC917613 CJY917613 CTU917613 DDQ917613 DNM917613 DXI917613 EHE917613 ERA917613 FAW917613 FKS917613 FUO917613 GEK917613 GOG917613 GYC917613 HHY917613 HRU917613 IBQ917613 ILM917613 IVI917613 JFE917613 JPA917613 JYW917613 KIS917613 KSO917613 LCK917613 LMG917613 LWC917613 MFY917613 MPU917613 MZQ917613 NJM917613 NTI917613 ODE917613 ONA917613 OWW917613 PGS917613 PQO917613 QAK917613 QKG917613 QUC917613 RDY917613 RNU917613 RXQ917613 SHM917613 SRI917613 TBE917613 TLA917613 TUW917613 UES917613 UOO917613 UYK917613 VIG917613 VSC917613 WBY917613 WLU917613 WVQ917613 I983149 JE983149 TA983149 ACW983149 AMS983149 AWO983149 BGK983149 BQG983149 CAC983149 CJY983149 CTU983149 DDQ983149 DNM983149 DXI983149 EHE983149 ERA983149 FAW983149 FKS983149 FUO983149 GEK983149 GOG983149 GYC983149 HHY983149 HRU983149 IBQ983149 ILM983149 IVI983149 JFE983149 JPA983149 JYW983149 KIS983149 KSO983149 LCK983149 LMG983149 LWC983149 MFY983149 MPU983149 MZQ983149 NJM983149 NTI983149 ODE983149 ONA983149 OWW983149 PGS983149 PQO983149 QAK983149 QKG983149 QUC983149 RDY983149 RNU983149 RXQ983149 SHM983149 SRI983149 TBE983149 TLA983149 TUW983149 UES983149 UOO983149 UYK983149 VIG983149 VSC983149 WBY983149 WLU983149 WVQ983149"/>
    <dataValidation allowBlank="1" showInputMessage="1" showErrorMessage="1" promptTitle="Rate in Year 2 - with SV" prompt="This is the ordinary farmland rate for a land value of $50,000 in Year 2 of the application - with the proposed special variation." sqref="H109 JD109 SZ109 ACV109 AMR109 AWN109 BGJ109 BQF109 CAB109 CJX109 CTT109 DDP109 DNL109 DXH109 EHD109 EQZ109 FAV109 FKR109 FUN109 GEJ109 GOF109 GYB109 HHX109 HRT109 IBP109 ILL109 IVH109 JFD109 JOZ109 JYV109 KIR109 KSN109 LCJ109 LMF109 LWB109 MFX109 MPT109 MZP109 NJL109 NTH109 ODD109 OMZ109 OWV109 PGR109 PQN109 QAJ109 QKF109 QUB109 RDX109 RNT109 RXP109 SHL109 SRH109 TBD109 TKZ109 TUV109 UER109 UON109 UYJ109 VIF109 VSB109 WBX109 WLT109 WVP109 H65645 JD65645 SZ65645 ACV65645 AMR65645 AWN65645 BGJ65645 BQF65645 CAB65645 CJX65645 CTT65645 DDP65645 DNL65645 DXH65645 EHD65645 EQZ65645 FAV65645 FKR65645 FUN65645 GEJ65645 GOF65645 GYB65645 HHX65645 HRT65645 IBP65645 ILL65645 IVH65645 JFD65645 JOZ65645 JYV65645 KIR65645 KSN65645 LCJ65645 LMF65645 LWB65645 MFX65645 MPT65645 MZP65645 NJL65645 NTH65645 ODD65645 OMZ65645 OWV65645 PGR65645 PQN65645 QAJ65645 QKF65645 QUB65645 RDX65645 RNT65645 RXP65645 SHL65645 SRH65645 TBD65645 TKZ65645 TUV65645 UER65645 UON65645 UYJ65645 VIF65645 VSB65645 WBX65645 WLT65645 WVP65645 H131181 JD131181 SZ131181 ACV131181 AMR131181 AWN131181 BGJ131181 BQF131181 CAB131181 CJX131181 CTT131181 DDP131181 DNL131181 DXH131181 EHD131181 EQZ131181 FAV131181 FKR131181 FUN131181 GEJ131181 GOF131181 GYB131181 HHX131181 HRT131181 IBP131181 ILL131181 IVH131181 JFD131181 JOZ131181 JYV131181 KIR131181 KSN131181 LCJ131181 LMF131181 LWB131181 MFX131181 MPT131181 MZP131181 NJL131181 NTH131181 ODD131181 OMZ131181 OWV131181 PGR131181 PQN131181 QAJ131181 QKF131181 QUB131181 RDX131181 RNT131181 RXP131181 SHL131181 SRH131181 TBD131181 TKZ131181 TUV131181 UER131181 UON131181 UYJ131181 VIF131181 VSB131181 WBX131181 WLT131181 WVP131181 H196717 JD196717 SZ196717 ACV196717 AMR196717 AWN196717 BGJ196717 BQF196717 CAB196717 CJX196717 CTT196717 DDP196717 DNL196717 DXH196717 EHD196717 EQZ196717 FAV196717 FKR196717 FUN196717 GEJ196717 GOF196717 GYB196717 HHX196717 HRT196717 IBP196717 ILL196717 IVH196717 JFD196717 JOZ196717 JYV196717 KIR196717 KSN196717 LCJ196717 LMF196717 LWB196717 MFX196717 MPT196717 MZP196717 NJL196717 NTH196717 ODD196717 OMZ196717 OWV196717 PGR196717 PQN196717 QAJ196717 QKF196717 QUB196717 RDX196717 RNT196717 RXP196717 SHL196717 SRH196717 TBD196717 TKZ196717 TUV196717 UER196717 UON196717 UYJ196717 VIF196717 VSB196717 WBX196717 WLT196717 WVP196717 H262253 JD262253 SZ262253 ACV262253 AMR262253 AWN262253 BGJ262253 BQF262253 CAB262253 CJX262253 CTT262253 DDP262253 DNL262253 DXH262253 EHD262253 EQZ262253 FAV262253 FKR262253 FUN262253 GEJ262253 GOF262253 GYB262253 HHX262253 HRT262253 IBP262253 ILL262253 IVH262253 JFD262253 JOZ262253 JYV262253 KIR262253 KSN262253 LCJ262253 LMF262253 LWB262253 MFX262253 MPT262253 MZP262253 NJL262253 NTH262253 ODD262253 OMZ262253 OWV262253 PGR262253 PQN262253 QAJ262253 QKF262253 QUB262253 RDX262253 RNT262253 RXP262253 SHL262253 SRH262253 TBD262253 TKZ262253 TUV262253 UER262253 UON262253 UYJ262253 VIF262253 VSB262253 WBX262253 WLT262253 WVP262253 H327789 JD327789 SZ327789 ACV327789 AMR327789 AWN327789 BGJ327789 BQF327789 CAB327789 CJX327789 CTT327789 DDP327789 DNL327789 DXH327789 EHD327789 EQZ327789 FAV327789 FKR327789 FUN327789 GEJ327789 GOF327789 GYB327789 HHX327789 HRT327789 IBP327789 ILL327789 IVH327789 JFD327789 JOZ327789 JYV327789 KIR327789 KSN327789 LCJ327789 LMF327789 LWB327789 MFX327789 MPT327789 MZP327789 NJL327789 NTH327789 ODD327789 OMZ327789 OWV327789 PGR327789 PQN327789 QAJ327789 QKF327789 QUB327789 RDX327789 RNT327789 RXP327789 SHL327789 SRH327789 TBD327789 TKZ327789 TUV327789 UER327789 UON327789 UYJ327789 VIF327789 VSB327789 WBX327789 WLT327789 WVP327789 H393325 JD393325 SZ393325 ACV393325 AMR393325 AWN393325 BGJ393325 BQF393325 CAB393325 CJX393325 CTT393325 DDP393325 DNL393325 DXH393325 EHD393325 EQZ393325 FAV393325 FKR393325 FUN393325 GEJ393325 GOF393325 GYB393325 HHX393325 HRT393325 IBP393325 ILL393325 IVH393325 JFD393325 JOZ393325 JYV393325 KIR393325 KSN393325 LCJ393325 LMF393325 LWB393325 MFX393325 MPT393325 MZP393325 NJL393325 NTH393325 ODD393325 OMZ393325 OWV393325 PGR393325 PQN393325 QAJ393325 QKF393325 QUB393325 RDX393325 RNT393325 RXP393325 SHL393325 SRH393325 TBD393325 TKZ393325 TUV393325 UER393325 UON393325 UYJ393325 VIF393325 VSB393325 WBX393325 WLT393325 WVP393325 H458861 JD458861 SZ458861 ACV458861 AMR458861 AWN458861 BGJ458861 BQF458861 CAB458861 CJX458861 CTT458861 DDP458861 DNL458861 DXH458861 EHD458861 EQZ458861 FAV458861 FKR458861 FUN458861 GEJ458861 GOF458861 GYB458861 HHX458861 HRT458861 IBP458861 ILL458861 IVH458861 JFD458861 JOZ458861 JYV458861 KIR458861 KSN458861 LCJ458861 LMF458861 LWB458861 MFX458861 MPT458861 MZP458861 NJL458861 NTH458861 ODD458861 OMZ458861 OWV458861 PGR458861 PQN458861 QAJ458861 QKF458861 QUB458861 RDX458861 RNT458861 RXP458861 SHL458861 SRH458861 TBD458861 TKZ458861 TUV458861 UER458861 UON458861 UYJ458861 VIF458861 VSB458861 WBX458861 WLT458861 WVP458861 H524397 JD524397 SZ524397 ACV524397 AMR524397 AWN524397 BGJ524397 BQF524397 CAB524397 CJX524397 CTT524397 DDP524397 DNL524397 DXH524397 EHD524397 EQZ524397 FAV524397 FKR524397 FUN524397 GEJ524397 GOF524397 GYB524397 HHX524397 HRT524397 IBP524397 ILL524397 IVH524397 JFD524397 JOZ524397 JYV524397 KIR524397 KSN524397 LCJ524397 LMF524397 LWB524397 MFX524397 MPT524397 MZP524397 NJL524397 NTH524397 ODD524397 OMZ524397 OWV524397 PGR524397 PQN524397 QAJ524397 QKF524397 QUB524397 RDX524397 RNT524397 RXP524397 SHL524397 SRH524397 TBD524397 TKZ524397 TUV524397 UER524397 UON524397 UYJ524397 VIF524397 VSB524397 WBX524397 WLT524397 WVP524397 H589933 JD589933 SZ589933 ACV589933 AMR589933 AWN589933 BGJ589933 BQF589933 CAB589933 CJX589933 CTT589933 DDP589933 DNL589933 DXH589933 EHD589933 EQZ589933 FAV589933 FKR589933 FUN589933 GEJ589933 GOF589933 GYB589933 HHX589933 HRT589933 IBP589933 ILL589933 IVH589933 JFD589933 JOZ589933 JYV589933 KIR589933 KSN589933 LCJ589933 LMF589933 LWB589933 MFX589933 MPT589933 MZP589933 NJL589933 NTH589933 ODD589933 OMZ589933 OWV589933 PGR589933 PQN589933 QAJ589933 QKF589933 QUB589933 RDX589933 RNT589933 RXP589933 SHL589933 SRH589933 TBD589933 TKZ589933 TUV589933 UER589933 UON589933 UYJ589933 VIF589933 VSB589933 WBX589933 WLT589933 WVP589933 H655469 JD655469 SZ655469 ACV655469 AMR655469 AWN655469 BGJ655469 BQF655469 CAB655469 CJX655469 CTT655469 DDP655469 DNL655469 DXH655469 EHD655469 EQZ655469 FAV655469 FKR655469 FUN655469 GEJ655469 GOF655469 GYB655469 HHX655469 HRT655469 IBP655469 ILL655469 IVH655469 JFD655469 JOZ655469 JYV655469 KIR655469 KSN655469 LCJ655469 LMF655469 LWB655469 MFX655469 MPT655469 MZP655469 NJL655469 NTH655469 ODD655469 OMZ655469 OWV655469 PGR655469 PQN655469 QAJ655469 QKF655469 QUB655469 RDX655469 RNT655469 RXP655469 SHL655469 SRH655469 TBD655469 TKZ655469 TUV655469 UER655469 UON655469 UYJ655469 VIF655469 VSB655469 WBX655469 WLT655469 WVP655469 H721005 JD721005 SZ721005 ACV721005 AMR721005 AWN721005 BGJ721005 BQF721005 CAB721005 CJX721005 CTT721005 DDP721005 DNL721005 DXH721005 EHD721005 EQZ721005 FAV721005 FKR721005 FUN721005 GEJ721005 GOF721005 GYB721005 HHX721005 HRT721005 IBP721005 ILL721005 IVH721005 JFD721005 JOZ721005 JYV721005 KIR721005 KSN721005 LCJ721005 LMF721005 LWB721005 MFX721005 MPT721005 MZP721005 NJL721005 NTH721005 ODD721005 OMZ721005 OWV721005 PGR721005 PQN721005 QAJ721005 QKF721005 QUB721005 RDX721005 RNT721005 RXP721005 SHL721005 SRH721005 TBD721005 TKZ721005 TUV721005 UER721005 UON721005 UYJ721005 VIF721005 VSB721005 WBX721005 WLT721005 WVP721005 H786541 JD786541 SZ786541 ACV786541 AMR786541 AWN786541 BGJ786541 BQF786541 CAB786541 CJX786541 CTT786541 DDP786541 DNL786541 DXH786541 EHD786541 EQZ786541 FAV786541 FKR786541 FUN786541 GEJ786541 GOF786541 GYB786541 HHX786541 HRT786541 IBP786541 ILL786541 IVH786541 JFD786541 JOZ786541 JYV786541 KIR786541 KSN786541 LCJ786541 LMF786541 LWB786541 MFX786541 MPT786541 MZP786541 NJL786541 NTH786541 ODD786541 OMZ786541 OWV786541 PGR786541 PQN786541 QAJ786541 QKF786541 QUB786541 RDX786541 RNT786541 RXP786541 SHL786541 SRH786541 TBD786541 TKZ786541 TUV786541 UER786541 UON786541 UYJ786541 VIF786541 VSB786541 WBX786541 WLT786541 WVP786541 H852077 JD852077 SZ852077 ACV852077 AMR852077 AWN852077 BGJ852077 BQF852077 CAB852077 CJX852077 CTT852077 DDP852077 DNL852077 DXH852077 EHD852077 EQZ852077 FAV852077 FKR852077 FUN852077 GEJ852077 GOF852077 GYB852077 HHX852077 HRT852077 IBP852077 ILL852077 IVH852077 JFD852077 JOZ852077 JYV852077 KIR852077 KSN852077 LCJ852077 LMF852077 LWB852077 MFX852077 MPT852077 MZP852077 NJL852077 NTH852077 ODD852077 OMZ852077 OWV852077 PGR852077 PQN852077 QAJ852077 QKF852077 QUB852077 RDX852077 RNT852077 RXP852077 SHL852077 SRH852077 TBD852077 TKZ852077 TUV852077 UER852077 UON852077 UYJ852077 VIF852077 VSB852077 WBX852077 WLT852077 WVP852077 H917613 JD917613 SZ917613 ACV917613 AMR917613 AWN917613 BGJ917613 BQF917613 CAB917613 CJX917613 CTT917613 DDP917613 DNL917613 DXH917613 EHD917613 EQZ917613 FAV917613 FKR917613 FUN917613 GEJ917613 GOF917613 GYB917613 HHX917613 HRT917613 IBP917613 ILL917613 IVH917613 JFD917613 JOZ917613 JYV917613 KIR917613 KSN917613 LCJ917613 LMF917613 LWB917613 MFX917613 MPT917613 MZP917613 NJL917613 NTH917613 ODD917613 OMZ917613 OWV917613 PGR917613 PQN917613 QAJ917613 QKF917613 QUB917613 RDX917613 RNT917613 RXP917613 SHL917613 SRH917613 TBD917613 TKZ917613 TUV917613 UER917613 UON917613 UYJ917613 VIF917613 VSB917613 WBX917613 WLT917613 WVP917613 H983149 JD983149 SZ983149 ACV983149 AMR983149 AWN983149 BGJ983149 BQF983149 CAB983149 CJX983149 CTT983149 DDP983149 DNL983149 DXH983149 EHD983149 EQZ983149 FAV983149 FKR983149 FUN983149 GEJ983149 GOF983149 GYB983149 HHX983149 HRT983149 IBP983149 ILL983149 IVH983149 JFD983149 JOZ983149 JYV983149 KIR983149 KSN983149 LCJ983149 LMF983149 LWB983149 MFX983149 MPT983149 MZP983149 NJL983149 NTH983149 ODD983149 OMZ983149 OWV983149 PGR983149 PQN983149 QAJ983149 QKF983149 QUB983149 RDX983149 RNT983149 RXP983149 SHL983149 SRH983149 TBD983149 TKZ983149 TUV983149 UER983149 UON983149 UYJ983149 VIF983149 VSB983149 WBX983149 WLT983149 WVP983149"/>
    <dataValidation allowBlank="1" showInputMessage="1" showErrorMessage="1" promptTitle="Current Rate" prompt="This is the ordinary farmland rate for a land value of $50,000 in Year 0 of the application, usually the current financial year." sqref="F109 JB109 SX109 ACT109 AMP109 AWL109 BGH109 BQD109 BZZ109 CJV109 CTR109 DDN109 DNJ109 DXF109 EHB109 EQX109 FAT109 FKP109 FUL109 GEH109 GOD109 GXZ109 HHV109 HRR109 IBN109 ILJ109 IVF109 JFB109 JOX109 JYT109 KIP109 KSL109 LCH109 LMD109 LVZ109 MFV109 MPR109 MZN109 NJJ109 NTF109 ODB109 OMX109 OWT109 PGP109 PQL109 QAH109 QKD109 QTZ109 RDV109 RNR109 RXN109 SHJ109 SRF109 TBB109 TKX109 TUT109 UEP109 UOL109 UYH109 VID109 VRZ109 WBV109 WLR109 WVN109 F65645 JB65645 SX65645 ACT65645 AMP65645 AWL65645 BGH65645 BQD65645 BZZ65645 CJV65645 CTR65645 DDN65645 DNJ65645 DXF65645 EHB65645 EQX65645 FAT65645 FKP65645 FUL65645 GEH65645 GOD65645 GXZ65645 HHV65645 HRR65645 IBN65645 ILJ65645 IVF65645 JFB65645 JOX65645 JYT65645 KIP65645 KSL65645 LCH65645 LMD65645 LVZ65645 MFV65645 MPR65645 MZN65645 NJJ65645 NTF65645 ODB65645 OMX65645 OWT65645 PGP65645 PQL65645 QAH65645 QKD65645 QTZ65645 RDV65645 RNR65645 RXN65645 SHJ65645 SRF65645 TBB65645 TKX65645 TUT65645 UEP65645 UOL65645 UYH65645 VID65645 VRZ65645 WBV65645 WLR65645 WVN65645 F131181 JB131181 SX131181 ACT131181 AMP131181 AWL131181 BGH131181 BQD131181 BZZ131181 CJV131181 CTR131181 DDN131181 DNJ131181 DXF131181 EHB131181 EQX131181 FAT131181 FKP131181 FUL131181 GEH131181 GOD131181 GXZ131181 HHV131181 HRR131181 IBN131181 ILJ131181 IVF131181 JFB131181 JOX131181 JYT131181 KIP131181 KSL131181 LCH131181 LMD131181 LVZ131181 MFV131181 MPR131181 MZN131181 NJJ131181 NTF131181 ODB131181 OMX131181 OWT131181 PGP131181 PQL131181 QAH131181 QKD131181 QTZ131181 RDV131181 RNR131181 RXN131181 SHJ131181 SRF131181 TBB131181 TKX131181 TUT131181 UEP131181 UOL131181 UYH131181 VID131181 VRZ131181 WBV131181 WLR131181 WVN131181 F196717 JB196717 SX196717 ACT196717 AMP196717 AWL196717 BGH196717 BQD196717 BZZ196717 CJV196717 CTR196717 DDN196717 DNJ196717 DXF196717 EHB196717 EQX196717 FAT196717 FKP196717 FUL196717 GEH196717 GOD196717 GXZ196717 HHV196717 HRR196717 IBN196717 ILJ196717 IVF196717 JFB196717 JOX196717 JYT196717 KIP196717 KSL196717 LCH196717 LMD196717 LVZ196717 MFV196717 MPR196717 MZN196717 NJJ196717 NTF196717 ODB196717 OMX196717 OWT196717 PGP196717 PQL196717 QAH196717 QKD196717 QTZ196717 RDV196717 RNR196717 RXN196717 SHJ196717 SRF196717 TBB196717 TKX196717 TUT196717 UEP196717 UOL196717 UYH196717 VID196717 VRZ196717 WBV196717 WLR196717 WVN196717 F262253 JB262253 SX262253 ACT262253 AMP262253 AWL262253 BGH262253 BQD262253 BZZ262253 CJV262253 CTR262253 DDN262253 DNJ262253 DXF262253 EHB262253 EQX262253 FAT262253 FKP262253 FUL262253 GEH262253 GOD262253 GXZ262253 HHV262253 HRR262253 IBN262253 ILJ262253 IVF262253 JFB262253 JOX262253 JYT262253 KIP262253 KSL262253 LCH262253 LMD262253 LVZ262253 MFV262253 MPR262253 MZN262253 NJJ262253 NTF262253 ODB262253 OMX262253 OWT262253 PGP262253 PQL262253 QAH262253 QKD262253 QTZ262253 RDV262253 RNR262253 RXN262253 SHJ262253 SRF262253 TBB262253 TKX262253 TUT262253 UEP262253 UOL262253 UYH262253 VID262253 VRZ262253 WBV262253 WLR262253 WVN262253 F327789 JB327789 SX327789 ACT327789 AMP327789 AWL327789 BGH327789 BQD327789 BZZ327789 CJV327789 CTR327789 DDN327789 DNJ327789 DXF327789 EHB327789 EQX327789 FAT327789 FKP327789 FUL327789 GEH327789 GOD327789 GXZ327789 HHV327789 HRR327789 IBN327789 ILJ327789 IVF327789 JFB327789 JOX327789 JYT327789 KIP327789 KSL327789 LCH327789 LMD327789 LVZ327789 MFV327789 MPR327789 MZN327789 NJJ327789 NTF327789 ODB327789 OMX327789 OWT327789 PGP327789 PQL327789 QAH327789 QKD327789 QTZ327789 RDV327789 RNR327789 RXN327789 SHJ327789 SRF327789 TBB327789 TKX327789 TUT327789 UEP327789 UOL327789 UYH327789 VID327789 VRZ327789 WBV327789 WLR327789 WVN327789 F393325 JB393325 SX393325 ACT393325 AMP393325 AWL393325 BGH393325 BQD393325 BZZ393325 CJV393325 CTR393325 DDN393325 DNJ393325 DXF393325 EHB393325 EQX393325 FAT393325 FKP393325 FUL393325 GEH393325 GOD393325 GXZ393325 HHV393325 HRR393325 IBN393325 ILJ393325 IVF393325 JFB393325 JOX393325 JYT393325 KIP393325 KSL393325 LCH393325 LMD393325 LVZ393325 MFV393325 MPR393325 MZN393325 NJJ393325 NTF393325 ODB393325 OMX393325 OWT393325 PGP393325 PQL393325 QAH393325 QKD393325 QTZ393325 RDV393325 RNR393325 RXN393325 SHJ393325 SRF393325 TBB393325 TKX393325 TUT393325 UEP393325 UOL393325 UYH393325 VID393325 VRZ393325 WBV393325 WLR393325 WVN393325 F458861 JB458861 SX458861 ACT458861 AMP458861 AWL458861 BGH458861 BQD458861 BZZ458861 CJV458861 CTR458861 DDN458861 DNJ458861 DXF458861 EHB458861 EQX458861 FAT458861 FKP458861 FUL458861 GEH458861 GOD458861 GXZ458861 HHV458861 HRR458861 IBN458861 ILJ458861 IVF458861 JFB458861 JOX458861 JYT458861 KIP458861 KSL458861 LCH458861 LMD458861 LVZ458861 MFV458861 MPR458861 MZN458861 NJJ458861 NTF458861 ODB458861 OMX458861 OWT458861 PGP458861 PQL458861 QAH458861 QKD458861 QTZ458861 RDV458861 RNR458861 RXN458861 SHJ458861 SRF458861 TBB458861 TKX458861 TUT458861 UEP458861 UOL458861 UYH458861 VID458861 VRZ458861 WBV458861 WLR458861 WVN458861 F524397 JB524397 SX524397 ACT524397 AMP524397 AWL524397 BGH524397 BQD524397 BZZ524397 CJV524397 CTR524397 DDN524397 DNJ524397 DXF524397 EHB524397 EQX524397 FAT524397 FKP524397 FUL524397 GEH524397 GOD524397 GXZ524397 HHV524397 HRR524397 IBN524397 ILJ524397 IVF524397 JFB524397 JOX524397 JYT524397 KIP524397 KSL524397 LCH524397 LMD524397 LVZ524397 MFV524397 MPR524397 MZN524397 NJJ524397 NTF524397 ODB524397 OMX524397 OWT524397 PGP524397 PQL524397 QAH524397 QKD524397 QTZ524397 RDV524397 RNR524397 RXN524397 SHJ524397 SRF524397 TBB524397 TKX524397 TUT524397 UEP524397 UOL524397 UYH524397 VID524397 VRZ524397 WBV524397 WLR524397 WVN524397 F589933 JB589933 SX589933 ACT589933 AMP589933 AWL589933 BGH589933 BQD589933 BZZ589933 CJV589933 CTR589933 DDN589933 DNJ589933 DXF589933 EHB589933 EQX589933 FAT589933 FKP589933 FUL589933 GEH589933 GOD589933 GXZ589933 HHV589933 HRR589933 IBN589933 ILJ589933 IVF589933 JFB589933 JOX589933 JYT589933 KIP589933 KSL589933 LCH589933 LMD589933 LVZ589933 MFV589933 MPR589933 MZN589933 NJJ589933 NTF589933 ODB589933 OMX589933 OWT589933 PGP589933 PQL589933 QAH589933 QKD589933 QTZ589933 RDV589933 RNR589933 RXN589933 SHJ589933 SRF589933 TBB589933 TKX589933 TUT589933 UEP589933 UOL589933 UYH589933 VID589933 VRZ589933 WBV589933 WLR589933 WVN589933 F655469 JB655469 SX655469 ACT655469 AMP655469 AWL655469 BGH655469 BQD655469 BZZ655469 CJV655469 CTR655469 DDN655469 DNJ655469 DXF655469 EHB655469 EQX655469 FAT655469 FKP655469 FUL655469 GEH655469 GOD655469 GXZ655469 HHV655469 HRR655469 IBN655469 ILJ655469 IVF655469 JFB655469 JOX655469 JYT655469 KIP655469 KSL655469 LCH655469 LMD655469 LVZ655469 MFV655469 MPR655469 MZN655469 NJJ655469 NTF655469 ODB655469 OMX655469 OWT655469 PGP655469 PQL655469 QAH655469 QKD655469 QTZ655469 RDV655469 RNR655469 RXN655469 SHJ655469 SRF655469 TBB655469 TKX655469 TUT655469 UEP655469 UOL655469 UYH655469 VID655469 VRZ655469 WBV655469 WLR655469 WVN655469 F721005 JB721005 SX721005 ACT721005 AMP721005 AWL721005 BGH721005 BQD721005 BZZ721005 CJV721005 CTR721005 DDN721005 DNJ721005 DXF721005 EHB721005 EQX721005 FAT721005 FKP721005 FUL721005 GEH721005 GOD721005 GXZ721005 HHV721005 HRR721005 IBN721005 ILJ721005 IVF721005 JFB721005 JOX721005 JYT721005 KIP721005 KSL721005 LCH721005 LMD721005 LVZ721005 MFV721005 MPR721005 MZN721005 NJJ721005 NTF721005 ODB721005 OMX721005 OWT721005 PGP721005 PQL721005 QAH721005 QKD721005 QTZ721005 RDV721005 RNR721005 RXN721005 SHJ721005 SRF721005 TBB721005 TKX721005 TUT721005 UEP721005 UOL721005 UYH721005 VID721005 VRZ721005 WBV721005 WLR721005 WVN721005 F786541 JB786541 SX786541 ACT786541 AMP786541 AWL786541 BGH786541 BQD786541 BZZ786541 CJV786541 CTR786541 DDN786541 DNJ786541 DXF786541 EHB786541 EQX786541 FAT786541 FKP786541 FUL786541 GEH786541 GOD786541 GXZ786541 HHV786541 HRR786541 IBN786541 ILJ786541 IVF786541 JFB786541 JOX786541 JYT786541 KIP786541 KSL786541 LCH786541 LMD786541 LVZ786541 MFV786541 MPR786541 MZN786541 NJJ786541 NTF786541 ODB786541 OMX786541 OWT786541 PGP786541 PQL786541 QAH786541 QKD786541 QTZ786541 RDV786541 RNR786541 RXN786541 SHJ786541 SRF786541 TBB786541 TKX786541 TUT786541 UEP786541 UOL786541 UYH786541 VID786541 VRZ786541 WBV786541 WLR786541 WVN786541 F852077 JB852077 SX852077 ACT852077 AMP852077 AWL852077 BGH852077 BQD852077 BZZ852077 CJV852077 CTR852077 DDN852077 DNJ852077 DXF852077 EHB852077 EQX852077 FAT852077 FKP852077 FUL852077 GEH852077 GOD852077 GXZ852077 HHV852077 HRR852077 IBN852077 ILJ852077 IVF852077 JFB852077 JOX852077 JYT852077 KIP852077 KSL852077 LCH852077 LMD852077 LVZ852077 MFV852077 MPR852077 MZN852077 NJJ852077 NTF852077 ODB852077 OMX852077 OWT852077 PGP852077 PQL852077 QAH852077 QKD852077 QTZ852077 RDV852077 RNR852077 RXN852077 SHJ852077 SRF852077 TBB852077 TKX852077 TUT852077 UEP852077 UOL852077 UYH852077 VID852077 VRZ852077 WBV852077 WLR852077 WVN852077 F917613 JB917613 SX917613 ACT917613 AMP917613 AWL917613 BGH917613 BQD917613 BZZ917613 CJV917613 CTR917613 DDN917613 DNJ917613 DXF917613 EHB917613 EQX917613 FAT917613 FKP917613 FUL917613 GEH917613 GOD917613 GXZ917613 HHV917613 HRR917613 IBN917613 ILJ917613 IVF917613 JFB917613 JOX917613 JYT917613 KIP917613 KSL917613 LCH917613 LMD917613 LVZ917613 MFV917613 MPR917613 MZN917613 NJJ917613 NTF917613 ODB917613 OMX917613 OWT917613 PGP917613 PQL917613 QAH917613 QKD917613 QTZ917613 RDV917613 RNR917613 RXN917613 SHJ917613 SRF917613 TBB917613 TKX917613 TUT917613 UEP917613 UOL917613 UYH917613 VID917613 VRZ917613 WBV917613 WLR917613 WVN917613 F983149 JB983149 SX983149 ACT983149 AMP983149 AWL983149 BGH983149 BQD983149 BZZ983149 CJV983149 CTR983149 DDN983149 DNJ983149 DXF983149 EHB983149 EQX983149 FAT983149 FKP983149 FUL983149 GEH983149 GOD983149 GXZ983149 HHV983149 HRR983149 IBN983149 ILJ983149 IVF983149 JFB983149 JOX983149 JYT983149 KIP983149 KSL983149 LCH983149 LMD983149 LVZ983149 MFV983149 MPR983149 MZN983149 NJJ983149 NTF983149 ODB983149 OMX983149 OWT983149 PGP983149 PQL983149 QAH983149 QKD983149 QTZ983149 RDV983149 RNR983149 RXN983149 SHJ983149 SRF983149 TBB983149 TKX983149 TUT983149 UEP983149 UOL983149 UYH983149 VID983149 VRZ983149 WBV983149 WLR983149 WVN983149 F129 JB129 SX129 ACT129 AMP129 AWL129 BGH129 BQD129 BZZ129 CJV129 CTR129 DDN129 DNJ129 DXF129 EHB129 EQX129 FAT129 FKP129 FUL129 GEH129 GOD129 GXZ129 HHV129 HRR129 IBN129 ILJ129 IVF129 JFB129 JOX129 JYT129 KIP129 KSL129 LCH129 LMD129 LVZ129 MFV129 MPR129 MZN129 NJJ129 NTF129 ODB129 OMX129 OWT129 PGP129 PQL129 QAH129 QKD129 QTZ129 RDV129 RNR129 RXN129 SHJ129 SRF129 TBB129 TKX129 TUT129 UEP129 UOL129 UYH129 VID129 VRZ129 WBV129 WLR129 WVN129 F65665 JB65665 SX65665 ACT65665 AMP65665 AWL65665 BGH65665 BQD65665 BZZ65665 CJV65665 CTR65665 DDN65665 DNJ65665 DXF65665 EHB65665 EQX65665 FAT65665 FKP65665 FUL65665 GEH65665 GOD65665 GXZ65665 HHV65665 HRR65665 IBN65665 ILJ65665 IVF65665 JFB65665 JOX65665 JYT65665 KIP65665 KSL65665 LCH65665 LMD65665 LVZ65665 MFV65665 MPR65665 MZN65665 NJJ65665 NTF65665 ODB65665 OMX65665 OWT65665 PGP65665 PQL65665 QAH65665 QKD65665 QTZ65665 RDV65665 RNR65665 RXN65665 SHJ65665 SRF65665 TBB65665 TKX65665 TUT65665 UEP65665 UOL65665 UYH65665 VID65665 VRZ65665 WBV65665 WLR65665 WVN65665 F131201 JB131201 SX131201 ACT131201 AMP131201 AWL131201 BGH131201 BQD131201 BZZ131201 CJV131201 CTR131201 DDN131201 DNJ131201 DXF131201 EHB131201 EQX131201 FAT131201 FKP131201 FUL131201 GEH131201 GOD131201 GXZ131201 HHV131201 HRR131201 IBN131201 ILJ131201 IVF131201 JFB131201 JOX131201 JYT131201 KIP131201 KSL131201 LCH131201 LMD131201 LVZ131201 MFV131201 MPR131201 MZN131201 NJJ131201 NTF131201 ODB131201 OMX131201 OWT131201 PGP131201 PQL131201 QAH131201 QKD131201 QTZ131201 RDV131201 RNR131201 RXN131201 SHJ131201 SRF131201 TBB131201 TKX131201 TUT131201 UEP131201 UOL131201 UYH131201 VID131201 VRZ131201 WBV131201 WLR131201 WVN131201 F196737 JB196737 SX196737 ACT196737 AMP196737 AWL196737 BGH196737 BQD196737 BZZ196737 CJV196737 CTR196737 DDN196737 DNJ196737 DXF196737 EHB196737 EQX196737 FAT196737 FKP196737 FUL196737 GEH196737 GOD196737 GXZ196737 HHV196737 HRR196737 IBN196737 ILJ196737 IVF196737 JFB196737 JOX196737 JYT196737 KIP196737 KSL196737 LCH196737 LMD196737 LVZ196737 MFV196737 MPR196737 MZN196737 NJJ196737 NTF196737 ODB196737 OMX196737 OWT196737 PGP196737 PQL196737 QAH196737 QKD196737 QTZ196737 RDV196737 RNR196737 RXN196737 SHJ196737 SRF196737 TBB196737 TKX196737 TUT196737 UEP196737 UOL196737 UYH196737 VID196737 VRZ196737 WBV196737 WLR196737 WVN196737 F262273 JB262273 SX262273 ACT262273 AMP262273 AWL262273 BGH262273 BQD262273 BZZ262273 CJV262273 CTR262273 DDN262273 DNJ262273 DXF262273 EHB262273 EQX262273 FAT262273 FKP262273 FUL262273 GEH262273 GOD262273 GXZ262273 HHV262273 HRR262273 IBN262273 ILJ262273 IVF262273 JFB262273 JOX262273 JYT262273 KIP262273 KSL262273 LCH262273 LMD262273 LVZ262273 MFV262273 MPR262273 MZN262273 NJJ262273 NTF262273 ODB262273 OMX262273 OWT262273 PGP262273 PQL262273 QAH262273 QKD262273 QTZ262273 RDV262273 RNR262273 RXN262273 SHJ262273 SRF262273 TBB262273 TKX262273 TUT262273 UEP262273 UOL262273 UYH262273 VID262273 VRZ262273 WBV262273 WLR262273 WVN262273 F327809 JB327809 SX327809 ACT327809 AMP327809 AWL327809 BGH327809 BQD327809 BZZ327809 CJV327809 CTR327809 DDN327809 DNJ327809 DXF327809 EHB327809 EQX327809 FAT327809 FKP327809 FUL327809 GEH327809 GOD327809 GXZ327809 HHV327809 HRR327809 IBN327809 ILJ327809 IVF327809 JFB327809 JOX327809 JYT327809 KIP327809 KSL327809 LCH327809 LMD327809 LVZ327809 MFV327809 MPR327809 MZN327809 NJJ327809 NTF327809 ODB327809 OMX327809 OWT327809 PGP327809 PQL327809 QAH327809 QKD327809 QTZ327809 RDV327809 RNR327809 RXN327809 SHJ327809 SRF327809 TBB327809 TKX327809 TUT327809 UEP327809 UOL327809 UYH327809 VID327809 VRZ327809 WBV327809 WLR327809 WVN327809 F393345 JB393345 SX393345 ACT393345 AMP393345 AWL393345 BGH393345 BQD393345 BZZ393345 CJV393345 CTR393345 DDN393345 DNJ393345 DXF393345 EHB393345 EQX393345 FAT393345 FKP393345 FUL393345 GEH393345 GOD393345 GXZ393345 HHV393345 HRR393345 IBN393345 ILJ393345 IVF393345 JFB393345 JOX393345 JYT393345 KIP393345 KSL393345 LCH393345 LMD393345 LVZ393345 MFV393345 MPR393345 MZN393345 NJJ393345 NTF393345 ODB393345 OMX393345 OWT393345 PGP393345 PQL393345 QAH393345 QKD393345 QTZ393345 RDV393345 RNR393345 RXN393345 SHJ393345 SRF393345 TBB393345 TKX393345 TUT393345 UEP393345 UOL393345 UYH393345 VID393345 VRZ393345 WBV393345 WLR393345 WVN393345 F458881 JB458881 SX458881 ACT458881 AMP458881 AWL458881 BGH458881 BQD458881 BZZ458881 CJV458881 CTR458881 DDN458881 DNJ458881 DXF458881 EHB458881 EQX458881 FAT458881 FKP458881 FUL458881 GEH458881 GOD458881 GXZ458881 HHV458881 HRR458881 IBN458881 ILJ458881 IVF458881 JFB458881 JOX458881 JYT458881 KIP458881 KSL458881 LCH458881 LMD458881 LVZ458881 MFV458881 MPR458881 MZN458881 NJJ458881 NTF458881 ODB458881 OMX458881 OWT458881 PGP458881 PQL458881 QAH458881 QKD458881 QTZ458881 RDV458881 RNR458881 RXN458881 SHJ458881 SRF458881 TBB458881 TKX458881 TUT458881 UEP458881 UOL458881 UYH458881 VID458881 VRZ458881 WBV458881 WLR458881 WVN458881 F524417 JB524417 SX524417 ACT524417 AMP524417 AWL524417 BGH524417 BQD524417 BZZ524417 CJV524417 CTR524417 DDN524417 DNJ524417 DXF524417 EHB524417 EQX524417 FAT524417 FKP524417 FUL524417 GEH524417 GOD524417 GXZ524417 HHV524417 HRR524417 IBN524417 ILJ524417 IVF524417 JFB524417 JOX524417 JYT524417 KIP524417 KSL524417 LCH524417 LMD524417 LVZ524417 MFV524417 MPR524417 MZN524417 NJJ524417 NTF524417 ODB524417 OMX524417 OWT524417 PGP524417 PQL524417 QAH524417 QKD524417 QTZ524417 RDV524417 RNR524417 RXN524417 SHJ524417 SRF524417 TBB524417 TKX524417 TUT524417 UEP524417 UOL524417 UYH524417 VID524417 VRZ524417 WBV524417 WLR524417 WVN524417 F589953 JB589953 SX589953 ACT589953 AMP589953 AWL589953 BGH589953 BQD589953 BZZ589953 CJV589953 CTR589953 DDN589953 DNJ589953 DXF589953 EHB589953 EQX589953 FAT589953 FKP589953 FUL589953 GEH589953 GOD589953 GXZ589953 HHV589953 HRR589953 IBN589953 ILJ589953 IVF589953 JFB589953 JOX589953 JYT589953 KIP589953 KSL589953 LCH589953 LMD589953 LVZ589953 MFV589953 MPR589953 MZN589953 NJJ589953 NTF589953 ODB589953 OMX589953 OWT589953 PGP589953 PQL589953 QAH589953 QKD589953 QTZ589953 RDV589953 RNR589953 RXN589953 SHJ589953 SRF589953 TBB589953 TKX589953 TUT589953 UEP589953 UOL589953 UYH589953 VID589953 VRZ589953 WBV589953 WLR589953 WVN589953 F655489 JB655489 SX655489 ACT655489 AMP655489 AWL655489 BGH655489 BQD655489 BZZ655489 CJV655489 CTR655489 DDN655489 DNJ655489 DXF655489 EHB655489 EQX655489 FAT655489 FKP655489 FUL655489 GEH655489 GOD655489 GXZ655489 HHV655489 HRR655489 IBN655489 ILJ655489 IVF655489 JFB655489 JOX655489 JYT655489 KIP655489 KSL655489 LCH655489 LMD655489 LVZ655489 MFV655489 MPR655489 MZN655489 NJJ655489 NTF655489 ODB655489 OMX655489 OWT655489 PGP655489 PQL655489 QAH655489 QKD655489 QTZ655489 RDV655489 RNR655489 RXN655489 SHJ655489 SRF655489 TBB655489 TKX655489 TUT655489 UEP655489 UOL655489 UYH655489 VID655489 VRZ655489 WBV655489 WLR655489 WVN655489 F721025 JB721025 SX721025 ACT721025 AMP721025 AWL721025 BGH721025 BQD721025 BZZ721025 CJV721025 CTR721025 DDN721025 DNJ721025 DXF721025 EHB721025 EQX721025 FAT721025 FKP721025 FUL721025 GEH721025 GOD721025 GXZ721025 HHV721025 HRR721025 IBN721025 ILJ721025 IVF721025 JFB721025 JOX721025 JYT721025 KIP721025 KSL721025 LCH721025 LMD721025 LVZ721025 MFV721025 MPR721025 MZN721025 NJJ721025 NTF721025 ODB721025 OMX721025 OWT721025 PGP721025 PQL721025 QAH721025 QKD721025 QTZ721025 RDV721025 RNR721025 RXN721025 SHJ721025 SRF721025 TBB721025 TKX721025 TUT721025 UEP721025 UOL721025 UYH721025 VID721025 VRZ721025 WBV721025 WLR721025 WVN721025 F786561 JB786561 SX786561 ACT786561 AMP786561 AWL786561 BGH786561 BQD786561 BZZ786561 CJV786561 CTR786561 DDN786561 DNJ786561 DXF786561 EHB786561 EQX786561 FAT786561 FKP786561 FUL786561 GEH786561 GOD786561 GXZ786561 HHV786561 HRR786561 IBN786561 ILJ786561 IVF786561 JFB786561 JOX786561 JYT786561 KIP786561 KSL786561 LCH786561 LMD786561 LVZ786561 MFV786561 MPR786561 MZN786561 NJJ786561 NTF786561 ODB786561 OMX786561 OWT786561 PGP786561 PQL786561 QAH786561 QKD786561 QTZ786561 RDV786561 RNR786561 RXN786561 SHJ786561 SRF786561 TBB786561 TKX786561 TUT786561 UEP786561 UOL786561 UYH786561 VID786561 VRZ786561 WBV786561 WLR786561 WVN786561 F852097 JB852097 SX852097 ACT852097 AMP852097 AWL852097 BGH852097 BQD852097 BZZ852097 CJV852097 CTR852097 DDN852097 DNJ852097 DXF852097 EHB852097 EQX852097 FAT852097 FKP852097 FUL852097 GEH852097 GOD852097 GXZ852097 HHV852097 HRR852097 IBN852097 ILJ852097 IVF852097 JFB852097 JOX852097 JYT852097 KIP852097 KSL852097 LCH852097 LMD852097 LVZ852097 MFV852097 MPR852097 MZN852097 NJJ852097 NTF852097 ODB852097 OMX852097 OWT852097 PGP852097 PQL852097 QAH852097 QKD852097 QTZ852097 RDV852097 RNR852097 RXN852097 SHJ852097 SRF852097 TBB852097 TKX852097 TUT852097 UEP852097 UOL852097 UYH852097 VID852097 VRZ852097 WBV852097 WLR852097 WVN852097 F917633 JB917633 SX917633 ACT917633 AMP917633 AWL917633 BGH917633 BQD917633 BZZ917633 CJV917633 CTR917633 DDN917633 DNJ917633 DXF917633 EHB917633 EQX917633 FAT917633 FKP917633 FUL917633 GEH917633 GOD917633 GXZ917633 HHV917633 HRR917633 IBN917633 ILJ917633 IVF917633 JFB917633 JOX917633 JYT917633 KIP917633 KSL917633 LCH917633 LMD917633 LVZ917633 MFV917633 MPR917633 MZN917633 NJJ917633 NTF917633 ODB917633 OMX917633 OWT917633 PGP917633 PQL917633 QAH917633 QKD917633 QTZ917633 RDV917633 RNR917633 RXN917633 SHJ917633 SRF917633 TBB917633 TKX917633 TUT917633 UEP917633 UOL917633 UYH917633 VID917633 VRZ917633 WBV917633 WLR917633 WVN917633 F983169 JB983169 SX983169 ACT983169 AMP983169 AWL983169 BGH983169 BQD983169 BZZ983169 CJV983169 CTR983169 DDN983169 DNJ983169 DXF983169 EHB983169 EQX983169 FAT983169 FKP983169 FUL983169 GEH983169 GOD983169 GXZ983169 HHV983169 HRR983169 IBN983169 ILJ983169 IVF983169 JFB983169 JOX983169 JYT983169 KIP983169 KSL983169 LCH983169 LMD983169 LVZ983169 MFV983169 MPR983169 MZN983169 NJJ983169 NTF983169 ODB983169 OMX983169 OWT983169 PGP983169 PQL983169 QAH983169 QKD983169 QTZ983169 RDV983169 RNR983169 RXN983169 SHJ983169 SRF983169 TBB983169 TKX983169 TUT983169 UEP983169 UOL983169 UYH983169 VID983169 VRZ983169 WBV983169 WLR983169 WVN983169"/>
    <dataValidation allowBlank="1" showInputMessage="1" showErrorMessage="1" promptTitle="Rate in Year 1 - with SV" prompt="This is the ordinary farmland rate for a land value of $50,000 in Year 1 of the application - with the proposed special variation." sqref="G109 JC109 SY109 ACU109 AMQ109 AWM109 BGI109 BQE109 CAA109 CJW109 CTS109 DDO109 DNK109 DXG109 EHC109 EQY109 FAU109 FKQ109 FUM109 GEI109 GOE109 GYA109 HHW109 HRS109 IBO109 ILK109 IVG109 JFC109 JOY109 JYU109 KIQ109 KSM109 LCI109 LME109 LWA109 MFW109 MPS109 MZO109 NJK109 NTG109 ODC109 OMY109 OWU109 PGQ109 PQM109 QAI109 QKE109 QUA109 RDW109 RNS109 RXO109 SHK109 SRG109 TBC109 TKY109 TUU109 UEQ109 UOM109 UYI109 VIE109 VSA109 WBW109 WLS109 WVO109 G65645 JC65645 SY65645 ACU65645 AMQ65645 AWM65645 BGI65645 BQE65645 CAA65645 CJW65645 CTS65645 DDO65645 DNK65645 DXG65645 EHC65645 EQY65645 FAU65645 FKQ65645 FUM65645 GEI65645 GOE65645 GYA65645 HHW65645 HRS65645 IBO65645 ILK65645 IVG65645 JFC65645 JOY65645 JYU65645 KIQ65645 KSM65645 LCI65645 LME65645 LWA65645 MFW65645 MPS65645 MZO65645 NJK65645 NTG65645 ODC65645 OMY65645 OWU65645 PGQ65645 PQM65645 QAI65645 QKE65645 QUA65645 RDW65645 RNS65645 RXO65645 SHK65645 SRG65645 TBC65645 TKY65645 TUU65645 UEQ65645 UOM65645 UYI65645 VIE65645 VSA65645 WBW65645 WLS65645 WVO65645 G131181 JC131181 SY131181 ACU131181 AMQ131181 AWM131181 BGI131181 BQE131181 CAA131181 CJW131181 CTS131181 DDO131181 DNK131181 DXG131181 EHC131181 EQY131181 FAU131181 FKQ131181 FUM131181 GEI131181 GOE131181 GYA131181 HHW131181 HRS131181 IBO131181 ILK131181 IVG131181 JFC131181 JOY131181 JYU131181 KIQ131181 KSM131181 LCI131181 LME131181 LWA131181 MFW131181 MPS131181 MZO131181 NJK131181 NTG131181 ODC131181 OMY131181 OWU131181 PGQ131181 PQM131181 QAI131181 QKE131181 QUA131181 RDW131181 RNS131181 RXO131181 SHK131181 SRG131181 TBC131181 TKY131181 TUU131181 UEQ131181 UOM131181 UYI131181 VIE131181 VSA131181 WBW131181 WLS131181 WVO131181 G196717 JC196717 SY196717 ACU196717 AMQ196717 AWM196717 BGI196717 BQE196717 CAA196717 CJW196717 CTS196717 DDO196717 DNK196717 DXG196717 EHC196717 EQY196717 FAU196717 FKQ196717 FUM196717 GEI196717 GOE196717 GYA196717 HHW196717 HRS196717 IBO196717 ILK196717 IVG196717 JFC196717 JOY196717 JYU196717 KIQ196717 KSM196717 LCI196717 LME196717 LWA196717 MFW196717 MPS196717 MZO196717 NJK196717 NTG196717 ODC196717 OMY196717 OWU196717 PGQ196717 PQM196717 QAI196717 QKE196717 QUA196717 RDW196717 RNS196717 RXO196717 SHK196717 SRG196717 TBC196717 TKY196717 TUU196717 UEQ196717 UOM196717 UYI196717 VIE196717 VSA196717 WBW196717 WLS196717 WVO196717 G262253 JC262253 SY262253 ACU262253 AMQ262253 AWM262253 BGI262253 BQE262253 CAA262253 CJW262253 CTS262253 DDO262253 DNK262253 DXG262253 EHC262253 EQY262253 FAU262253 FKQ262253 FUM262253 GEI262253 GOE262253 GYA262253 HHW262253 HRS262253 IBO262253 ILK262253 IVG262253 JFC262253 JOY262253 JYU262253 KIQ262253 KSM262253 LCI262253 LME262253 LWA262253 MFW262253 MPS262253 MZO262253 NJK262253 NTG262253 ODC262253 OMY262253 OWU262253 PGQ262253 PQM262253 QAI262253 QKE262253 QUA262253 RDW262253 RNS262253 RXO262253 SHK262253 SRG262253 TBC262253 TKY262253 TUU262253 UEQ262253 UOM262253 UYI262253 VIE262253 VSA262253 WBW262253 WLS262253 WVO262253 G327789 JC327789 SY327789 ACU327789 AMQ327789 AWM327789 BGI327789 BQE327789 CAA327789 CJW327789 CTS327789 DDO327789 DNK327789 DXG327789 EHC327789 EQY327789 FAU327789 FKQ327789 FUM327789 GEI327789 GOE327789 GYA327789 HHW327789 HRS327789 IBO327789 ILK327789 IVG327789 JFC327789 JOY327789 JYU327789 KIQ327789 KSM327789 LCI327789 LME327789 LWA327789 MFW327789 MPS327789 MZO327789 NJK327789 NTG327789 ODC327789 OMY327789 OWU327789 PGQ327789 PQM327789 QAI327789 QKE327789 QUA327789 RDW327789 RNS327789 RXO327789 SHK327789 SRG327789 TBC327789 TKY327789 TUU327789 UEQ327789 UOM327789 UYI327789 VIE327789 VSA327789 WBW327789 WLS327789 WVO327789 G393325 JC393325 SY393325 ACU393325 AMQ393325 AWM393325 BGI393325 BQE393325 CAA393325 CJW393325 CTS393325 DDO393325 DNK393325 DXG393325 EHC393325 EQY393325 FAU393325 FKQ393325 FUM393325 GEI393325 GOE393325 GYA393325 HHW393325 HRS393325 IBO393325 ILK393325 IVG393325 JFC393325 JOY393325 JYU393325 KIQ393325 KSM393325 LCI393325 LME393325 LWA393325 MFW393325 MPS393325 MZO393325 NJK393325 NTG393325 ODC393325 OMY393325 OWU393325 PGQ393325 PQM393325 QAI393325 QKE393325 QUA393325 RDW393325 RNS393325 RXO393325 SHK393325 SRG393325 TBC393325 TKY393325 TUU393325 UEQ393325 UOM393325 UYI393325 VIE393325 VSA393325 WBW393325 WLS393325 WVO393325 G458861 JC458861 SY458861 ACU458861 AMQ458861 AWM458861 BGI458861 BQE458861 CAA458861 CJW458861 CTS458861 DDO458861 DNK458861 DXG458861 EHC458861 EQY458861 FAU458861 FKQ458861 FUM458861 GEI458861 GOE458861 GYA458861 HHW458861 HRS458861 IBO458861 ILK458861 IVG458861 JFC458861 JOY458861 JYU458861 KIQ458861 KSM458861 LCI458861 LME458861 LWA458861 MFW458861 MPS458861 MZO458861 NJK458861 NTG458861 ODC458861 OMY458861 OWU458861 PGQ458861 PQM458861 QAI458861 QKE458861 QUA458861 RDW458861 RNS458861 RXO458861 SHK458861 SRG458861 TBC458861 TKY458861 TUU458861 UEQ458861 UOM458861 UYI458861 VIE458861 VSA458861 WBW458861 WLS458861 WVO458861 G524397 JC524397 SY524397 ACU524397 AMQ524397 AWM524397 BGI524397 BQE524397 CAA524397 CJW524397 CTS524397 DDO524397 DNK524397 DXG524397 EHC524397 EQY524397 FAU524397 FKQ524397 FUM524397 GEI524397 GOE524397 GYA524397 HHW524397 HRS524397 IBO524397 ILK524397 IVG524397 JFC524397 JOY524397 JYU524397 KIQ524397 KSM524397 LCI524397 LME524397 LWA524397 MFW524397 MPS524397 MZO524397 NJK524397 NTG524397 ODC524397 OMY524397 OWU524397 PGQ524397 PQM524397 QAI524397 QKE524397 QUA524397 RDW524397 RNS524397 RXO524397 SHK524397 SRG524397 TBC524397 TKY524397 TUU524397 UEQ524397 UOM524397 UYI524397 VIE524397 VSA524397 WBW524397 WLS524397 WVO524397 G589933 JC589933 SY589933 ACU589933 AMQ589933 AWM589933 BGI589933 BQE589933 CAA589933 CJW589933 CTS589933 DDO589933 DNK589933 DXG589933 EHC589933 EQY589933 FAU589933 FKQ589933 FUM589933 GEI589933 GOE589933 GYA589933 HHW589933 HRS589933 IBO589933 ILK589933 IVG589933 JFC589933 JOY589933 JYU589933 KIQ589933 KSM589933 LCI589933 LME589933 LWA589933 MFW589933 MPS589933 MZO589933 NJK589933 NTG589933 ODC589933 OMY589933 OWU589933 PGQ589933 PQM589933 QAI589933 QKE589933 QUA589933 RDW589933 RNS589933 RXO589933 SHK589933 SRG589933 TBC589933 TKY589933 TUU589933 UEQ589933 UOM589933 UYI589933 VIE589933 VSA589933 WBW589933 WLS589933 WVO589933 G655469 JC655469 SY655469 ACU655469 AMQ655469 AWM655469 BGI655469 BQE655469 CAA655469 CJW655469 CTS655469 DDO655469 DNK655469 DXG655469 EHC655469 EQY655469 FAU655469 FKQ655469 FUM655469 GEI655469 GOE655469 GYA655469 HHW655469 HRS655469 IBO655469 ILK655469 IVG655469 JFC655469 JOY655469 JYU655469 KIQ655469 KSM655469 LCI655469 LME655469 LWA655469 MFW655469 MPS655469 MZO655469 NJK655469 NTG655469 ODC655469 OMY655469 OWU655469 PGQ655469 PQM655469 QAI655469 QKE655469 QUA655469 RDW655469 RNS655469 RXO655469 SHK655469 SRG655469 TBC655469 TKY655469 TUU655469 UEQ655469 UOM655469 UYI655469 VIE655469 VSA655469 WBW655469 WLS655469 WVO655469 G721005 JC721005 SY721005 ACU721005 AMQ721005 AWM721005 BGI721005 BQE721005 CAA721005 CJW721005 CTS721005 DDO721005 DNK721005 DXG721005 EHC721005 EQY721005 FAU721005 FKQ721005 FUM721005 GEI721005 GOE721005 GYA721005 HHW721005 HRS721005 IBO721005 ILK721005 IVG721005 JFC721005 JOY721005 JYU721005 KIQ721005 KSM721005 LCI721005 LME721005 LWA721005 MFW721005 MPS721005 MZO721005 NJK721005 NTG721005 ODC721005 OMY721005 OWU721005 PGQ721005 PQM721005 QAI721005 QKE721005 QUA721005 RDW721005 RNS721005 RXO721005 SHK721005 SRG721005 TBC721005 TKY721005 TUU721005 UEQ721005 UOM721005 UYI721005 VIE721005 VSA721005 WBW721005 WLS721005 WVO721005 G786541 JC786541 SY786541 ACU786541 AMQ786541 AWM786541 BGI786541 BQE786541 CAA786541 CJW786541 CTS786541 DDO786541 DNK786541 DXG786541 EHC786541 EQY786541 FAU786541 FKQ786541 FUM786541 GEI786541 GOE786541 GYA786541 HHW786541 HRS786541 IBO786541 ILK786541 IVG786541 JFC786541 JOY786541 JYU786541 KIQ786541 KSM786541 LCI786541 LME786541 LWA786541 MFW786541 MPS786541 MZO786541 NJK786541 NTG786541 ODC786541 OMY786541 OWU786541 PGQ786541 PQM786541 QAI786541 QKE786541 QUA786541 RDW786541 RNS786541 RXO786541 SHK786541 SRG786541 TBC786541 TKY786541 TUU786541 UEQ786541 UOM786541 UYI786541 VIE786541 VSA786541 WBW786541 WLS786541 WVO786541 G852077 JC852077 SY852077 ACU852077 AMQ852077 AWM852077 BGI852077 BQE852077 CAA852077 CJW852077 CTS852077 DDO852077 DNK852077 DXG852077 EHC852077 EQY852077 FAU852077 FKQ852077 FUM852077 GEI852077 GOE852077 GYA852077 HHW852077 HRS852077 IBO852077 ILK852077 IVG852077 JFC852077 JOY852077 JYU852077 KIQ852077 KSM852077 LCI852077 LME852077 LWA852077 MFW852077 MPS852077 MZO852077 NJK852077 NTG852077 ODC852077 OMY852077 OWU852077 PGQ852077 PQM852077 QAI852077 QKE852077 QUA852077 RDW852077 RNS852077 RXO852077 SHK852077 SRG852077 TBC852077 TKY852077 TUU852077 UEQ852077 UOM852077 UYI852077 VIE852077 VSA852077 WBW852077 WLS852077 WVO852077 G917613 JC917613 SY917613 ACU917613 AMQ917613 AWM917613 BGI917613 BQE917613 CAA917613 CJW917613 CTS917613 DDO917613 DNK917613 DXG917613 EHC917613 EQY917613 FAU917613 FKQ917613 FUM917613 GEI917613 GOE917613 GYA917613 HHW917613 HRS917613 IBO917613 ILK917613 IVG917613 JFC917613 JOY917613 JYU917613 KIQ917613 KSM917613 LCI917613 LME917613 LWA917613 MFW917613 MPS917613 MZO917613 NJK917613 NTG917613 ODC917613 OMY917613 OWU917613 PGQ917613 PQM917613 QAI917613 QKE917613 QUA917613 RDW917613 RNS917613 RXO917613 SHK917613 SRG917613 TBC917613 TKY917613 TUU917613 UEQ917613 UOM917613 UYI917613 VIE917613 VSA917613 WBW917613 WLS917613 WVO917613 G983149 JC983149 SY983149 ACU983149 AMQ983149 AWM983149 BGI983149 BQE983149 CAA983149 CJW983149 CTS983149 DDO983149 DNK983149 DXG983149 EHC983149 EQY983149 FAU983149 FKQ983149 FUM983149 GEI983149 GOE983149 GYA983149 HHW983149 HRS983149 IBO983149 ILK983149 IVG983149 JFC983149 JOY983149 JYU983149 KIQ983149 KSM983149 LCI983149 LME983149 LWA983149 MFW983149 MPS983149 MZO983149 NJK983149 NTG983149 ODC983149 OMY983149 OWU983149 PGQ983149 PQM983149 QAI983149 QKE983149 QUA983149 RDW983149 RNS983149 RXO983149 SHK983149 SRG983149 TBC983149 TKY983149 TUU983149 UEQ983149 UOM983149 UYI983149 VIE983149 VSA983149 WBW983149 WLS983149 WVO983149"/>
    <dataValidation allowBlank="1" showInputMessage="1" showErrorMessage="1" promptTitle="Number of property assessments" prompt="This is the estimated number of ordinary farmland property assessments with land valued between $0 and $99,999 in the first year of the special variation." sqref="D109 IZ109 SV109 ACR109 AMN109 AWJ109 BGF109 BQB109 BZX109 CJT109 CTP109 DDL109 DNH109 DXD109 EGZ109 EQV109 FAR109 FKN109 FUJ109 GEF109 GOB109 GXX109 HHT109 HRP109 IBL109 ILH109 IVD109 JEZ109 JOV109 JYR109 KIN109 KSJ109 LCF109 LMB109 LVX109 MFT109 MPP109 MZL109 NJH109 NTD109 OCZ109 OMV109 OWR109 PGN109 PQJ109 QAF109 QKB109 QTX109 RDT109 RNP109 RXL109 SHH109 SRD109 TAZ109 TKV109 TUR109 UEN109 UOJ109 UYF109 VIB109 VRX109 WBT109 WLP109 WVL109 D65645 IZ65645 SV65645 ACR65645 AMN65645 AWJ65645 BGF65645 BQB65645 BZX65645 CJT65645 CTP65645 DDL65645 DNH65645 DXD65645 EGZ65645 EQV65645 FAR65645 FKN65645 FUJ65645 GEF65645 GOB65645 GXX65645 HHT65645 HRP65645 IBL65645 ILH65645 IVD65645 JEZ65645 JOV65645 JYR65645 KIN65645 KSJ65645 LCF65645 LMB65645 LVX65645 MFT65645 MPP65645 MZL65645 NJH65645 NTD65645 OCZ65645 OMV65645 OWR65645 PGN65645 PQJ65645 QAF65645 QKB65645 QTX65645 RDT65645 RNP65645 RXL65645 SHH65645 SRD65645 TAZ65645 TKV65645 TUR65645 UEN65645 UOJ65645 UYF65645 VIB65645 VRX65645 WBT65645 WLP65645 WVL65645 D131181 IZ131181 SV131181 ACR131181 AMN131181 AWJ131181 BGF131181 BQB131181 BZX131181 CJT131181 CTP131181 DDL131181 DNH131181 DXD131181 EGZ131181 EQV131181 FAR131181 FKN131181 FUJ131181 GEF131181 GOB131181 GXX131181 HHT131181 HRP131181 IBL131181 ILH131181 IVD131181 JEZ131181 JOV131181 JYR131181 KIN131181 KSJ131181 LCF131181 LMB131181 LVX131181 MFT131181 MPP131181 MZL131181 NJH131181 NTD131181 OCZ131181 OMV131181 OWR131181 PGN131181 PQJ131181 QAF131181 QKB131181 QTX131181 RDT131181 RNP131181 RXL131181 SHH131181 SRD131181 TAZ131181 TKV131181 TUR131181 UEN131181 UOJ131181 UYF131181 VIB131181 VRX131181 WBT131181 WLP131181 WVL131181 D196717 IZ196717 SV196717 ACR196717 AMN196717 AWJ196717 BGF196717 BQB196717 BZX196717 CJT196717 CTP196717 DDL196717 DNH196717 DXD196717 EGZ196717 EQV196717 FAR196717 FKN196717 FUJ196717 GEF196717 GOB196717 GXX196717 HHT196717 HRP196717 IBL196717 ILH196717 IVD196717 JEZ196717 JOV196717 JYR196717 KIN196717 KSJ196717 LCF196717 LMB196717 LVX196717 MFT196717 MPP196717 MZL196717 NJH196717 NTD196717 OCZ196717 OMV196717 OWR196717 PGN196717 PQJ196717 QAF196717 QKB196717 QTX196717 RDT196717 RNP196717 RXL196717 SHH196717 SRD196717 TAZ196717 TKV196717 TUR196717 UEN196717 UOJ196717 UYF196717 VIB196717 VRX196717 WBT196717 WLP196717 WVL196717 D262253 IZ262253 SV262253 ACR262253 AMN262253 AWJ262253 BGF262253 BQB262253 BZX262253 CJT262253 CTP262253 DDL262253 DNH262253 DXD262253 EGZ262253 EQV262253 FAR262253 FKN262253 FUJ262253 GEF262253 GOB262253 GXX262253 HHT262253 HRP262253 IBL262253 ILH262253 IVD262253 JEZ262253 JOV262253 JYR262253 KIN262253 KSJ262253 LCF262253 LMB262253 LVX262253 MFT262253 MPP262253 MZL262253 NJH262253 NTD262253 OCZ262253 OMV262253 OWR262253 PGN262253 PQJ262253 QAF262253 QKB262253 QTX262253 RDT262253 RNP262253 RXL262253 SHH262253 SRD262253 TAZ262253 TKV262253 TUR262253 UEN262253 UOJ262253 UYF262253 VIB262253 VRX262253 WBT262253 WLP262253 WVL262253 D327789 IZ327789 SV327789 ACR327789 AMN327789 AWJ327789 BGF327789 BQB327789 BZX327789 CJT327789 CTP327789 DDL327789 DNH327789 DXD327789 EGZ327789 EQV327789 FAR327789 FKN327789 FUJ327789 GEF327789 GOB327789 GXX327789 HHT327789 HRP327789 IBL327789 ILH327789 IVD327789 JEZ327789 JOV327789 JYR327789 KIN327789 KSJ327789 LCF327789 LMB327789 LVX327789 MFT327789 MPP327789 MZL327789 NJH327789 NTD327789 OCZ327789 OMV327789 OWR327789 PGN327789 PQJ327789 QAF327789 QKB327789 QTX327789 RDT327789 RNP327789 RXL327789 SHH327789 SRD327789 TAZ327789 TKV327789 TUR327789 UEN327789 UOJ327789 UYF327789 VIB327789 VRX327789 WBT327789 WLP327789 WVL327789 D393325 IZ393325 SV393325 ACR393325 AMN393325 AWJ393325 BGF393325 BQB393325 BZX393325 CJT393325 CTP393325 DDL393325 DNH393325 DXD393325 EGZ393325 EQV393325 FAR393325 FKN393325 FUJ393325 GEF393325 GOB393325 GXX393325 HHT393325 HRP393325 IBL393325 ILH393325 IVD393325 JEZ393325 JOV393325 JYR393325 KIN393325 KSJ393325 LCF393325 LMB393325 LVX393325 MFT393325 MPP393325 MZL393325 NJH393325 NTD393325 OCZ393325 OMV393325 OWR393325 PGN393325 PQJ393325 QAF393325 QKB393325 QTX393325 RDT393325 RNP393325 RXL393325 SHH393325 SRD393325 TAZ393325 TKV393325 TUR393325 UEN393325 UOJ393325 UYF393325 VIB393325 VRX393325 WBT393325 WLP393325 WVL393325 D458861 IZ458861 SV458861 ACR458861 AMN458861 AWJ458861 BGF458861 BQB458861 BZX458861 CJT458861 CTP458861 DDL458861 DNH458861 DXD458861 EGZ458861 EQV458861 FAR458861 FKN458861 FUJ458861 GEF458861 GOB458861 GXX458861 HHT458861 HRP458861 IBL458861 ILH458861 IVD458861 JEZ458861 JOV458861 JYR458861 KIN458861 KSJ458861 LCF458861 LMB458861 LVX458861 MFT458861 MPP458861 MZL458861 NJH458861 NTD458861 OCZ458861 OMV458861 OWR458861 PGN458861 PQJ458861 QAF458861 QKB458861 QTX458861 RDT458861 RNP458861 RXL458861 SHH458861 SRD458861 TAZ458861 TKV458861 TUR458861 UEN458861 UOJ458861 UYF458861 VIB458861 VRX458861 WBT458861 WLP458861 WVL458861 D524397 IZ524397 SV524397 ACR524397 AMN524397 AWJ524397 BGF524397 BQB524397 BZX524397 CJT524397 CTP524397 DDL524397 DNH524397 DXD524397 EGZ524397 EQV524397 FAR524397 FKN524397 FUJ524397 GEF524397 GOB524397 GXX524397 HHT524397 HRP524397 IBL524397 ILH524397 IVD524397 JEZ524397 JOV524397 JYR524397 KIN524397 KSJ524397 LCF524397 LMB524397 LVX524397 MFT524397 MPP524397 MZL524397 NJH524397 NTD524397 OCZ524397 OMV524397 OWR524397 PGN524397 PQJ524397 QAF524397 QKB524397 QTX524397 RDT524397 RNP524397 RXL524397 SHH524397 SRD524397 TAZ524397 TKV524397 TUR524397 UEN524397 UOJ524397 UYF524397 VIB524397 VRX524397 WBT524397 WLP524397 WVL524397 D589933 IZ589933 SV589933 ACR589933 AMN589933 AWJ589933 BGF589933 BQB589933 BZX589933 CJT589933 CTP589933 DDL589933 DNH589933 DXD589933 EGZ589933 EQV589933 FAR589933 FKN589933 FUJ589933 GEF589933 GOB589933 GXX589933 HHT589933 HRP589933 IBL589933 ILH589933 IVD589933 JEZ589933 JOV589933 JYR589933 KIN589933 KSJ589933 LCF589933 LMB589933 LVX589933 MFT589933 MPP589933 MZL589933 NJH589933 NTD589933 OCZ589933 OMV589933 OWR589933 PGN589933 PQJ589933 QAF589933 QKB589933 QTX589933 RDT589933 RNP589933 RXL589933 SHH589933 SRD589933 TAZ589933 TKV589933 TUR589933 UEN589933 UOJ589933 UYF589933 VIB589933 VRX589933 WBT589933 WLP589933 WVL589933 D655469 IZ655469 SV655469 ACR655469 AMN655469 AWJ655469 BGF655469 BQB655469 BZX655469 CJT655469 CTP655469 DDL655469 DNH655469 DXD655469 EGZ655469 EQV655469 FAR655469 FKN655469 FUJ655469 GEF655469 GOB655469 GXX655469 HHT655469 HRP655469 IBL655469 ILH655469 IVD655469 JEZ655469 JOV655469 JYR655469 KIN655469 KSJ655469 LCF655469 LMB655469 LVX655469 MFT655469 MPP655469 MZL655469 NJH655469 NTD655469 OCZ655469 OMV655469 OWR655469 PGN655469 PQJ655469 QAF655469 QKB655469 QTX655469 RDT655469 RNP655469 RXL655469 SHH655469 SRD655469 TAZ655469 TKV655469 TUR655469 UEN655469 UOJ655469 UYF655469 VIB655469 VRX655469 WBT655469 WLP655469 WVL655469 D721005 IZ721005 SV721005 ACR721005 AMN721005 AWJ721005 BGF721005 BQB721005 BZX721005 CJT721005 CTP721005 DDL721005 DNH721005 DXD721005 EGZ721005 EQV721005 FAR721005 FKN721005 FUJ721005 GEF721005 GOB721005 GXX721005 HHT721005 HRP721005 IBL721005 ILH721005 IVD721005 JEZ721005 JOV721005 JYR721005 KIN721005 KSJ721005 LCF721005 LMB721005 LVX721005 MFT721005 MPP721005 MZL721005 NJH721005 NTD721005 OCZ721005 OMV721005 OWR721005 PGN721005 PQJ721005 QAF721005 QKB721005 QTX721005 RDT721005 RNP721005 RXL721005 SHH721005 SRD721005 TAZ721005 TKV721005 TUR721005 UEN721005 UOJ721005 UYF721005 VIB721005 VRX721005 WBT721005 WLP721005 WVL721005 D786541 IZ786541 SV786541 ACR786541 AMN786541 AWJ786541 BGF786541 BQB786541 BZX786541 CJT786541 CTP786541 DDL786541 DNH786541 DXD786541 EGZ786541 EQV786541 FAR786541 FKN786541 FUJ786541 GEF786541 GOB786541 GXX786541 HHT786541 HRP786541 IBL786541 ILH786541 IVD786541 JEZ786541 JOV786541 JYR786541 KIN786541 KSJ786541 LCF786541 LMB786541 LVX786541 MFT786541 MPP786541 MZL786541 NJH786541 NTD786541 OCZ786541 OMV786541 OWR786541 PGN786541 PQJ786541 QAF786541 QKB786541 QTX786541 RDT786541 RNP786541 RXL786541 SHH786541 SRD786541 TAZ786541 TKV786541 TUR786541 UEN786541 UOJ786541 UYF786541 VIB786541 VRX786541 WBT786541 WLP786541 WVL786541 D852077 IZ852077 SV852077 ACR852077 AMN852077 AWJ852077 BGF852077 BQB852077 BZX852077 CJT852077 CTP852077 DDL852077 DNH852077 DXD852077 EGZ852077 EQV852077 FAR852077 FKN852077 FUJ852077 GEF852077 GOB852077 GXX852077 HHT852077 HRP852077 IBL852077 ILH852077 IVD852077 JEZ852077 JOV852077 JYR852077 KIN852077 KSJ852077 LCF852077 LMB852077 LVX852077 MFT852077 MPP852077 MZL852077 NJH852077 NTD852077 OCZ852077 OMV852077 OWR852077 PGN852077 PQJ852077 QAF852077 QKB852077 QTX852077 RDT852077 RNP852077 RXL852077 SHH852077 SRD852077 TAZ852077 TKV852077 TUR852077 UEN852077 UOJ852077 UYF852077 VIB852077 VRX852077 WBT852077 WLP852077 WVL852077 D917613 IZ917613 SV917613 ACR917613 AMN917613 AWJ917613 BGF917613 BQB917613 BZX917613 CJT917613 CTP917613 DDL917613 DNH917613 DXD917613 EGZ917613 EQV917613 FAR917613 FKN917613 FUJ917613 GEF917613 GOB917613 GXX917613 HHT917613 HRP917613 IBL917613 ILH917613 IVD917613 JEZ917613 JOV917613 JYR917613 KIN917613 KSJ917613 LCF917613 LMB917613 LVX917613 MFT917613 MPP917613 MZL917613 NJH917613 NTD917613 OCZ917613 OMV917613 OWR917613 PGN917613 PQJ917613 QAF917613 QKB917613 QTX917613 RDT917613 RNP917613 RXL917613 SHH917613 SRD917613 TAZ917613 TKV917613 TUR917613 UEN917613 UOJ917613 UYF917613 VIB917613 VRX917613 WBT917613 WLP917613 WVL917613 D983149 IZ983149 SV983149 ACR983149 AMN983149 AWJ983149 BGF983149 BQB983149 BZX983149 CJT983149 CTP983149 DDL983149 DNH983149 DXD983149 EGZ983149 EQV983149 FAR983149 FKN983149 FUJ983149 GEF983149 GOB983149 GXX983149 HHT983149 HRP983149 IBL983149 ILH983149 IVD983149 JEZ983149 JOV983149 JYR983149 KIN983149 KSJ983149 LCF983149 LMB983149 LVX983149 MFT983149 MPP983149 MZL983149 NJH983149 NTD983149 OCZ983149 OMV983149 OWR983149 PGN983149 PQJ983149 QAF983149 QKB983149 QTX983149 RDT983149 RNP983149 RXL983149 SHH983149 SRD983149 TAZ983149 TKV983149 TUR983149 UEN983149 UOJ983149 UYF983149 VIB983149 VRX983149 WBT983149 WLP983149 WVL983149 D130:D142 IZ130:IZ142 SV130:SV142 ACR130:ACR142 AMN130:AMN142 AWJ130:AWJ142 BGF130:BGF142 BQB130:BQB142 BZX130:BZX142 CJT130:CJT142 CTP130:CTP142 DDL130:DDL142 DNH130:DNH142 DXD130:DXD142 EGZ130:EGZ142 EQV130:EQV142 FAR130:FAR142 FKN130:FKN142 FUJ130:FUJ142 GEF130:GEF142 GOB130:GOB142 GXX130:GXX142 HHT130:HHT142 HRP130:HRP142 IBL130:IBL142 ILH130:ILH142 IVD130:IVD142 JEZ130:JEZ142 JOV130:JOV142 JYR130:JYR142 KIN130:KIN142 KSJ130:KSJ142 LCF130:LCF142 LMB130:LMB142 LVX130:LVX142 MFT130:MFT142 MPP130:MPP142 MZL130:MZL142 NJH130:NJH142 NTD130:NTD142 OCZ130:OCZ142 OMV130:OMV142 OWR130:OWR142 PGN130:PGN142 PQJ130:PQJ142 QAF130:QAF142 QKB130:QKB142 QTX130:QTX142 RDT130:RDT142 RNP130:RNP142 RXL130:RXL142 SHH130:SHH142 SRD130:SRD142 TAZ130:TAZ142 TKV130:TKV142 TUR130:TUR142 UEN130:UEN142 UOJ130:UOJ142 UYF130:UYF142 VIB130:VIB142 VRX130:VRX142 WBT130:WBT142 WLP130:WLP142 WVL130:WVL142 D65666:D65678 IZ65666:IZ65678 SV65666:SV65678 ACR65666:ACR65678 AMN65666:AMN65678 AWJ65666:AWJ65678 BGF65666:BGF65678 BQB65666:BQB65678 BZX65666:BZX65678 CJT65666:CJT65678 CTP65666:CTP65678 DDL65666:DDL65678 DNH65666:DNH65678 DXD65666:DXD65678 EGZ65666:EGZ65678 EQV65666:EQV65678 FAR65666:FAR65678 FKN65666:FKN65678 FUJ65666:FUJ65678 GEF65666:GEF65678 GOB65666:GOB65678 GXX65666:GXX65678 HHT65666:HHT65678 HRP65666:HRP65678 IBL65666:IBL65678 ILH65666:ILH65678 IVD65666:IVD65678 JEZ65666:JEZ65678 JOV65666:JOV65678 JYR65666:JYR65678 KIN65666:KIN65678 KSJ65666:KSJ65678 LCF65666:LCF65678 LMB65666:LMB65678 LVX65666:LVX65678 MFT65666:MFT65678 MPP65666:MPP65678 MZL65666:MZL65678 NJH65666:NJH65678 NTD65666:NTD65678 OCZ65666:OCZ65678 OMV65666:OMV65678 OWR65666:OWR65678 PGN65666:PGN65678 PQJ65666:PQJ65678 QAF65666:QAF65678 QKB65666:QKB65678 QTX65666:QTX65678 RDT65666:RDT65678 RNP65666:RNP65678 RXL65666:RXL65678 SHH65666:SHH65678 SRD65666:SRD65678 TAZ65666:TAZ65678 TKV65666:TKV65678 TUR65666:TUR65678 UEN65666:UEN65678 UOJ65666:UOJ65678 UYF65666:UYF65678 VIB65666:VIB65678 VRX65666:VRX65678 WBT65666:WBT65678 WLP65666:WLP65678 WVL65666:WVL65678 D131202:D131214 IZ131202:IZ131214 SV131202:SV131214 ACR131202:ACR131214 AMN131202:AMN131214 AWJ131202:AWJ131214 BGF131202:BGF131214 BQB131202:BQB131214 BZX131202:BZX131214 CJT131202:CJT131214 CTP131202:CTP131214 DDL131202:DDL131214 DNH131202:DNH131214 DXD131202:DXD131214 EGZ131202:EGZ131214 EQV131202:EQV131214 FAR131202:FAR131214 FKN131202:FKN131214 FUJ131202:FUJ131214 GEF131202:GEF131214 GOB131202:GOB131214 GXX131202:GXX131214 HHT131202:HHT131214 HRP131202:HRP131214 IBL131202:IBL131214 ILH131202:ILH131214 IVD131202:IVD131214 JEZ131202:JEZ131214 JOV131202:JOV131214 JYR131202:JYR131214 KIN131202:KIN131214 KSJ131202:KSJ131214 LCF131202:LCF131214 LMB131202:LMB131214 LVX131202:LVX131214 MFT131202:MFT131214 MPP131202:MPP131214 MZL131202:MZL131214 NJH131202:NJH131214 NTD131202:NTD131214 OCZ131202:OCZ131214 OMV131202:OMV131214 OWR131202:OWR131214 PGN131202:PGN131214 PQJ131202:PQJ131214 QAF131202:QAF131214 QKB131202:QKB131214 QTX131202:QTX131214 RDT131202:RDT131214 RNP131202:RNP131214 RXL131202:RXL131214 SHH131202:SHH131214 SRD131202:SRD131214 TAZ131202:TAZ131214 TKV131202:TKV131214 TUR131202:TUR131214 UEN131202:UEN131214 UOJ131202:UOJ131214 UYF131202:UYF131214 VIB131202:VIB131214 VRX131202:VRX131214 WBT131202:WBT131214 WLP131202:WLP131214 WVL131202:WVL131214 D196738:D196750 IZ196738:IZ196750 SV196738:SV196750 ACR196738:ACR196750 AMN196738:AMN196750 AWJ196738:AWJ196750 BGF196738:BGF196750 BQB196738:BQB196750 BZX196738:BZX196750 CJT196738:CJT196750 CTP196738:CTP196750 DDL196738:DDL196750 DNH196738:DNH196750 DXD196738:DXD196750 EGZ196738:EGZ196750 EQV196738:EQV196750 FAR196738:FAR196750 FKN196738:FKN196750 FUJ196738:FUJ196750 GEF196738:GEF196750 GOB196738:GOB196750 GXX196738:GXX196750 HHT196738:HHT196750 HRP196738:HRP196750 IBL196738:IBL196750 ILH196738:ILH196750 IVD196738:IVD196750 JEZ196738:JEZ196750 JOV196738:JOV196750 JYR196738:JYR196750 KIN196738:KIN196750 KSJ196738:KSJ196750 LCF196738:LCF196750 LMB196738:LMB196750 LVX196738:LVX196750 MFT196738:MFT196750 MPP196738:MPP196750 MZL196738:MZL196750 NJH196738:NJH196750 NTD196738:NTD196750 OCZ196738:OCZ196750 OMV196738:OMV196750 OWR196738:OWR196750 PGN196738:PGN196750 PQJ196738:PQJ196750 QAF196738:QAF196750 QKB196738:QKB196750 QTX196738:QTX196750 RDT196738:RDT196750 RNP196738:RNP196750 RXL196738:RXL196750 SHH196738:SHH196750 SRD196738:SRD196750 TAZ196738:TAZ196750 TKV196738:TKV196750 TUR196738:TUR196750 UEN196738:UEN196750 UOJ196738:UOJ196750 UYF196738:UYF196750 VIB196738:VIB196750 VRX196738:VRX196750 WBT196738:WBT196750 WLP196738:WLP196750 WVL196738:WVL196750 D262274:D262286 IZ262274:IZ262286 SV262274:SV262286 ACR262274:ACR262286 AMN262274:AMN262286 AWJ262274:AWJ262286 BGF262274:BGF262286 BQB262274:BQB262286 BZX262274:BZX262286 CJT262274:CJT262286 CTP262274:CTP262286 DDL262274:DDL262286 DNH262274:DNH262286 DXD262274:DXD262286 EGZ262274:EGZ262286 EQV262274:EQV262286 FAR262274:FAR262286 FKN262274:FKN262286 FUJ262274:FUJ262286 GEF262274:GEF262286 GOB262274:GOB262286 GXX262274:GXX262286 HHT262274:HHT262286 HRP262274:HRP262286 IBL262274:IBL262286 ILH262274:ILH262286 IVD262274:IVD262286 JEZ262274:JEZ262286 JOV262274:JOV262286 JYR262274:JYR262286 KIN262274:KIN262286 KSJ262274:KSJ262286 LCF262274:LCF262286 LMB262274:LMB262286 LVX262274:LVX262286 MFT262274:MFT262286 MPP262274:MPP262286 MZL262274:MZL262286 NJH262274:NJH262286 NTD262274:NTD262286 OCZ262274:OCZ262286 OMV262274:OMV262286 OWR262274:OWR262286 PGN262274:PGN262286 PQJ262274:PQJ262286 QAF262274:QAF262286 QKB262274:QKB262286 QTX262274:QTX262286 RDT262274:RDT262286 RNP262274:RNP262286 RXL262274:RXL262286 SHH262274:SHH262286 SRD262274:SRD262286 TAZ262274:TAZ262286 TKV262274:TKV262286 TUR262274:TUR262286 UEN262274:UEN262286 UOJ262274:UOJ262286 UYF262274:UYF262286 VIB262274:VIB262286 VRX262274:VRX262286 WBT262274:WBT262286 WLP262274:WLP262286 WVL262274:WVL262286 D327810:D327822 IZ327810:IZ327822 SV327810:SV327822 ACR327810:ACR327822 AMN327810:AMN327822 AWJ327810:AWJ327822 BGF327810:BGF327822 BQB327810:BQB327822 BZX327810:BZX327822 CJT327810:CJT327822 CTP327810:CTP327822 DDL327810:DDL327822 DNH327810:DNH327822 DXD327810:DXD327822 EGZ327810:EGZ327822 EQV327810:EQV327822 FAR327810:FAR327822 FKN327810:FKN327822 FUJ327810:FUJ327822 GEF327810:GEF327822 GOB327810:GOB327822 GXX327810:GXX327822 HHT327810:HHT327822 HRP327810:HRP327822 IBL327810:IBL327822 ILH327810:ILH327822 IVD327810:IVD327822 JEZ327810:JEZ327822 JOV327810:JOV327822 JYR327810:JYR327822 KIN327810:KIN327822 KSJ327810:KSJ327822 LCF327810:LCF327822 LMB327810:LMB327822 LVX327810:LVX327822 MFT327810:MFT327822 MPP327810:MPP327822 MZL327810:MZL327822 NJH327810:NJH327822 NTD327810:NTD327822 OCZ327810:OCZ327822 OMV327810:OMV327822 OWR327810:OWR327822 PGN327810:PGN327822 PQJ327810:PQJ327822 QAF327810:QAF327822 QKB327810:QKB327822 QTX327810:QTX327822 RDT327810:RDT327822 RNP327810:RNP327822 RXL327810:RXL327822 SHH327810:SHH327822 SRD327810:SRD327822 TAZ327810:TAZ327822 TKV327810:TKV327822 TUR327810:TUR327822 UEN327810:UEN327822 UOJ327810:UOJ327822 UYF327810:UYF327822 VIB327810:VIB327822 VRX327810:VRX327822 WBT327810:WBT327822 WLP327810:WLP327822 WVL327810:WVL327822 D393346:D393358 IZ393346:IZ393358 SV393346:SV393358 ACR393346:ACR393358 AMN393346:AMN393358 AWJ393346:AWJ393358 BGF393346:BGF393358 BQB393346:BQB393358 BZX393346:BZX393358 CJT393346:CJT393358 CTP393346:CTP393358 DDL393346:DDL393358 DNH393346:DNH393358 DXD393346:DXD393358 EGZ393346:EGZ393358 EQV393346:EQV393358 FAR393346:FAR393358 FKN393346:FKN393358 FUJ393346:FUJ393358 GEF393346:GEF393358 GOB393346:GOB393358 GXX393346:GXX393358 HHT393346:HHT393358 HRP393346:HRP393358 IBL393346:IBL393358 ILH393346:ILH393358 IVD393346:IVD393358 JEZ393346:JEZ393358 JOV393346:JOV393358 JYR393346:JYR393358 KIN393346:KIN393358 KSJ393346:KSJ393358 LCF393346:LCF393358 LMB393346:LMB393358 LVX393346:LVX393358 MFT393346:MFT393358 MPP393346:MPP393358 MZL393346:MZL393358 NJH393346:NJH393358 NTD393346:NTD393358 OCZ393346:OCZ393358 OMV393346:OMV393358 OWR393346:OWR393358 PGN393346:PGN393358 PQJ393346:PQJ393358 QAF393346:QAF393358 QKB393346:QKB393358 QTX393346:QTX393358 RDT393346:RDT393358 RNP393346:RNP393358 RXL393346:RXL393358 SHH393346:SHH393358 SRD393346:SRD393358 TAZ393346:TAZ393358 TKV393346:TKV393358 TUR393346:TUR393358 UEN393346:UEN393358 UOJ393346:UOJ393358 UYF393346:UYF393358 VIB393346:VIB393358 VRX393346:VRX393358 WBT393346:WBT393358 WLP393346:WLP393358 WVL393346:WVL393358 D458882:D458894 IZ458882:IZ458894 SV458882:SV458894 ACR458882:ACR458894 AMN458882:AMN458894 AWJ458882:AWJ458894 BGF458882:BGF458894 BQB458882:BQB458894 BZX458882:BZX458894 CJT458882:CJT458894 CTP458882:CTP458894 DDL458882:DDL458894 DNH458882:DNH458894 DXD458882:DXD458894 EGZ458882:EGZ458894 EQV458882:EQV458894 FAR458882:FAR458894 FKN458882:FKN458894 FUJ458882:FUJ458894 GEF458882:GEF458894 GOB458882:GOB458894 GXX458882:GXX458894 HHT458882:HHT458894 HRP458882:HRP458894 IBL458882:IBL458894 ILH458882:ILH458894 IVD458882:IVD458894 JEZ458882:JEZ458894 JOV458882:JOV458894 JYR458882:JYR458894 KIN458882:KIN458894 KSJ458882:KSJ458894 LCF458882:LCF458894 LMB458882:LMB458894 LVX458882:LVX458894 MFT458882:MFT458894 MPP458882:MPP458894 MZL458882:MZL458894 NJH458882:NJH458894 NTD458882:NTD458894 OCZ458882:OCZ458894 OMV458882:OMV458894 OWR458882:OWR458894 PGN458882:PGN458894 PQJ458882:PQJ458894 QAF458882:QAF458894 QKB458882:QKB458894 QTX458882:QTX458894 RDT458882:RDT458894 RNP458882:RNP458894 RXL458882:RXL458894 SHH458882:SHH458894 SRD458882:SRD458894 TAZ458882:TAZ458894 TKV458882:TKV458894 TUR458882:TUR458894 UEN458882:UEN458894 UOJ458882:UOJ458894 UYF458882:UYF458894 VIB458882:VIB458894 VRX458882:VRX458894 WBT458882:WBT458894 WLP458882:WLP458894 WVL458882:WVL458894 D524418:D524430 IZ524418:IZ524430 SV524418:SV524430 ACR524418:ACR524430 AMN524418:AMN524430 AWJ524418:AWJ524430 BGF524418:BGF524430 BQB524418:BQB524430 BZX524418:BZX524430 CJT524418:CJT524430 CTP524418:CTP524430 DDL524418:DDL524430 DNH524418:DNH524430 DXD524418:DXD524430 EGZ524418:EGZ524430 EQV524418:EQV524430 FAR524418:FAR524430 FKN524418:FKN524430 FUJ524418:FUJ524430 GEF524418:GEF524430 GOB524418:GOB524430 GXX524418:GXX524430 HHT524418:HHT524430 HRP524418:HRP524430 IBL524418:IBL524430 ILH524418:ILH524430 IVD524418:IVD524430 JEZ524418:JEZ524430 JOV524418:JOV524430 JYR524418:JYR524430 KIN524418:KIN524430 KSJ524418:KSJ524430 LCF524418:LCF524430 LMB524418:LMB524430 LVX524418:LVX524430 MFT524418:MFT524430 MPP524418:MPP524430 MZL524418:MZL524430 NJH524418:NJH524430 NTD524418:NTD524430 OCZ524418:OCZ524430 OMV524418:OMV524430 OWR524418:OWR524430 PGN524418:PGN524430 PQJ524418:PQJ524430 QAF524418:QAF524430 QKB524418:QKB524430 QTX524418:QTX524430 RDT524418:RDT524430 RNP524418:RNP524430 RXL524418:RXL524430 SHH524418:SHH524430 SRD524418:SRD524430 TAZ524418:TAZ524430 TKV524418:TKV524430 TUR524418:TUR524430 UEN524418:UEN524430 UOJ524418:UOJ524430 UYF524418:UYF524430 VIB524418:VIB524430 VRX524418:VRX524430 WBT524418:WBT524430 WLP524418:WLP524430 WVL524418:WVL524430 D589954:D589966 IZ589954:IZ589966 SV589954:SV589966 ACR589954:ACR589966 AMN589954:AMN589966 AWJ589954:AWJ589966 BGF589954:BGF589966 BQB589954:BQB589966 BZX589954:BZX589966 CJT589954:CJT589966 CTP589954:CTP589966 DDL589954:DDL589966 DNH589954:DNH589966 DXD589954:DXD589966 EGZ589954:EGZ589966 EQV589954:EQV589966 FAR589954:FAR589966 FKN589954:FKN589966 FUJ589954:FUJ589966 GEF589954:GEF589966 GOB589954:GOB589966 GXX589954:GXX589966 HHT589954:HHT589966 HRP589954:HRP589966 IBL589954:IBL589966 ILH589954:ILH589966 IVD589954:IVD589966 JEZ589954:JEZ589966 JOV589954:JOV589966 JYR589954:JYR589966 KIN589954:KIN589966 KSJ589954:KSJ589966 LCF589954:LCF589966 LMB589954:LMB589966 LVX589954:LVX589966 MFT589954:MFT589966 MPP589954:MPP589966 MZL589954:MZL589966 NJH589954:NJH589966 NTD589954:NTD589966 OCZ589954:OCZ589966 OMV589954:OMV589966 OWR589954:OWR589966 PGN589954:PGN589966 PQJ589954:PQJ589966 QAF589954:QAF589966 QKB589954:QKB589966 QTX589954:QTX589966 RDT589954:RDT589966 RNP589954:RNP589966 RXL589954:RXL589966 SHH589954:SHH589966 SRD589954:SRD589966 TAZ589954:TAZ589966 TKV589954:TKV589966 TUR589954:TUR589966 UEN589954:UEN589966 UOJ589954:UOJ589966 UYF589954:UYF589966 VIB589954:VIB589966 VRX589954:VRX589966 WBT589954:WBT589966 WLP589954:WLP589966 WVL589954:WVL589966 D655490:D655502 IZ655490:IZ655502 SV655490:SV655502 ACR655490:ACR655502 AMN655490:AMN655502 AWJ655490:AWJ655502 BGF655490:BGF655502 BQB655490:BQB655502 BZX655490:BZX655502 CJT655490:CJT655502 CTP655490:CTP655502 DDL655490:DDL655502 DNH655490:DNH655502 DXD655490:DXD655502 EGZ655490:EGZ655502 EQV655490:EQV655502 FAR655490:FAR655502 FKN655490:FKN655502 FUJ655490:FUJ655502 GEF655490:GEF655502 GOB655490:GOB655502 GXX655490:GXX655502 HHT655490:HHT655502 HRP655490:HRP655502 IBL655490:IBL655502 ILH655490:ILH655502 IVD655490:IVD655502 JEZ655490:JEZ655502 JOV655490:JOV655502 JYR655490:JYR655502 KIN655490:KIN655502 KSJ655490:KSJ655502 LCF655490:LCF655502 LMB655490:LMB655502 LVX655490:LVX655502 MFT655490:MFT655502 MPP655490:MPP655502 MZL655490:MZL655502 NJH655490:NJH655502 NTD655490:NTD655502 OCZ655490:OCZ655502 OMV655490:OMV655502 OWR655490:OWR655502 PGN655490:PGN655502 PQJ655490:PQJ655502 QAF655490:QAF655502 QKB655490:QKB655502 QTX655490:QTX655502 RDT655490:RDT655502 RNP655490:RNP655502 RXL655490:RXL655502 SHH655490:SHH655502 SRD655490:SRD655502 TAZ655490:TAZ655502 TKV655490:TKV655502 TUR655490:TUR655502 UEN655490:UEN655502 UOJ655490:UOJ655502 UYF655490:UYF655502 VIB655490:VIB655502 VRX655490:VRX655502 WBT655490:WBT655502 WLP655490:WLP655502 WVL655490:WVL655502 D721026:D721038 IZ721026:IZ721038 SV721026:SV721038 ACR721026:ACR721038 AMN721026:AMN721038 AWJ721026:AWJ721038 BGF721026:BGF721038 BQB721026:BQB721038 BZX721026:BZX721038 CJT721026:CJT721038 CTP721026:CTP721038 DDL721026:DDL721038 DNH721026:DNH721038 DXD721026:DXD721038 EGZ721026:EGZ721038 EQV721026:EQV721038 FAR721026:FAR721038 FKN721026:FKN721038 FUJ721026:FUJ721038 GEF721026:GEF721038 GOB721026:GOB721038 GXX721026:GXX721038 HHT721026:HHT721038 HRP721026:HRP721038 IBL721026:IBL721038 ILH721026:ILH721038 IVD721026:IVD721038 JEZ721026:JEZ721038 JOV721026:JOV721038 JYR721026:JYR721038 KIN721026:KIN721038 KSJ721026:KSJ721038 LCF721026:LCF721038 LMB721026:LMB721038 LVX721026:LVX721038 MFT721026:MFT721038 MPP721026:MPP721038 MZL721026:MZL721038 NJH721026:NJH721038 NTD721026:NTD721038 OCZ721026:OCZ721038 OMV721026:OMV721038 OWR721026:OWR721038 PGN721026:PGN721038 PQJ721026:PQJ721038 QAF721026:QAF721038 QKB721026:QKB721038 QTX721026:QTX721038 RDT721026:RDT721038 RNP721026:RNP721038 RXL721026:RXL721038 SHH721026:SHH721038 SRD721026:SRD721038 TAZ721026:TAZ721038 TKV721026:TKV721038 TUR721026:TUR721038 UEN721026:UEN721038 UOJ721026:UOJ721038 UYF721026:UYF721038 VIB721026:VIB721038 VRX721026:VRX721038 WBT721026:WBT721038 WLP721026:WLP721038 WVL721026:WVL721038 D786562:D786574 IZ786562:IZ786574 SV786562:SV786574 ACR786562:ACR786574 AMN786562:AMN786574 AWJ786562:AWJ786574 BGF786562:BGF786574 BQB786562:BQB786574 BZX786562:BZX786574 CJT786562:CJT786574 CTP786562:CTP786574 DDL786562:DDL786574 DNH786562:DNH786574 DXD786562:DXD786574 EGZ786562:EGZ786574 EQV786562:EQV786574 FAR786562:FAR786574 FKN786562:FKN786574 FUJ786562:FUJ786574 GEF786562:GEF786574 GOB786562:GOB786574 GXX786562:GXX786574 HHT786562:HHT786574 HRP786562:HRP786574 IBL786562:IBL786574 ILH786562:ILH786574 IVD786562:IVD786574 JEZ786562:JEZ786574 JOV786562:JOV786574 JYR786562:JYR786574 KIN786562:KIN786574 KSJ786562:KSJ786574 LCF786562:LCF786574 LMB786562:LMB786574 LVX786562:LVX786574 MFT786562:MFT786574 MPP786562:MPP786574 MZL786562:MZL786574 NJH786562:NJH786574 NTD786562:NTD786574 OCZ786562:OCZ786574 OMV786562:OMV786574 OWR786562:OWR786574 PGN786562:PGN786574 PQJ786562:PQJ786574 QAF786562:QAF786574 QKB786562:QKB786574 QTX786562:QTX786574 RDT786562:RDT786574 RNP786562:RNP786574 RXL786562:RXL786574 SHH786562:SHH786574 SRD786562:SRD786574 TAZ786562:TAZ786574 TKV786562:TKV786574 TUR786562:TUR786574 UEN786562:UEN786574 UOJ786562:UOJ786574 UYF786562:UYF786574 VIB786562:VIB786574 VRX786562:VRX786574 WBT786562:WBT786574 WLP786562:WLP786574 WVL786562:WVL786574 D852098:D852110 IZ852098:IZ852110 SV852098:SV852110 ACR852098:ACR852110 AMN852098:AMN852110 AWJ852098:AWJ852110 BGF852098:BGF852110 BQB852098:BQB852110 BZX852098:BZX852110 CJT852098:CJT852110 CTP852098:CTP852110 DDL852098:DDL852110 DNH852098:DNH852110 DXD852098:DXD852110 EGZ852098:EGZ852110 EQV852098:EQV852110 FAR852098:FAR852110 FKN852098:FKN852110 FUJ852098:FUJ852110 GEF852098:GEF852110 GOB852098:GOB852110 GXX852098:GXX852110 HHT852098:HHT852110 HRP852098:HRP852110 IBL852098:IBL852110 ILH852098:ILH852110 IVD852098:IVD852110 JEZ852098:JEZ852110 JOV852098:JOV852110 JYR852098:JYR852110 KIN852098:KIN852110 KSJ852098:KSJ852110 LCF852098:LCF852110 LMB852098:LMB852110 LVX852098:LVX852110 MFT852098:MFT852110 MPP852098:MPP852110 MZL852098:MZL852110 NJH852098:NJH852110 NTD852098:NTD852110 OCZ852098:OCZ852110 OMV852098:OMV852110 OWR852098:OWR852110 PGN852098:PGN852110 PQJ852098:PQJ852110 QAF852098:QAF852110 QKB852098:QKB852110 QTX852098:QTX852110 RDT852098:RDT852110 RNP852098:RNP852110 RXL852098:RXL852110 SHH852098:SHH852110 SRD852098:SRD852110 TAZ852098:TAZ852110 TKV852098:TKV852110 TUR852098:TUR852110 UEN852098:UEN852110 UOJ852098:UOJ852110 UYF852098:UYF852110 VIB852098:VIB852110 VRX852098:VRX852110 WBT852098:WBT852110 WLP852098:WLP852110 WVL852098:WVL852110 D917634:D917646 IZ917634:IZ917646 SV917634:SV917646 ACR917634:ACR917646 AMN917634:AMN917646 AWJ917634:AWJ917646 BGF917634:BGF917646 BQB917634:BQB917646 BZX917634:BZX917646 CJT917634:CJT917646 CTP917634:CTP917646 DDL917634:DDL917646 DNH917634:DNH917646 DXD917634:DXD917646 EGZ917634:EGZ917646 EQV917634:EQV917646 FAR917634:FAR917646 FKN917634:FKN917646 FUJ917634:FUJ917646 GEF917634:GEF917646 GOB917634:GOB917646 GXX917634:GXX917646 HHT917634:HHT917646 HRP917634:HRP917646 IBL917634:IBL917646 ILH917634:ILH917646 IVD917634:IVD917646 JEZ917634:JEZ917646 JOV917634:JOV917646 JYR917634:JYR917646 KIN917634:KIN917646 KSJ917634:KSJ917646 LCF917634:LCF917646 LMB917634:LMB917646 LVX917634:LVX917646 MFT917634:MFT917646 MPP917634:MPP917646 MZL917634:MZL917646 NJH917634:NJH917646 NTD917634:NTD917646 OCZ917634:OCZ917646 OMV917634:OMV917646 OWR917634:OWR917646 PGN917634:PGN917646 PQJ917634:PQJ917646 QAF917634:QAF917646 QKB917634:QKB917646 QTX917634:QTX917646 RDT917634:RDT917646 RNP917634:RNP917646 RXL917634:RXL917646 SHH917634:SHH917646 SRD917634:SRD917646 TAZ917634:TAZ917646 TKV917634:TKV917646 TUR917634:TUR917646 UEN917634:UEN917646 UOJ917634:UOJ917646 UYF917634:UYF917646 VIB917634:VIB917646 VRX917634:VRX917646 WBT917634:WBT917646 WLP917634:WLP917646 WVL917634:WVL917646 D983170:D983182 IZ983170:IZ983182 SV983170:SV983182 ACR983170:ACR983182 AMN983170:AMN983182 AWJ983170:AWJ983182 BGF983170:BGF983182 BQB983170:BQB983182 BZX983170:BZX983182 CJT983170:CJT983182 CTP983170:CTP983182 DDL983170:DDL983182 DNH983170:DNH983182 DXD983170:DXD983182 EGZ983170:EGZ983182 EQV983170:EQV983182 FAR983170:FAR983182 FKN983170:FKN983182 FUJ983170:FUJ983182 GEF983170:GEF983182 GOB983170:GOB983182 GXX983170:GXX983182 HHT983170:HHT983182 HRP983170:HRP983182 IBL983170:IBL983182 ILH983170:ILH983182 IVD983170:IVD983182 JEZ983170:JEZ983182 JOV983170:JOV983182 JYR983170:JYR983182 KIN983170:KIN983182 KSJ983170:KSJ983182 LCF983170:LCF983182 LMB983170:LMB983182 LVX983170:LVX983182 MFT983170:MFT983182 MPP983170:MPP983182 MZL983170:MZL983182 NJH983170:NJH983182 NTD983170:NTD983182 OCZ983170:OCZ983182 OMV983170:OMV983182 OWR983170:OWR983182 PGN983170:PGN983182 PQJ983170:PQJ983182 QAF983170:QAF983182 QKB983170:QKB983182 QTX983170:QTX983182 RDT983170:RDT983182 RNP983170:RNP983182 RXL983170:RXL983182 SHH983170:SHH983182 SRD983170:SRD983182 TAZ983170:TAZ983182 TKV983170:TKV983182 TUR983170:TUR983182 UEN983170:UEN983182 UOJ983170:UOJ983182 UYF983170:UYF983182 VIB983170:VIB983182 VRX983170:VRX983182 WBT983170:WBT983182 WLP983170:WLP983182 WVL983170:WVL983182"/>
  </dataValidations>
  <pageMargins left="0.39370078740157483" right="0.39370078740157483" top="0.39370078740157483" bottom="0.39370078740157483" header="0.39370078740157483" footer="0.39370078740157483"/>
  <pageSetup paperSize="9" scale="44" fitToWidth="2" fitToHeight="0" pageOrder="overThenDown" orientation="landscape" r:id="rId1"/>
  <rowBreaks count="2" manualBreakCount="2">
    <brk id="61" max="16383" man="1"/>
    <brk id="10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5"/>
  <sheetViews>
    <sheetView topLeftCell="B16" workbookViewId="0">
      <selection activeCell="R58" sqref="R58"/>
    </sheetView>
  </sheetViews>
  <sheetFormatPr defaultRowHeight="15" x14ac:dyDescent="0.25"/>
  <cols>
    <col min="1" max="1" width="2.7109375" hidden="1" customWidth="1"/>
    <col min="2" max="2" width="2.42578125" customWidth="1"/>
    <col min="3" max="3" width="39.5703125" customWidth="1"/>
    <col min="4" max="13" width="11.28515625" customWidth="1"/>
    <col min="14" max="14" width="12" customWidth="1"/>
    <col min="15" max="15" width="2.42578125" customWidth="1"/>
    <col min="17" max="17" width="15.5703125" customWidth="1"/>
    <col min="257" max="257" width="0" hidden="1" customWidth="1"/>
    <col min="258" max="258" width="2.42578125" customWidth="1"/>
    <col min="259" max="259" width="39.5703125" customWidth="1"/>
    <col min="260" max="269" width="11.28515625" customWidth="1"/>
    <col min="270" max="270" width="12" customWidth="1"/>
    <col min="273" max="273" width="15.5703125" customWidth="1"/>
    <col min="513" max="513" width="0" hidden="1" customWidth="1"/>
    <col min="514" max="514" width="2.42578125" customWidth="1"/>
    <col min="515" max="515" width="39.5703125" customWidth="1"/>
    <col min="516" max="525" width="11.28515625" customWidth="1"/>
    <col min="526" max="526" width="12" customWidth="1"/>
    <col min="529" max="529" width="15.5703125" customWidth="1"/>
    <col min="769" max="769" width="0" hidden="1" customWidth="1"/>
    <col min="770" max="770" width="2.42578125" customWidth="1"/>
    <col min="771" max="771" width="39.5703125" customWidth="1"/>
    <col min="772" max="781" width="11.28515625" customWidth="1"/>
    <col min="782" max="782" width="12" customWidth="1"/>
    <col min="785" max="785" width="15.5703125" customWidth="1"/>
    <col min="1025" max="1025" width="0" hidden="1" customWidth="1"/>
    <col min="1026" max="1026" width="2.42578125" customWidth="1"/>
    <col min="1027" max="1027" width="39.5703125" customWidth="1"/>
    <col min="1028" max="1037" width="11.28515625" customWidth="1"/>
    <col min="1038" max="1038" width="12" customWidth="1"/>
    <col min="1041" max="1041" width="15.5703125" customWidth="1"/>
    <col min="1281" max="1281" width="0" hidden="1" customWidth="1"/>
    <col min="1282" max="1282" width="2.42578125" customWidth="1"/>
    <col min="1283" max="1283" width="39.5703125" customWidth="1"/>
    <col min="1284" max="1293" width="11.28515625" customWidth="1"/>
    <col min="1294" max="1294" width="12" customWidth="1"/>
    <col min="1297" max="1297" width="15.5703125" customWidth="1"/>
    <col min="1537" max="1537" width="0" hidden="1" customWidth="1"/>
    <col min="1538" max="1538" width="2.42578125" customWidth="1"/>
    <col min="1539" max="1539" width="39.5703125" customWidth="1"/>
    <col min="1540" max="1549" width="11.28515625" customWidth="1"/>
    <col min="1550" max="1550" width="12" customWidth="1"/>
    <col min="1553" max="1553" width="15.5703125" customWidth="1"/>
    <col min="1793" max="1793" width="0" hidden="1" customWidth="1"/>
    <col min="1794" max="1794" width="2.42578125" customWidth="1"/>
    <col min="1795" max="1795" width="39.5703125" customWidth="1"/>
    <col min="1796" max="1805" width="11.28515625" customWidth="1"/>
    <col min="1806" max="1806" width="12" customWidth="1"/>
    <col min="1809" max="1809" width="15.5703125" customWidth="1"/>
    <col min="2049" max="2049" width="0" hidden="1" customWidth="1"/>
    <col min="2050" max="2050" width="2.42578125" customWidth="1"/>
    <col min="2051" max="2051" width="39.5703125" customWidth="1"/>
    <col min="2052" max="2061" width="11.28515625" customWidth="1"/>
    <col min="2062" max="2062" width="12" customWidth="1"/>
    <col min="2065" max="2065" width="15.5703125" customWidth="1"/>
    <col min="2305" max="2305" width="0" hidden="1" customWidth="1"/>
    <col min="2306" max="2306" width="2.42578125" customWidth="1"/>
    <col min="2307" max="2307" width="39.5703125" customWidth="1"/>
    <col min="2308" max="2317" width="11.28515625" customWidth="1"/>
    <col min="2318" max="2318" width="12" customWidth="1"/>
    <col min="2321" max="2321" width="15.5703125" customWidth="1"/>
    <col min="2561" max="2561" width="0" hidden="1" customWidth="1"/>
    <col min="2562" max="2562" width="2.42578125" customWidth="1"/>
    <col min="2563" max="2563" width="39.5703125" customWidth="1"/>
    <col min="2564" max="2573" width="11.28515625" customWidth="1"/>
    <col min="2574" max="2574" width="12" customWidth="1"/>
    <col min="2577" max="2577" width="15.5703125" customWidth="1"/>
    <col min="2817" max="2817" width="0" hidden="1" customWidth="1"/>
    <col min="2818" max="2818" width="2.42578125" customWidth="1"/>
    <col min="2819" max="2819" width="39.5703125" customWidth="1"/>
    <col min="2820" max="2829" width="11.28515625" customWidth="1"/>
    <col min="2830" max="2830" width="12" customWidth="1"/>
    <col min="2833" max="2833" width="15.5703125" customWidth="1"/>
    <col min="3073" max="3073" width="0" hidden="1" customWidth="1"/>
    <col min="3074" max="3074" width="2.42578125" customWidth="1"/>
    <col min="3075" max="3075" width="39.5703125" customWidth="1"/>
    <col min="3076" max="3085" width="11.28515625" customWidth="1"/>
    <col min="3086" max="3086" width="12" customWidth="1"/>
    <col min="3089" max="3089" width="15.5703125" customWidth="1"/>
    <col min="3329" max="3329" width="0" hidden="1" customWidth="1"/>
    <col min="3330" max="3330" width="2.42578125" customWidth="1"/>
    <col min="3331" max="3331" width="39.5703125" customWidth="1"/>
    <col min="3332" max="3341" width="11.28515625" customWidth="1"/>
    <col min="3342" max="3342" width="12" customWidth="1"/>
    <col min="3345" max="3345" width="15.5703125" customWidth="1"/>
    <col min="3585" max="3585" width="0" hidden="1" customWidth="1"/>
    <col min="3586" max="3586" width="2.42578125" customWidth="1"/>
    <col min="3587" max="3587" width="39.5703125" customWidth="1"/>
    <col min="3588" max="3597" width="11.28515625" customWidth="1"/>
    <col min="3598" max="3598" width="12" customWidth="1"/>
    <col min="3601" max="3601" width="15.5703125" customWidth="1"/>
    <col min="3841" max="3841" width="0" hidden="1" customWidth="1"/>
    <col min="3842" max="3842" width="2.42578125" customWidth="1"/>
    <col min="3843" max="3843" width="39.5703125" customWidth="1"/>
    <col min="3844" max="3853" width="11.28515625" customWidth="1"/>
    <col min="3854" max="3854" width="12" customWidth="1"/>
    <col min="3857" max="3857" width="15.5703125" customWidth="1"/>
    <col min="4097" max="4097" width="0" hidden="1" customWidth="1"/>
    <col min="4098" max="4098" width="2.42578125" customWidth="1"/>
    <col min="4099" max="4099" width="39.5703125" customWidth="1"/>
    <col min="4100" max="4109" width="11.28515625" customWidth="1"/>
    <col min="4110" max="4110" width="12" customWidth="1"/>
    <col min="4113" max="4113" width="15.5703125" customWidth="1"/>
    <col min="4353" max="4353" width="0" hidden="1" customWidth="1"/>
    <col min="4354" max="4354" width="2.42578125" customWidth="1"/>
    <col min="4355" max="4355" width="39.5703125" customWidth="1"/>
    <col min="4356" max="4365" width="11.28515625" customWidth="1"/>
    <col min="4366" max="4366" width="12" customWidth="1"/>
    <col min="4369" max="4369" width="15.5703125" customWidth="1"/>
    <col min="4609" max="4609" width="0" hidden="1" customWidth="1"/>
    <col min="4610" max="4610" width="2.42578125" customWidth="1"/>
    <col min="4611" max="4611" width="39.5703125" customWidth="1"/>
    <col min="4612" max="4621" width="11.28515625" customWidth="1"/>
    <col min="4622" max="4622" width="12" customWidth="1"/>
    <col min="4625" max="4625" width="15.5703125" customWidth="1"/>
    <col min="4865" max="4865" width="0" hidden="1" customWidth="1"/>
    <col min="4866" max="4866" width="2.42578125" customWidth="1"/>
    <col min="4867" max="4867" width="39.5703125" customWidth="1"/>
    <col min="4868" max="4877" width="11.28515625" customWidth="1"/>
    <col min="4878" max="4878" width="12" customWidth="1"/>
    <col min="4881" max="4881" width="15.5703125" customWidth="1"/>
    <col min="5121" max="5121" width="0" hidden="1" customWidth="1"/>
    <col min="5122" max="5122" width="2.42578125" customWidth="1"/>
    <col min="5123" max="5123" width="39.5703125" customWidth="1"/>
    <col min="5124" max="5133" width="11.28515625" customWidth="1"/>
    <col min="5134" max="5134" width="12" customWidth="1"/>
    <col min="5137" max="5137" width="15.5703125" customWidth="1"/>
    <col min="5377" max="5377" width="0" hidden="1" customWidth="1"/>
    <col min="5378" max="5378" width="2.42578125" customWidth="1"/>
    <col min="5379" max="5379" width="39.5703125" customWidth="1"/>
    <col min="5380" max="5389" width="11.28515625" customWidth="1"/>
    <col min="5390" max="5390" width="12" customWidth="1"/>
    <col min="5393" max="5393" width="15.5703125" customWidth="1"/>
    <col min="5633" max="5633" width="0" hidden="1" customWidth="1"/>
    <col min="5634" max="5634" width="2.42578125" customWidth="1"/>
    <col min="5635" max="5635" width="39.5703125" customWidth="1"/>
    <col min="5636" max="5645" width="11.28515625" customWidth="1"/>
    <col min="5646" max="5646" width="12" customWidth="1"/>
    <col min="5649" max="5649" width="15.5703125" customWidth="1"/>
    <col min="5889" max="5889" width="0" hidden="1" customWidth="1"/>
    <col min="5890" max="5890" width="2.42578125" customWidth="1"/>
    <col min="5891" max="5891" width="39.5703125" customWidth="1"/>
    <col min="5892" max="5901" width="11.28515625" customWidth="1"/>
    <col min="5902" max="5902" width="12" customWidth="1"/>
    <col min="5905" max="5905" width="15.5703125" customWidth="1"/>
    <col min="6145" max="6145" width="0" hidden="1" customWidth="1"/>
    <col min="6146" max="6146" width="2.42578125" customWidth="1"/>
    <col min="6147" max="6147" width="39.5703125" customWidth="1"/>
    <col min="6148" max="6157" width="11.28515625" customWidth="1"/>
    <col min="6158" max="6158" width="12" customWidth="1"/>
    <col min="6161" max="6161" width="15.5703125" customWidth="1"/>
    <col min="6401" max="6401" width="0" hidden="1" customWidth="1"/>
    <col min="6402" max="6402" width="2.42578125" customWidth="1"/>
    <col min="6403" max="6403" width="39.5703125" customWidth="1"/>
    <col min="6404" max="6413" width="11.28515625" customWidth="1"/>
    <col min="6414" max="6414" width="12" customWidth="1"/>
    <col min="6417" max="6417" width="15.5703125" customWidth="1"/>
    <col min="6657" max="6657" width="0" hidden="1" customWidth="1"/>
    <col min="6658" max="6658" width="2.42578125" customWidth="1"/>
    <col min="6659" max="6659" width="39.5703125" customWidth="1"/>
    <col min="6660" max="6669" width="11.28515625" customWidth="1"/>
    <col min="6670" max="6670" width="12" customWidth="1"/>
    <col min="6673" max="6673" width="15.5703125" customWidth="1"/>
    <col min="6913" max="6913" width="0" hidden="1" customWidth="1"/>
    <col min="6914" max="6914" width="2.42578125" customWidth="1"/>
    <col min="6915" max="6915" width="39.5703125" customWidth="1"/>
    <col min="6916" max="6925" width="11.28515625" customWidth="1"/>
    <col min="6926" max="6926" width="12" customWidth="1"/>
    <col min="6929" max="6929" width="15.5703125" customWidth="1"/>
    <col min="7169" max="7169" width="0" hidden="1" customWidth="1"/>
    <col min="7170" max="7170" width="2.42578125" customWidth="1"/>
    <col min="7171" max="7171" width="39.5703125" customWidth="1"/>
    <col min="7172" max="7181" width="11.28515625" customWidth="1"/>
    <col min="7182" max="7182" width="12" customWidth="1"/>
    <col min="7185" max="7185" width="15.5703125" customWidth="1"/>
    <col min="7425" max="7425" width="0" hidden="1" customWidth="1"/>
    <col min="7426" max="7426" width="2.42578125" customWidth="1"/>
    <col min="7427" max="7427" width="39.5703125" customWidth="1"/>
    <col min="7428" max="7437" width="11.28515625" customWidth="1"/>
    <col min="7438" max="7438" width="12" customWidth="1"/>
    <col min="7441" max="7441" width="15.5703125" customWidth="1"/>
    <col min="7681" max="7681" width="0" hidden="1" customWidth="1"/>
    <col min="7682" max="7682" width="2.42578125" customWidth="1"/>
    <col min="7683" max="7683" width="39.5703125" customWidth="1"/>
    <col min="7684" max="7693" width="11.28515625" customWidth="1"/>
    <col min="7694" max="7694" width="12" customWidth="1"/>
    <col min="7697" max="7697" width="15.5703125" customWidth="1"/>
    <col min="7937" max="7937" width="0" hidden="1" customWidth="1"/>
    <col min="7938" max="7938" width="2.42578125" customWidth="1"/>
    <col min="7939" max="7939" width="39.5703125" customWidth="1"/>
    <col min="7940" max="7949" width="11.28515625" customWidth="1"/>
    <col min="7950" max="7950" width="12" customWidth="1"/>
    <col min="7953" max="7953" width="15.5703125" customWidth="1"/>
    <col min="8193" max="8193" width="0" hidden="1" customWidth="1"/>
    <col min="8194" max="8194" width="2.42578125" customWidth="1"/>
    <col min="8195" max="8195" width="39.5703125" customWidth="1"/>
    <col min="8196" max="8205" width="11.28515625" customWidth="1"/>
    <col min="8206" max="8206" width="12" customWidth="1"/>
    <col min="8209" max="8209" width="15.5703125" customWidth="1"/>
    <col min="8449" max="8449" width="0" hidden="1" customWidth="1"/>
    <col min="8450" max="8450" width="2.42578125" customWidth="1"/>
    <col min="8451" max="8451" width="39.5703125" customWidth="1"/>
    <col min="8452" max="8461" width="11.28515625" customWidth="1"/>
    <col min="8462" max="8462" width="12" customWidth="1"/>
    <col min="8465" max="8465" width="15.5703125" customWidth="1"/>
    <col min="8705" max="8705" width="0" hidden="1" customWidth="1"/>
    <col min="8706" max="8706" width="2.42578125" customWidth="1"/>
    <col min="8707" max="8707" width="39.5703125" customWidth="1"/>
    <col min="8708" max="8717" width="11.28515625" customWidth="1"/>
    <col min="8718" max="8718" width="12" customWidth="1"/>
    <col min="8721" max="8721" width="15.5703125" customWidth="1"/>
    <col min="8961" max="8961" width="0" hidden="1" customWidth="1"/>
    <col min="8962" max="8962" width="2.42578125" customWidth="1"/>
    <col min="8963" max="8963" width="39.5703125" customWidth="1"/>
    <col min="8964" max="8973" width="11.28515625" customWidth="1"/>
    <col min="8974" max="8974" width="12" customWidth="1"/>
    <col min="8977" max="8977" width="15.5703125" customWidth="1"/>
    <col min="9217" max="9217" width="0" hidden="1" customWidth="1"/>
    <col min="9218" max="9218" width="2.42578125" customWidth="1"/>
    <col min="9219" max="9219" width="39.5703125" customWidth="1"/>
    <col min="9220" max="9229" width="11.28515625" customWidth="1"/>
    <col min="9230" max="9230" width="12" customWidth="1"/>
    <col min="9233" max="9233" width="15.5703125" customWidth="1"/>
    <col min="9473" max="9473" width="0" hidden="1" customWidth="1"/>
    <col min="9474" max="9474" width="2.42578125" customWidth="1"/>
    <col min="9475" max="9475" width="39.5703125" customWidth="1"/>
    <col min="9476" max="9485" width="11.28515625" customWidth="1"/>
    <col min="9486" max="9486" width="12" customWidth="1"/>
    <col min="9489" max="9489" width="15.5703125" customWidth="1"/>
    <col min="9729" max="9729" width="0" hidden="1" customWidth="1"/>
    <col min="9730" max="9730" width="2.42578125" customWidth="1"/>
    <col min="9731" max="9731" width="39.5703125" customWidth="1"/>
    <col min="9732" max="9741" width="11.28515625" customWidth="1"/>
    <col min="9742" max="9742" width="12" customWidth="1"/>
    <col min="9745" max="9745" width="15.5703125" customWidth="1"/>
    <col min="9985" max="9985" width="0" hidden="1" customWidth="1"/>
    <col min="9986" max="9986" width="2.42578125" customWidth="1"/>
    <col min="9987" max="9987" width="39.5703125" customWidth="1"/>
    <col min="9988" max="9997" width="11.28515625" customWidth="1"/>
    <col min="9998" max="9998" width="12" customWidth="1"/>
    <col min="10001" max="10001" width="15.5703125" customWidth="1"/>
    <col min="10241" max="10241" width="0" hidden="1" customWidth="1"/>
    <col min="10242" max="10242" width="2.42578125" customWidth="1"/>
    <col min="10243" max="10243" width="39.5703125" customWidth="1"/>
    <col min="10244" max="10253" width="11.28515625" customWidth="1"/>
    <col min="10254" max="10254" width="12" customWidth="1"/>
    <col min="10257" max="10257" width="15.5703125" customWidth="1"/>
    <col min="10497" max="10497" width="0" hidden="1" customWidth="1"/>
    <col min="10498" max="10498" width="2.42578125" customWidth="1"/>
    <col min="10499" max="10499" width="39.5703125" customWidth="1"/>
    <col min="10500" max="10509" width="11.28515625" customWidth="1"/>
    <col min="10510" max="10510" width="12" customWidth="1"/>
    <col min="10513" max="10513" width="15.5703125" customWidth="1"/>
    <col min="10753" max="10753" width="0" hidden="1" customWidth="1"/>
    <col min="10754" max="10754" width="2.42578125" customWidth="1"/>
    <col min="10755" max="10755" width="39.5703125" customWidth="1"/>
    <col min="10756" max="10765" width="11.28515625" customWidth="1"/>
    <col min="10766" max="10766" width="12" customWidth="1"/>
    <col min="10769" max="10769" width="15.5703125" customWidth="1"/>
    <col min="11009" max="11009" width="0" hidden="1" customWidth="1"/>
    <col min="11010" max="11010" width="2.42578125" customWidth="1"/>
    <col min="11011" max="11011" width="39.5703125" customWidth="1"/>
    <col min="11012" max="11021" width="11.28515625" customWidth="1"/>
    <col min="11022" max="11022" width="12" customWidth="1"/>
    <col min="11025" max="11025" width="15.5703125" customWidth="1"/>
    <col min="11265" max="11265" width="0" hidden="1" customWidth="1"/>
    <col min="11266" max="11266" width="2.42578125" customWidth="1"/>
    <col min="11267" max="11267" width="39.5703125" customWidth="1"/>
    <col min="11268" max="11277" width="11.28515625" customWidth="1"/>
    <col min="11278" max="11278" width="12" customWidth="1"/>
    <col min="11281" max="11281" width="15.5703125" customWidth="1"/>
    <col min="11521" max="11521" width="0" hidden="1" customWidth="1"/>
    <col min="11522" max="11522" width="2.42578125" customWidth="1"/>
    <col min="11523" max="11523" width="39.5703125" customWidth="1"/>
    <col min="11524" max="11533" width="11.28515625" customWidth="1"/>
    <col min="11534" max="11534" width="12" customWidth="1"/>
    <col min="11537" max="11537" width="15.5703125" customWidth="1"/>
    <col min="11777" max="11777" width="0" hidden="1" customWidth="1"/>
    <col min="11778" max="11778" width="2.42578125" customWidth="1"/>
    <col min="11779" max="11779" width="39.5703125" customWidth="1"/>
    <col min="11780" max="11789" width="11.28515625" customWidth="1"/>
    <col min="11790" max="11790" width="12" customWidth="1"/>
    <col min="11793" max="11793" width="15.5703125" customWidth="1"/>
    <col min="12033" max="12033" width="0" hidden="1" customWidth="1"/>
    <col min="12034" max="12034" width="2.42578125" customWidth="1"/>
    <col min="12035" max="12035" width="39.5703125" customWidth="1"/>
    <col min="12036" max="12045" width="11.28515625" customWidth="1"/>
    <col min="12046" max="12046" width="12" customWidth="1"/>
    <col min="12049" max="12049" width="15.5703125" customWidth="1"/>
    <col min="12289" max="12289" width="0" hidden="1" customWidth="1"/>
    <col min="12290" max="12290" width="2.42578125" customWidth="1"/>
    <col min="12291" max="12291" width="39.5703125" customWidth="1"/>
    <col min="12292" max="12301" width="11.28515625" customWidth="1"/>
    <col min="12302" max="12302" width="12" customWidth="1"/>
    <col min="12305" max="12305" width="15.5703125" customWidth="1"/>
    <col min="12545" max="12545" width="0" hidden="1" customWidth="1"/>
    <col min="12546" max="12546" width="2.42578125" customWidth="1"/>
    <col min="12547" max="12547" width="39.5703125" customWidth="1"/>
    <col min="12548" max="12557" width="11.28515625" customWidth="1"/>
    <col min="12558" max="12558" width="12" customWidth="1"/>
    <col min="12561" max="12561" width="15.5703125" customWidth="1"/>
    <col min="12801" max="12801" width="0" hidden="1" customWidth="1"/>
    <col min="12802" max="12802" width="2.42578125" customWidth="1"/>
    <col min="12803" max="12803" width="39.5703125" customWidth="1"/>
    <col min="12804" max="12813" width="11.28515625" customWidth="1"/>
    <col min="12814" max="12814" width="12" customWidth="1"/>
    <col min="12817" max="12817" width="15.5703125" customWidth="1"/>
    <col min="13057" max="13057" width="0" hidden="1" customWidth="1"/>
    <col min="13058" max="13058" width="2.42578125" customWidth="1"/>
    <col min="13059" max="13059" width="39.5703125" customWidth="1"/>
    <col min="13060" max="13069" width="11.28515625" customWidth="1"/>
    <col min="13070" max="13070" width="12" customWidth="1"/>
    <col min="13073" max="13073" width="15.5703125" customWidth="1"/>
    <col min="13313" max="13313" width="0" hidden="1" customWidth="1"/>
    <col min="13314" max="13314" width="2.42578125" customWidth="1"/>
    <col min="13315" max="13315" width="39.5703125" customWidth="1"/>
    <col min="13316" max="13325" width="11.28515625" customWidth="1"/>
    <col min="13326" max="13326" width="12" customWidth="1"/>
    <col min="13329" max="13329" width="15.5703125" customWidth="1"/>
    <col min="13569" max="13569" width="0" hidden="1" customWidth="1"/>
    <col min="13570" max="13570" width="2.42578125" customWidth="1"/>
    <col min="13571" max="13571" width="39.5703125" customWidth="1"/>
    <col min="13572" max="13581" width="11.28515625" customWidth="1"/>
    <col min="13582" max="13582" width="12" customWidth="1"/>
    <col min="13585" max="13585" width="15.5703125" customWidth="1"/>
    <col min="13825" max="13825" width="0" hidden="1" customWidth="1"/>
    <col min="13826" max="13826" width="2.42578125" customWidth="1"/>
    <col min="13827" max="13827" width="39.5703125" customWidth="1"/>
    <col min="13828" max="13837" width="11.28515625" customWidth="1"/>
    <col min="13838" max="13838" width="12" customWidth="1"/>
    <col min="13841" max="13841" width="15.5703125" customWidth="1"/>
    <col min="14081" max="14081" width="0" hidden="1" customWidth="1"/>
    <col min="14082" max="14082" width="2.42578125" customWidth="1"/>
    <col min="14083" max="14083" width="39.5703125" customWidth="1"/>
    <col min="14084" max="14093" width="11.28515625" customWidth="1"/>
    <col min="14094" max="14094" width="12" customWidth="1"/>
    <col min="14097" max="14097" width="15.5703125" customWidth="1"/>
    <col min="14337" max="14337" width="0" hidden="1" customWidth="1"/>
    <col min="14338" max="14338" width="2.42578125" customWidth="1"/>
    <col min="14339" max="14339" width="39.5703125" customWidth="1"/>
    <col min="14340" max="14349" width="11.28515625" customWidth="1"/>
    <col min="14350" max="14350" width="12" customWidth="1"/>
    <col min="14353" max="14353" width="15.5703125" customWidth="1"/>
    <col min="14593" max="14593" width="0" hidden="1" customWidth="1"/>
    <col min="14594" max="14594" width="2.42578125" customWidth="1"/>
    <col min="14595" max="14595" width="39.5703125" customWidth="1"/>
    <col min="14596" max="14605" width="11.28515625" customWidth="1"/>
    <col min="14606" max="14606" width="12" customWidth="1"/>
    <col min="14609" max="14609" width="15.5703125" customWidth="1"/>
    <col min="14849" max="14849" width="0" hidden="1" customWidth="1"/>
    <col min="14850" max="14850" width="2.42578125" customWidth="1"/>
    <col min="14851" max="14851" width="39.5703125" customWidth="1"/>
    <col min="14852" max="14861" width="11.28515625" customWidth="1"/>
    <col min="14862" max="14862" width="12" customWidth="1"/>
    <col min="14865" max="14865" width="15.5703125" customWidth="1"/>
    <col min="15105" max="15105" width="0" hidden="1" customWidth="1"/>
    <col min="15106" max="15106" width="2.42578125" customWidth="1"/>
    <col min="15107" max="15107" width="39.5703125" customWidth="1"/>
    <col min="15108" max="15117" width="11.28515625" customWidth="1"/>
    <col min="15118" max="15118" width="12" customWidth="1"/>
    <col min="15121" max="15121" width="15.5703125" customWidth="1"/>
    <col min="15361" max="15361" width="0" hidden="1" customWidth="1"/>
    <col min="15362" max="15362" width="2.42578125" customWidth="1"/>
    <col min="15363" max="15363" width="39.5703125" customWidth="1"/>
    <col min="15364" max="15373" width="11.28515625" customWidth="1"/>
    <col min="15374" max="15374" width="12" customWidth="1"/>
    <col min="15377" max="15377" width="15.5703125" customWidth="1"/>
    <col min="15617" max="15617" width="0" hidden="1" customWidth="1"/>
    <col min="15618" max="15618" width="2.42578125" customWidth="1"/>
    <col min="15619" max="15619" width="39.5703125" customWidth="1"/>
    <col min="15620" max="15629" width="11.28515625" customWidth="1"/>
    <col min="15630" max="15630" width="12" customWidth="1"/>
    <col min="15633" max="15633" width="15.5703125" customWidth="1"/>
    <col min="15873" max="15873" width="0" hidden="1" customWidth="1"/>
    <col min="15874" max="15874" width="2.42578125" customWidth="1"/>
    <col min="15875" max="15875" width="39.5703125" customWidth="1"/>
    <col min="15876" max="15885" width="11.28515625" customWidth="1"/>
    <col min="15886" max="15886" width="12" customWidth="1"/>
    <col min="15889" max="15889" width="15.5703125" customWidth="1"/>
    <col min="16129" max="16129" width="0" hidden="1" customWidth="1"/>
    <col min="16130" max="16130" width="2.42578125" customWidth="1"/>
    <col min="16131" max="16131" width="39.5703125" customWidth="1"/>
    <col min="16132" max="16141" width="11.28515625" customWidth="1"/>
    <col min="16142" max="16142" width="12" customWidth="1"/>
    <col min="16145" max="16145" width="15.5703125" customWidth="1"/>
  </cols>
  <sheetData>
    <row r="1" spans="1:15" x14ac:dyDescent="0.25">
      <c r="A1" s="465"/>
      <c r="B1" s="465"/>
      <c r="C1" s="465"/>
      <c r="D1" s="465"/>
      <c r="E1" s="465"/>
      <c r="F1" s="465"/>
      <c r="G1" s="465"/>
      <c r="H1" s="465"/>
      <c r="I1" s="465"/>
      <c r="J1" s="465"/>
      <c r="K1" s="465"/>
      <c r="L1" s="465"/>
      <c r="M1" s="465"/>
      <c r="N1" s="465"/>
      <c r="O1" s="465"/>
    </row>
    <row r="2" spans="1:15" ht="15.75" x14ac:dyDescent="0.25">
      <c r="A2" s="465"/>
      <c r="B2" s="465"/>
      <c r="C2" s="845" t="str">
        <f>'WK1 - Identification'!E11</f>
        <v>Council of the City of Ryde</v>
      </c>
      <c r="D2" s="846"/>
      <c r="E2" s="846"/>
      <c r="F2" s="847"/>
      <c r="G2" s="466"/>
      <c r="H2" s="466"/>
      <c r="I2" s="466"/>
      <c r="J2" s="466"/>
      <c r="K2" s="466"/>
      <c r="L2" s="466"/>
      <c r="M2" s="465"/>
      <c r="N2" s="465"/>
      <c r="O2" s="465"/>
    </row>
    <row r="3" spans="1:15" ht="3.75" customHeight="1" x14ac:dyDescent="0.25">
      <c r="A3" s="465"/>
      <c r="B3" s="465"/>
      <c r="C3" s="465"/>
      <c r="D3" s="465"/>
      <c r="E3" s="465"/>
      <c r="F3" s="465"/>
      <c r="G3" s="465"/>
      <c r="H3" s="465"/>
      <c r="I3" s="465"/>
      <c r="J3" s="465"/>
      <c r="K3" s="465"/>
      <c r="L3" s="465"/>
      <c r="M3" s="465"/>
      <c r="N3" s="465"/>
      <c r="O3" s="465"/>
    </row>
    <row r="4" spans="1:15" ht="28.9" customHeight="1" x14ac:dyDescent="0.4">
      <c r="A4" s="465"/>
      <c r="B4" s="848" t="s">
        <v>722</v>
      </c>
      <c r="C4" s="848"/>
      <c r="D4" s="848"/>
      <c r="E4" s="848"/>
      <c r="F4" s="848"/>
      <c r="G4" s="848"/>
      <c r="H4" s="848"/>
      <c r="I4" s="848"/>
      <c r="J4" s="848"/>
      <c r="K4" s="848"/>
      <c r="L4" s="849"/>
      <c r="M4" s="849"/>
      <c r="N4" s="849"/>
      <c r="O4" s="465"/>
    </row>
    <row r="5" spans="1:15" ht="6" customHeight="1" x14ac:dyDescent="0.25">
      <c r="A5" s="465"/>
      <c r="B5" s="465"/>
      <c r="C5" s="465"/>
      <c r="D5" s="465"/>
      <c r="E5" s="465"/>
      <c r="F5" s="465"/>
      <c r="G5" s="465"/>
      <c r="H5" s="465"/>
      <c r="I5" s="465"/>
      <c r="J5" s="465"/>
      <c r="K5" s="465"/>
      <c r="L5" s="465"/>
      <c r="M5" s="465"/>
      <c r="N5" s="465"/>
      <c r="O5" s="465"/>
    </row>
    <row r="6" spans="1:15" ht="23.25" x14ac:dyDescent="0.35">
      <c r="A6" s="467"/>
      <c r="B6" s="850" t="s">
        <v>723</v>
      </c>
      <c r="C6" s="850"/>
      <c r="D6" s="850"/>
      <c r="E6" s="850"/>
      <c r="F6" s="850"/>
      <c r="G6" s="850"/>
      <c r="H6" s="850"/>
      <c r="I6" s="850"/>
      <c r="J6" s="850"/>
      <c r="K6" s="850"/>
      <c r="L6" s="849"/>
      <c r="M6" s="849"/>
      <c r="N6" s="849"/>
      <c r="O6" s="465"/>
    </row>
    <row r="7" spans="1:15" ht="6.75" customHeight="1" x14ac:dyDescent="0.25">
      <c r="A7" s="68"/>
      <c r="B7" s="49"/>
      <c r="C7" s="68"/>
      <c r="D7" s="68"/>
      <c r="E7" s="68"/>
      <c r="F7" s="68"/>
      <c r="G7" s="68"/>
      <c r="H7" s="68"/>
      <c r="I7" s="68"/>
      <c r="J7" s="68"/>
      <c r="K7" s="68"/>
      <c r="L7" s="68"/>
      <c r="M7" s="68"/>
      <c r="N7" s="68"/>
      <c r="O7" s="49"/>
    </row>
    <row r="8" spans="1:15" ht="10.15" customHeight="1" x14ac:dyDescent="0.35">
      <c r="A8" s="50"/>
      <c r="B8" s="14"/>
      <c r="C8" s="851" t="s">
        <v>724</v>
      </c>
      <c r="D8" s="851"/>
      <c r="E8" s="851"/>
      <c r="F8" s="851"/>
      <c r="G8" s="851"/>
      <c r="H8" s="851"/>
      <c r="I8" s="851"/>
      <c r="J8" s="851"/>
      <c r="K8" s="851"/>
      <c r="L8" s="851"/>
      <c r="M8" s="851"/>
      <c r="N8" s="851"/>
      <c r="O8" s="465"/>
    </row>
    <row r="9" spans="1:15" ht="17.25" customHeight="1" x14ac:dyDescent="0.25">
      <c r="A9" s="68"/>
      <c r="B9" s="68"/>
      <c r="C9" s="851"/>
      <c r="D9" s="851"/>
      <c r="E9" s="851"/>
      <c r="F9" s="851"/>
      <c r="G9" s="851"/>
      <c r="H9" s="851"/>
      <c r="I9" s="851"/>
      <c r="J9" s="851"/>
      <c r="K9" s="851"/>
      <c r="L9" s="851"/>
      <c r="M9" s="851"/>
      <c r="N9" s="851"/>
      <c r="O9" s="68"/>
    </row>
    <row r="10" spans="1:15" x14ac:dyDescent="0.25">
      <c r="A10" s="68"/>
      <c r="B10" s="68"/>
      <c r="C10" s="851"/>
      <c r="D10" s="851"/>
      <c r="E10" s="851"/>
      <c r="F10" s="851"/>
      <c r="G10" s="851"/>
      <c r="H10" s="851"/>
      <c r="I10" s="851"/>
      <c r="J10" s="851"/>
      <c r="K10" s="851"/>
      <c r="L10" s="851"/>
      <c r="M10" s="851"/>
      <c r="N10" s="851"/>
      <c r="O10" s="68"/>
    </row>
    <row r="11" spans="1:15" x14ac:dyDescent="0.25">
      <c r="A11" s="68"/>
      <c r="B11" s="68"/>
      <c r="C11" s="851"/>
      <c r="D11" s="851"/>
      <c r="E11" s="851"/>
      <c r="F11" s="851"/>
      <c r="G11" s="851"/>
      <c r="H11" s="851"/>
      <c r="I11" s="851"/>
      <c r="J11" s="851"/>
      <c r="K11" s="851"/>
      <c r="L11" s="851"/>
      <c r="M11" s="851"/>
      <c r="N11" s="851"/>
      <c r="O11" s="68"/>
    </row>
    <row r="12" spans="1:15" x14ac:dyDescent="0.25">
      <c r="A12" s="68"/>
      <c r="B12" s="68"/>
      <c r="C12" s="851"/>
      <c r="D12" s="851"/>
      <c r="E12" s="851"/>
      <c r="F12" s="851"/>
      <c r="G12" s="851"/>
      <c r="H12" s="851"/>
      <c r="I12" s="851"/>
      <c r="J12" s="851"/>
      <c r="K12" s="851"/>
      <c r="L12" s="851"/>
      <c r="M12" s="851"/>
      <c r="N12" s="851"/>
      <c r="O12" s="68"/>
    </row>
    <row r="13" spans="1:15" x14ac:dyDescent="0.25">
      <c r="A13" s="68"/>
      <c r="B13" s="68"/>
      <c r="C13" s="851"/>
      <c r="D13" s="851"/>
      <c r="E13" s="851"/>
      <c r="F13" s="851"/>
      <c r="G13" s="851"/>
      <c r="H13" s="851"/>
      <c r="I13" s="851"/>
      <c r="J13" s="851"/>
      <c r="K13" s="851"/>
      <c r="L13" s="851"/>
      <c r="M13" s="851"/>
      <c r="N13" s="851"/>
      <c r="O13" s="68"/>
    </row>
    <row r="14" spans="1:15" x14ac:dyDescent="0.25">
      <c r="A14" s="68"/>
      <c r="B14" s="68"/>
      <c r="C14" s="851"/>
      <c r="D14" s="851"/>
      <c r="E14" s="851"/>
      <c r="F14" s="851"/>
      <c r="G14" s="851"/>
      <c r="H14" s="851"/>
      <c r="I14" s="851"/>
      <c r="J14" s="851"/>
      <c r="K14" s="851"/>
      <c r="L14" s="851"/>
      <c r="M14" s="851"/>
      <c r="N14" s="851"/>
      <c r="O14" s="68"/>
    </row>
    <row r="15" spans="1:15" x14ac:dyDescent="0.25">
      <c r="A15" s="68"/>
      <c r="B15" s="68"/>
      <c r="C15" s="851"/>
      <c r="D15" s="851"/>
      <c r="E15" s="851"/>
      <c r="F15" s="851"/>
      <c r="G15" s="851"/>
      <c r="H15" s="851"/>
      <c r="I15" s="851"/>
      <c r="J15" s="851"/>
      <c r="K15" s="851"/>
      <c r="L15" s="851"/>
      <c r="M15" s="851"/>
      <c r="N15" s="851"/>
      <c r="O15" s="68"/>
    </row>
    <row r="16" spans="1:15" x14ac:dyDescent="0.25">
      <c r="A16" s="68"/>
      <c r="B16" s="68"/>
      <c r="C16" s="851"/>
      <c r="D16" s="851"/>
      <c r="E16" s="851"/>
      <c r="F16" s="851"/>
      <c r="G16" s="851"/>
      <c r="H16" s="851"/>
      <c r="I16" s="851"/>
      <c r="J16" s="851"/>
      <c r="K16" s="851"/>
      <c r="L16" s="851"/>
      <c r="M16" s="851"/>
      <c r="N16" s="851"/>
      <c r="O16" s="68"/>
    </row>
    <row r="17" spans="1:17" ht="13.5" customHeight="1" x14ac:dyDescent="0.25">
      <c r="A17" s="68"/>
      <c r="B17" s="68"/>
      <c r="C17" s="851"/>
      <c r="D17" s="851"/>
      <c r="E17" s="851"/>
      <c r="F17" s="851"/>
      <c r="G17" s="851"/>
      <c r="H17" s="851"/>
      <c r="I17" s="851"/>
      <c r="J17" s="851"/>
      <c r="K17" s="851"/>
      <c r="L17" s="851"/>
      <c r="M17" s="851"/>
      <c r="N17" s="851"/>
      <c r="O17" s="68"/>
    </row>
    <row r="18" spans="1:17" ht="6.75" customHeight="1" thickBot="1" x14ac:dyDescent="0.3">
      <c r="A18" s="68"/>
      <c r="B18" s="49"/>
      <c r="C18" s="68"/>
      <c r="D18" s="68"/>
      <c r="E18" s="68"/>
      <c r="F18" s="68"/>
      <c r="G18" s="68"/>
      <c r="H18" s="68"/>
      <c r="I18" s="68"/>
      <c r="J18" s="68"/>
      <c r="K18" s="68"/>
      <c r="L18" s="68"/>
      <c r="M18" s="68"/>
      <c r="N18" s="68"/>
      <c r="O18" s="49"/>
    </row>
    <row r="19" spans="1:17" s="490" customFormat="1" ht="16.5" thickBot="1" x14ac:dyDescent="0.3">
      <c r="A19" s="507"/>
      <c r="B19" s="507"/>
      <c r="C19" s="541"/>
      <c r="D19" s="852" t="s">
        <v>725</v>
      </c>
      <c r="E19" s="852"/>
      <c r="F19" s="852"/>
      <c r="G19" s="852"/>
      <c r="H19" s="852"/>
      <c r="I19" s="852"/>
      <c r="J19" s="852"/>
      <c r="K19" s="852"/>
      <c r="L19" s="853"/>
      <c r="M19" s="853"/>
      <c r="N19" s="854"/>
      <c r="O19" s="507"/>
    </row>
    <row r="20" spans="1:17" s="490" customFormat="1" ht="15.75" x14ac:dyDescent="0.25">
      <c r="A20" s="507"/>
      <c r="B20" s="507"/>
      <c r="C20" s="542"/>
      <c r="D20" s="855"/>
      <c r="E20" s="856"/>
      <c r="F20" s="856"/>
      <c r="G20" s="856"/>
      <c r="H20" s="856"/>
      <c r="I20" s="856"/>
      <c r="J20" s="856"/>
      <c r="K20" s="856"/>
      <c r="L20" s="856"/>
      <c r="M20" s="856"/>
      <c r="N20" s="857"/>
      <c r="O20" s="507"/>
    </row>
    <row r="21" spans="1:17" s="490" customFormat="1" ht="39.75" customHeight="1" x14ac:dyDescent="0.25">
      <c r="A21" s="507"/>
      <c r="B21" s="507"/>
      <c r="C21" s="542"/>
      <c r="D21" s="509" t="s">
        <v>726</v>
      </c>
      <c r="E21" s="509" t="s">
        <v>727</v>
      </c>
      <c r="F21" s="509" t="s">
        <v>728</v>
      </c>
      <c r="G21" s="509" t="s">
        <v>729</v>
      </c>
      <c r="H21" s="509" t="s">
        <v>730</v>
      </c>
      <c r="I21" s="509" t="s">
        <v>731</v>
      </c>
      <c r="J21" s="509" t="s">
        <v>732</v>
      </c>
      <c r="K21" s="509" t="s">
        <v>733</v>
      </c>
      <c r="L21" s="509" t="s">
        <v>734</v>
      </c>
      <c r="M21" s="509" t="s">
        <v>735</v>
      </c>
      <c r="N21" s="840" t="s">
        <v>736</v>
      </c>
      <c r="O21" s="507"/>
    </row>
    <row r="22" spans="1:17" s="490" customFormat="1" ht="27.75" customHeight="1" x14ac:dyDescent="0.25">
      <c r="A22" s="507"/>
      <c r="B22" s="507"/>
      <c r="C22" s="543"/>
      <c r="D22" s="526" t="s">
        <v>269</v>
      </c>
      <c r="E22" s="526" t="s">
        <v>271</v>
      </c>
      <c r="F22" s="526" t="s">
        <v>275</v>
      </c>
      <c r="G22" s="526" t="s">
        <v>278</v>
      </c>
      <c r="H22" s="526" t="s">
        <v>283</v>
      </c>
      <c r="I22" s="526" t="s">
        <v>288</v>
      </c>
      <c r="J22" s="526" t="s">
        <v>292</v>
      </c>
      <c r="K22" s="468" t="s">
        <v>296</v>
      </c>
      <c r="L22" s="468" t="s">
        <v>300</v>
      </c>
      <c r="M22" s="468" t="s">
        <v>304</v>
      </c>
      <c r="N22" s="841"/>
      <c r="O22" s="507"/>
    </row>
    <row r="23" spans="1:17" s="490" customFormat="1" ht="21.75" customHeight="1" x14ac:dyDescent="0.25">
      <c r="A23" s="493"/>
      <c r="B23" s="493"/>
      <c r="C23" s="842" t="s">
        <v>737</v>
      </c>
      <c r="D23" s="843"/>
      <c r="E23" s="843"/>
      <c r="F23" s="843"/>
      <c r="G23" s="843"/>
      <c r="H23" s="843"/>
      <c r="I23" s="843"/>
      <c r="J23" s="843"/>
      <c r="K23" s="843"/>
      <c r="L23" s="843"/>
      <c r="M23" s="843"/>
      <c r="N23" s="844"/>
      <c r="O23" s="493"/>
    </row>
    <row r="24" spans="1:17" s="490" customFormat="1" ht="10.5" customHeight="1" x14ac:dyDescent="0.25">
      <c r="A24" s="493"/>
      <c r="B24" s="493"/>
      <c r="C24" s="544"/>
      <c r="D24" s="545"/>
      <c r="E24" s="545"/>
      <c r="F24" s="546"/>
      <c r="G24" s="546"/>
      <c r="H24" s="546"/>
      <c r="I24" s="546"/>
      <c r="J24" s="546"/>
      <c r="K24" s="547"/>
      <c r="L24" s="546"/>
      <c r="M24" s="547"/>
      <c r="N24" s="548"/>
      <c r="O24" s="493"/>
    </row>
    <row r="25" spans="1:17" s="552" customFormat="1" x14ac:dyDescent="0.25">
      <c r="A25" s="549"/>
      <c r="B25" s="549"/>
      <c r="C25" s="550" t="s">
        <v>738</v>
      </c>
      <c r="D25" s="492">
        <f>IF('WK1 - Identification'!F84=0,"",('WK1 - Identification'!F84))</f>
        <v>2290929.764671348</v>
      </c>
      <c r="E25" s="492">
        <f>IF('WK1 - Identification'!J72="",D25*1.03,'WK1 - Identification'!J72-'WK1 - Identification'!M72)</f>
        <v>4492013.7151752636</v>
      </c>
      <c r="F25" s="492">
        <f>IF('WK1 - Identification'!J73="",E25*1.03,'WK1 - Identification'!J73-'WK1 - Identification'!M73)</f>
        <v>6908395.1082237586</v>
      </c>
      <c r="G25" s="492">
        <f>IF('WK1 - Identification'!J74="",F25*1.03,'WK1 - Identification'!J74-'WK1 - Identification'!M74)</f>
        <v>9556981.4117752388</v>
      </c>
      <c r="H25" s="492">
        <f>IF('WK1 - Identification'!J75="",G25*1.03,'WK1 - Identification'!J75-'WK1 - Identification'!M75)</f>
        <v>9843690.8541284967</v>
      </c>
      <c r="I25" s="492">
        <f>IF('WK1 - Identification'!J76="",H25*1.03,'WK1 - Identification'!J76-'WK1 - Identification'!M76)</f>
        <v>10139001.579752352</v>
      </c>
      <c r="J25" s="492">
        <f>IF('WK1 - Identification'!J77="",I25*1.03,'WK1 - Identification'!J77-'WK1 - Identification'!M77)</f>
        <v>10443171.627144923</v>
      </c>
      <c r="K25" s="492">
        <f>J25*1.03</f>
        <v>10756466.775959272</v>
      </c>
      <c r="L25" s="492">
        <f>K25*1.03</f>
        <v>11079160.779238051</v>
      </c>
      <c r="M25" s="492">
        <f>L25*1.03</f>
        <v>11411535.602615193</v>
      </c>
      <c r="N25" s="551">
        <f>SUM(D25:M25)</f>
        <v>86921347.218683898</v>
      </c>
      <c r="O25" s="549"/>
    </row>
    <row r="26" spans="1:17" s="490" customFormat="1" ht="9" customHeight="1" x14ac:dyDescent="0.25">
      <c r="A26" s="493"/>
      <c r="B26" s="493"/>
      <c r="C26" s="553"/>
      <c r="D26" s="516"/>
      <c r="E26" s="516"/>
      <c r="F26" s="519"/>
      <c r="G26" s="519"/>
      <c r="H26" s="519"/>
      <c r="I26" s="519"/>
      <c r="J26" s="519"/>
      <c r="K26" s="547"/>
      <c r="L26" s="546"/>
      <c r="M26" s="547"/>
      <c r="N26" s="548"/>
      <c r="O26" s="493"/>
    </row>
    <row r="27" spans="1:17" s="490" customFormat="1" ht="22.9" customHeight="1" x14ac:dyDescent="0.25">
      <c r="A27" s="493"/>
      <c r="B27" s="493"/>
      <c r="C27" s="842" t="s">
        <v>739</v>
      </c>
      <c r="D27" s="843"/>
      <c r="E27" s="843"/>
      <c r="F27" s="843"/>
      <c r="G27" s="843"/>
      <c r="H27" s="843"/>
      <c r="I27" s="843"/>
      <c r="J27" s="843"/>
      <c r="K27" s="843"/>
      <c r="L27" s="843"/>
      <c r="M27" s="843"/>
      <c r="N27" s="844"/>
      <c r="O27" s="493"/>
    </row>
    <row r="28" spans="1:17" s="490" customFormat="1" ht="38.25" customHeight="1" x14ac:dyDescent="0.25">
      <c r="A28" s="493"/>
      <c r="B28" s="493"/>
      <c r="C28" s="538" t="s">
        <v>740</v>
      </c>
      <c r="D28" s="492">
        <f t="shared" ref="D28:M28" si="0">+D25-D49</f>
        <v>1992332</v>
      </c>
      <c r="E28" s="492">
        <f t="shared" si="0"/>
        <v>4000000</v>
      </c>
      <c r="F28" s="492">
        <f t="shared" si="0"/>
        <v>5850000</v>
      </c>
      <c r="G28" s="492">
        <f t="shared" si="0"/>
        <v>8500000</v>
      </c>
      <c r="H28" s="492">
        <f t="shared" si="0"/>
        <v>8755000</v>
      </c>
      <c r="I28" s="492">
        <f t="shared" si="0"/>
        <v>9017650</v>
      </c>
      <c r="J28" s="492">
        <f t="shared" si="0"/>
        <v>9288179.5</v>
      </c>
      <c r="K28" s="492">
        <f t="shared" si="0"/>
        <v>9566824.8850000016</v>
      </c>
      <c r="L28" s="492">
        <f t="shared" si="0"/>
        <v>9853829.631550001</v>
      </c>
      <c r="M28" s="492">
        <f t="shared" si="0"/>
        <v>10149444.520496501</v>
      </c>
      <c r="N28" s="540">
        <f>SUM(D28:M28)</f>
        <v>76973260.537046507</v>
      </c>
      <c r="O28" s="493"/>
    </row>
    <row r="29" spans="1:17" s="490" customFormat="1" ht="27" customHeight="1" x14ac:dyDescent="0.25">
      <c r="A29" s="493"/>
      <c r="B29" s="493"/>
      <c r="C29" s="842" t="s">
        <v>741</v>
      </c>
      <c r="D29" s="843"/>
      <c r="E29" s="843"/>
      <c r="F29" s="843"/>
      <c r="G29" s="843"/>
      <c r="H29" s="843"/>
      <c r="I29" s="843"/>
      <c r="J29" s="843"/>
      <c r="K29" s="843"/>
      <c r="L29" s="843"/>
      <c r="M29" s="843"/>
      <c r="N29" s="844"/>
      <c r="O29" s="493"/>
    </row>
    <row r="30" spans="1:17" s="490" customFormat="1" ht="18.75" customHeight="1" x14ac:dyDescent="0.25">
      <c r="A30" s="493"/>
      <c r="B30" s="493"/>
      <c r="C30" s="554" t="s">
        <v>742</v>
      </c>
      <c r="D30" s="499"/>
      <c r="E30" s="499"/>
      <c r="F30" s="499"/>
      <c r="G30" s="499"/>
      <c r="H30" s="499"/>
      <c r="I30" s="499"/>
      <c r="J30" s="499"/>
      <c r="K30" s="499"/>
      <c r="L30" s="499"/>
      <c r="M30" s="499"/>
      <c r="N30" s="540">
        <f t="shared" ref="N30" si="1">SUM(D30:M30)</f>
        <v>0</v>
      </c>
      <c r="O30" s="493"/>
    </row>
    <row r="31" spans="1:17" s="490" customFormat="1" x14ac:dyDescent="0.25">
      <c r="A31" s="493"/>
      <c r="B31" s="493"/>
      <c r="C31" s="555" t="s">
        <v>829</v>
      </c>
      <c r="D31" s="605">
        <v>298597.76467134804</v>
      </c>
      <c r="E31" s="605">
        <v>492013.71517526358</v>
      </c>
      <c r="F31" s="605">
        <v>1058395.1082237586</v>
      </c>
      <c r="G31" s="605">
        <v>1056981.4117752388</v>
      </c>
      <c r="H31" s="605">
        <v>1088690.8541284967</v>
      </c>
      <c r="I31" s="605">
        <v>1121351.5797523521</v>
      </c>
      <c r="J31" s="605">
        <v>1154992.1271449234</v>
      </c>
      <c r="K31" s="605">
        <v>1189641.8909592703</v>
      </c>
      <c r="L31" s="605">
        <v>1225331.1476880498</v>
      </c>
      <c r="M31" s="605">
        <v>1262091.0821186919</v>
      </c>
      <c r="N31" s="540">
        <f>SUM(D31:M31)</f>
        <v>9948086.6816373933</v>
      </c>
      <c r="O31" s="493"/>
      <c r="Q31" s="556"/>
    </row>
    <row r="32" spans="1:17" s="490" customFormat="1" ht="18.75" customHeight="1" x14ac:dyDescent="0.25">
      <c r="A32" s="493"/>
      <c r="B32" s="493"/>
      <c r="C32" s="555"/>
      <c r="D32" s="499"/>
      <c r="E32" s="499"/>
      <c r="F32" s="499"/>
      <c r="G32" s="499"/>
      <c r="H32" s="499"/>
      <c r="I32" s="499"/>
      <c r="J32" s="499"/>
      <c r="K32" s="500"/>
      <c r="L32" s="499"/>
      <c r="M32" s="500"/>
      <c r="N32" s="540">
        <f>SUM(D32:M32)</f>
        <v>0</v>
      </c>
      <c r="O32" s="493"/>
    </row>
    <row r="33" spans="1:15" s="490" customFormat="1" ht="18.75" customHeight="1" x14ac:dyDescent="0.25">
      <c r="A33" s="493"/>
      <c r="B33" s="493"/>
      <c r="C33" s="555"/>
      <c r="D33" s="499"/>
      <c r="E33" s="499"/>
      <c r="F33" s="499"/>
      <c r="G33" s="499"/>
      <c r="H33" s="499"/>
      <c r="I33" s="499"/>
      <c r="J33" s="499"/>
      <c r="K33" s="499"/>
      <c r="L33" s="499"/>
      <c r="M33" s="499"/>
      <c r="N33" s="540">
        <f t="shared" ref="N33:N49" si="2">SUM(D33:M33)</f>
        <v>0</v>
      </c>
      <c r="O33" s="493"/>
    </row>
    <row r="34" spans="1:15" s="490" customFormat="1" ht="18.75" customHeight="1" x14ac:dyDescent="0.25">
      <c r="A34" s="493"/>
      <c r="B34" s="493"/>
      <c r="C34" s="555"/>
      <c r="D34" s="499"/>
      <c r="E34" s="499"/>
      <c r="F34" s="499"/>
      <c r="G34" s="499"/>
      <c r="H34" s="499"/>
      <c r="I34" s="499"/>
      <c r="J34" s="499"/>
      <c r="K34" s="499"/>
      <c r="L34" s="499"/>
      <c r="M34" s="499"/>
      <c r="N34" s="540">
        <f t="shared" si="2"/>
        <v>0</v>
      </c>
      <c r="O34" s="493"/>
    </row>
    <row r="35" spans="1:15" s="490" customFormat="1" ht="18.75" customHeight="1" x14ac:dyDescent="0.25">
      <c r="A35" s="493"/>
      <c r="B35" s="493"/>
      <c r="C35" s="555"/>
      <c r="D35" s="499"/>
      <c r="E35" s="499"/>
      <c r="F35" s="499"/>
      <c r="G35" s="499"/>
      <c r="H35" s="499"/>
      <c r="I35" s="499"/>
      <c r="J35" s="499"/>
      <c r="K35" s="499"/>
      <c r="L35" s="499"/>
      <c r="M35" s="499"/>
      <c r="N35" s="540">
        <f t="shared" si="2"/>
        <v>0</v>
      </c>
      <c r="O35" s="493"/>
    </row>
    <row r="36" spans="1:15" s="490" customFormat="1" ht="18.75" customHeight="1" x14ac:dyDescent="0.25">
      <c r="A36" s="493"/>
      <c r="B36" s="493"/>
      <c r="C36" s="557"/>
      <c r="D36" s="499"/>
      <c r="E36" s="499"/>
      <c r="F36" s="499"/>
      <c r="G36" s="499"/>
      <c r="H36" s="499"/>
      <c r="I36" s="499"/>
      <c r="J36" s="499"/>
      <c r="K36" s="499"/>
      <c r="L36" s="499"/>
      <c r="M36" s="499"/>
      <c r="N36" s="540">
        <f t="shared" si="2"/>
        <v>0</v>
      </c>
      <c r="O36" s="493"/>
    </row>
    <row r="37" spans="1:15" s="490" customFormat="1" ht="18.75" customHeight="1" x14ac:dyDescent="0.25">
      <c r="A37" s="493"/>
      <c r="B37" s="493"/>
      <c r="C37" s="554" t="s">
        <v>743</v>
      </c>
      <c r="D37" s="499"/>
      <c r="E37" s="499"/>
      <c r="F37" s="499"/>
      <c r="G37" s="499"/>
      <c r="H37" s="499"/>
      <c r="I37" s="499"/>
      <c r="J37" s="499"/>
      <c r="K37" s="499"/>
      <c r="L37" s="499"/>
      <c r="M37" s="499"/>
      <c r="N37" s="540">
        <f t="shared" si="2"/>
        <v>0</v>
      </c>
      <c r="O37" s="493"/>
    </row>
    <row r="38" spans="1:15" s="490" customFormat="1" ht="18.75" customHeight="1" x14ac:dyDescent="0.25">
      <c r="A38" s="493"/>
      <c r="B38" s="493"/>
      <c r="C38" s="558"/>
      <c r="D38" s="499"/>
      <c r="E38" s="499"/>
      <c r="F38" s="499"/>
      <c r="G38" s="499"/>
      <c r="H38" s="499"/>
      <c r="I38" s="499"/>
      <c r="J38" s="499"/>
      <c r="K38" s="499"/>
      <c r="L38" s="499"/>
      <c r="M38" s="499"/>
      <c r="N38" s="540">
        <f t="shared" si="2"/>
        <v>0</v>
      </c>
      <c r="O38" s="493"/>
    </row>
    <row r="39" spans="1:15" s="490" customFormat="1" ht="18.75" customHeight="1" x14ac:dyDescent="0.25">
      <c r="A39" s="493"/>
      <c r="B39" s="493"/>
      <c r="C39" s="558"/>
      <c r="D39" s="499"/>
      <c r="E39" s="499"/>
      <c r="F39" s="499"/>
      <c r="G39" s="499"/>
      <c r="H39" s="499"/>
      <c r="I39" s="499"/>
      <c r="J39" s="499"/>
      <c r="K39" s="499"/>
      <c r="L39" s="499"/>
      <c r="M39" s="499"/>
      <c r="N39" s="540">
        <f t="shared" si="2"/>
        <v>0</v>
      </c>
      <c r="O39" s="493"/>
    </row>
    <row r="40" spans="1:15" s="490" customFormat="1" ht="18.75" customHeight="1" x14ac:dyDescent="0.25">
      <c r="A40" s="493"/>
      <c r="B40" s="493"/>
      <c r="C40" s="558"/>
      <c r="D40" s="499"/>
      <c r="E40" s="499"/>
      <c r="F40" s="499"/>
      <c r="G40" s="499"/>
      <c r="H40" s="499"/>
      <c r="I40" s="499"/>
      <c r="J40" s="499"/>
      <c r="K40" s="499"/>
      <c r="L40" s="499"/>
      <c r="M40" s="499"/>
      <c r="N40" s="540">
        <f t="shared" si="2"/>
        <v>0</v>
      </c>
      <c r="O40" s="493"/>
    </row>
    <row r="41" spans="1:15" s="490" customFormat="1" ht="18.75" customHeight="1" x14ac:dyDescent="0.25">
      <c r="A41" s="493"/>
      <c r="B41" s="493"/>
      <c r="C41" s="558"/>
      <c r="D41" s="499"/>
      <c r="E41" s="499"/>
      <c r="F41" s="499"/>
      <c r="G41" s="499"/>
      <c r="H41" s="499"/>
      <c r="I41" s="499"/>
      <c r="J41" s="499"/>
      <c r="K41" s="499"/>
      <c r="L41" s="499"/>
      <c r="M41" s="499"/>
      <c r="N41" s="540">
        <f t="shared" si="2"/>
        <v>0</v>
      </c>
      <c r="O41" s="493"/>
    </row>
    <row r="42" spans="1:15" s="490" customFormat="1" ht="18.75" customHeight="1" x14ac:dyDescent="0.25">
      <c r="A42" s="493"/>
      <c r="B42" s="493"/>
      <c r="C42" s="558"/>
      <c r="D42" s="499"/>
      <c r="E42" s="499"/>
      <c r="F42" s="499"/>
      <c r="G42" s="499"/>
      <c r="H42" s="499"/>
      <c r="I42" s="499"/>
      <c r="J42" s="499"/>
      <c r="K42" s="499"/>
      <c r="L42" s="499"/>
      <c r="M42" s="499"/>
      <c r="N42" s="540">
        <f t="shared" si="2"/>
        <v>0</v>
      </c>
      <c r="O42" s="493"/>
    </row>
    <row r="43" spans="1:15" s="490" customFormat="1" ht="18.75" customHeight="1" x14ac:dyDescent="0.25">
      <c r="A43" s="493"/>
      <c r="B43" s="493"/>
      <c r="C43" s="558"/>
      <c r="D43" s="499"/>
      <c r="E43" s="499"/>
      <c r="F43" s="499"/>
      <c r="G43" s="499"/>
      <c r="H43" s="499"/>
      <c r="I43" s="499"/>
      <c r="J43" s="499"/>
      <c r="K43" s="499"/>
      <c r="L43" s="499"/>
      <c r="M43" s="499"/>
      <c r="N43" s="540">
        <f t="shared" si="2"/>
        <v>0</v>
      </c>
      <c r="O43" s="493"/>
    </row>
    <row r="44" spans="1:15" s="490" customFormat="1" x14ac:dyDescent="0.25">
      <c r="A44" s="493"/>
      <c r="B44" s="493"/>
      <c r="C44" s="558"/>
      <c r="D44" s="499"/>
      <c r="E44" s="499"/>
      <c r="F44" s="499"/>
      <c r="G44" s="499"/>
      <c r="H44" s="499"/>
      <c r="I44" s="499"/>
      <c r="J44" s="499"/>
      <c r="K44" s="500"/>
      <c r="L44" s="499"/>
      <c r="M44" s="500"/>
      <c r="N44" s="540">
        <f t="shared" si="2"/>
        <v>0</v>
      </c>
      <c r="O44" s="493"/>
    </row>
    <row r="45" spans="1:15" s="490" customFormat="1" x14ac:dyDescent="0.25">
      <c r="A45" s="493"/>
      <c r="B45" s="493"/>
      <c r="C45" s="558"/>
      <c r="D45" s="499"/>
      <c r="E45" s="499"/>
      <c r="F45" s="499"/>
      <c r="G45" s="499"/>
      <c r="H45" s="499"/>
      <c r="I45" s="499"/>
      <c r="J45" s="499"/>
      <c r="K45" s="500"/>
      <c r="L45" s="499"/>
      <c r="M45" s="500"/>
      <c r="N45" s="540">
        <f t="shared" si="2"/>
        <v>0</v>
      </c>
      <c r="O45" s="493"/>
    </row>
    <row r="46" spans="1:15" s="490" customFormat="1" x14ac:dyDescent="0.25">
      <c r="A46" s="493"/>
      <c r="B46" s="493"/>
      <c r="C46" s="558"/>
      <c r="D46" s="499"/>
      <c r="E46" s="499"/>
      <c r="F46" s="499"/>
      <c r="G46" s="499"/>
      <c r="H46" s="499"/>
      <c r="I46" s="499"/>
      <c r="J46" s="499"/>
      <c r="K46" s="499"/>
      <c r="L46" s="499"/>
      <c r="M46" s="499"/>
      <c r="N46" s="540">
        <f t="shared" si="2"/>
        <v>0</v>
      </c>
      <c r="O46" s="493"/>
    </row>
    <row r="47" spans="1:15" s="490" customFormat="1" x14ac:dyDescent="0.25">
      <c r="A47" s="493"/>
      <c r="B47" s="493"/>
      <c r="C47" s="558"/>
      <c r="D47" s="499"/>
      <c r="E47" s="499"/>
      <c r="F47" s="499"/>
      <c r="G47" s="499"/>
      <c r="H47" s="499"/>
      <c r="I47" s="499"/>
      <c r="J47" s="499"/>
      <c r="K47" s="499"/>
      <c r="L47" s="499"/>
      <c r="M47" s="499"/>
      <c r="N47" s="540">
        <f t="shared" si="2"/>
        <v>0</v>
      </c>
      <c r="O47" s="493"/>
    </row>
    <row r="48" spans="1:15" s="490" customFormat="1" x14ac:dyDescent="0.25">
      <c r="A48" s="493"/>
      <c r="B48" s="493"/>
      <c r="C48" s="558"/>
      <c r="D48" s="499"/>
      <c r="E48" s="499"/>
      <c r="F48" s="499"/>
      <c r="G48" s="499"/>
      <c r="H48" s="499"/>
      <c r="I48" s="499"/>
      <c r="J48" s="499"/>
      <c r="K48" s="499"/>
      <c r="L48" s="499"/>
      <c r="M48" s="499"/>
      <c r="N48" s="540">
        <f t="shared" si="2"/>
        <v>0</v>
      </c>
      <c r="O48" s="493"/>
    </row>
    <row r="49" spans="1:15" s="490" customFormat="1" ht="15.75" thickBot="1" x14ac:dyDescent="0.3">
      <c r="A49" s="493"/>
      <c r="B49" s="493"/>
      <c r="C49" s="559" t="s">
        <v>744</v>
      </c>
      <c r="D49" s="560">
        <f t="shared" ref="D49:M49" si="3">SUM(D30:D48)</f>
        <v>298597.76467134804</v>
      </c>
      <c r="E49" s="560">
        <f t="shared" si="3"/>
        <v>492013.71517526358</v>
      </c>
      <c r="F49" s="560">
        <f t="shared" si="3"/>
        <v>1058395.1082237586</v>
      </c>
      <c r="G49" s="560">
        <f t="shared" si="3"/>
        <v>1056981.4117752388</v>
      </c>
      <c r="H49" s="560">
        <f t="shared" si="3"/>
        <v>1088690.8541284967</v>
      </c>
      <c r="I49" s="560">
        <f t="shared" si="3"/>
        <v>1121351.5797523521</v>
      </c>
      <c r="J49" s="560">
        <f t="shared" si="3"/>
        <v>1154992.1271449234</v>
      </c>
      <c r="K49" s="560">
        <f t="shared" si="3"/>
        <v>1189641.8909592703</v>
      </c>
      <c r="L49" s="560">
        <f t="shared" si="3"/>
        <v>1225331.1476880498</v>
      </c>
      <c r="M49" s="560">
        <f t="shared" si="3"/>
        <v>1262091.0821186919</v>
      </c>
      <c r="N49" s="540">
        <f t="shared" si="2"/>
        <v>9948086.6816373933</v>
      </c>
      <c r="O49" s="493"/>
    </row>
    <row r="50" spans="1:15" s="490" customFormat="1" ht="15.75" thickBot="1" x14ac:dyDescent="0.3">
      <c r="A50" s="493"/>
      <c r="B50" s="493"/>
      <c r="C50" s="561" t="s">
        <v>745</v>
      </c>
      <c r="D50" s="562">
        <f>D49</f>
        <v>298597.76467134804</v>
      </c>
      <c r="E50" s="562">
        <f>D49+E49</f>
        <v>790611.47984661162</v>
      </c>
      <c r="F50" s="562">
        <f>SUM(D49:F49)</f>
        <v>1849006.5880703703</v>
      </c>
      <c r="G50" s="562">
        <f>SUM(D49:G49)</f>
        <v>2905987.9998456091</v>
      </c>
      <c r="H50" s="562">
        <f>SUM(D49:H49)</f>
        <v>3994678.8539741058</v>
      </c>
      <c r="I50" s="562">
        <f>SUM(D49:I49)</f>
        <v>5116030.4337264579</v>
      </c>
      <c r="J50" s="562">
        <f>SUM(D49:J49)</f>
        <v>6271022.5608713813</v>
      </c>
      <c r="K50" s="562">
        <f>SUM(D49:K49)</f>
        <v>7460664.4518306516</v>
      </c>
      <c r="L50" s="562">
        <f>SUM(D49:L49)</f>
        <v>8685995.5995187014</v>
      </c>
      <c r="M50" s="563">
        <f>SUM(D49:M49)</f>
        <v>9948086.6816373933</v>
      </c>
      <c r="N50" s="564"/>
      <c r="O50" s="493"/>
    </row>
    <row r="51" spans="1:15" s="490" customFormat="1" ht="12" customHeight="1" thickBot="1" x14ac:dyDescent="0.3">
      <c r="A51" s="493"/>
      <c r="B51" s="493"/>
      <c r="C51" s="565"/>
      <c r="D51" s="566"/>
      <c r="E51" s="566"/>
      <c r="F51" s="566"/>
      <c r="G51" s="566"/>
      <c r="H51" s="566"/>
      <c r="I51" s="566"/>
      <c r="J51" s="566"/>
      <c r="K51" s="567"/>
      <c r="L51" s="566"/>
      <c r="M51" s="567"/>
      <c r="N51" s="568"/>
      <c r="O51" s="493"/>
    </row>
    <row r="52" spans="1:15" s="490" customFormat="1" ht="21" customHeight="1" x14ac:dyDescent="0.25">
      <c r="A52" s="493"/>
      <c r="B52" s="493"/>
      <c r="C52" s="569" t="s">
        <v>746</v>
      </c>
      <c r="D52" s="570"/>
      <c r="E52" s="570"/>
      <c r="F52" s="570"/>
      <c r="G52" s="570"/>
      <c r="H52" s="570"/>
      <c r="I52" s="570"/>
      <c r="J52" s="570"/>
      <c r="K52" s="571"/>
      <c r="L52" s="570"/>
      <c r="M52" s="570"/>
      <c r="N52" s="572"/>
      <c r="O52" s="493"/>
    </row>
    <row r="53" spans="1:15" s="490" customFormat="1" x14ac:dyDescent="0.25">
      <c r="A53" s="493"/>
      <c r="B53" s="493"/>
      <c r="C53" s="558" t="s">
        <v>812</v>
      </c>
      <c r="D53" s="499">
        <v>1792332</v>
      </c>
      <c r="E53" s="499">
        <v>2150000</v>
      </c>
      <c r="F53" s="499">
        <v>3000000</v>
      </c>
      <c r="G53" s="499">
        <v>3750000</v>
      </c>
      <c r="H53" s="499">
        <v>3862500</v>
      </c>
      <c r="I53" s="499">
        <v>3978375</v>
      </c>
      <c r="J53" s="499">
        <v>4097726.25</v>
      </c>
      <c r="K53" s="500">
        <v>4220658.0375000006</v>
      </c>
      <c r="L53" s="499">
        <v>4347277.7786249993</v>
      </c>
      <c r="M53" s="500">
        <v>4477696.11198375</v>
      </c>
      <c r="N53" s="540">
        <f>SUM(D53:M53)</f>
        <v>35676565.178108752</v>
      </c>
      <c r="O53" s="493"/>
    </row>
    <row r="54" spans="1:15" s="490" customFormat="1" x14ac:dyDescent="0.25">
      <c r="A54" s="493"/>
      <c r="B54" s="493"/>
      <c r="C54" s="558" t="s">
        <v>813</v>
      </c>
      <c r="D54" s="499">
        <v>200000</v>
      </c>
      <c r="E54" s="499">
        <v>500000</v>
      </c>
      <c r="F54" s="499">
        <v>500000</v>
      </c>
      <c r="G54" s="499">
        <v>500000</v>
      </c>
      <c r="H54" s="499">
        <v>515000</v>
      </c>
      <c r="I54" s="499">
        <v>530450</v>
      </c>
      <c r="J54" s="499">
        <v>546363.5</v>
      </c>
      <c r="K54" s="500">
        <v>562754.40500000003</v>
      </c>
      <c r="L54" s="499">
        <v>579637.03714999999</v>
      </c>
      <c r="M54" s="500">
        <v>597026.14826449996</v>
      </c>
      <c r="N54" s="540">
        <f t="shared" ref="N54:N55" si="4">SUM(D54:M54)</f>
        <v>5031231.0904145008</v>
      </c>
      <c r="O54" s="493"/>
    </row>
    <row r="55" spans="1:15" s="490" customFormat="1" x14ac:dyDescent="0.25">
      <c r="A55" s="493"/>
      <c r="B55" s="493"/>
      <c r="C55" s="558" t="s">
        <v>814</v>
      </c>
      <c r="D55" s="499">
        <v>0</v>
      </c>
      <c r="E55" s="499">
        <v>200000</v>
      </c>
      <c r="F55" s="499">
        <v>250000</v>
      </c>
      <c r="G55" s="499">
        <v>500000</v>
      </c>
      <c r="H55" s="499">
        <v>515000</v>
      </c>
      <c r="I55" s="499">
        <v>530450</v>
      </c>
      <c r="J55" s="499">
        <v>546363.5</v>
      </c>
      <c r="K55" s="500">
        <v>562754.40500000003</v>
      </c>
      <c r="L55" s="499">
        <v>579637.03714999999</v>
      </c>
      <c r="M55" s="500">
        <v>597026.14826449996</v>
      </c>
      <c r="N55" s="540">
        <f t="shared" si="4"/>
        <v>4281231.0904145008</v>
      </c>
      <c r="O55" s="493"/>
    </row>
    <row r="56" spans="1:15" s="490" customFormat="1" x14ac:dyDescent="0.25">
      <c r="A56" s="493"/>
      <c r="B56" s="493"/>
      <c r="C56" s="558" t="s">
        <v>815</v>
      </c>
      <c r="D56" s="499">
        <v>0</v>
      </c>
      <c r="E56" s="499">
        <v>500000</v>
      </c>
      <c r="F56" s="499">
        <v>1000000</v>
      </c>
      <c r="G56" s="499">
        <v>2000000</v>
      </c>
      <c r="H56" s="499">
        <v>2060000</v>
      </c>
      <c r="I56" s="499">
        <v>2121800</v>
      </c>
      <c r="J56" s="499">
        <v>2185454</v>
      </c>
      <c r="K56" s="500">
        <v>2251017.62</v>
      </c>
      <c r="L56" s="499">
        <v>2318548.1486</v>
      </c>
      <c r="M56" s="500">
        <v>2388104.5930579999</v>
      </c>
      <c r="N56" s="540">
        <f>SUM(D56:M56)</f>
        <v>16824924.361658003</v>
      </c>
      <c r="O56" s="493"/>
    </row>
    <row r="57" spans="1:15" s="490" customFormat="1" x14ac:dyDescent="0.25">
      <c r="A57" s="493"/>
      <c r="B57" s="493"/>
      <c r="C57" s="558" t="s">
        <v>816</v>
      </c>
      <c r="D57" s="499">
        <v>0</v>
      </c>
      <c r="E57" s="499">
        <v>250000</v>
      </c>
      <c r="F57" s="499">
        <v>500000</v>
      </c>
      <c r="G57" s="499">
        <v>1000000</v>
      </c>
      <c r="H57" s="499">
        <v>1030000</v>
      </c>
      <c r="I57" s="499">
        <v>1060900</v>
      </c>
      <c r="J57" s="499">
        <v>1092727</v>
      </c>
      <c r="K57" s="500">
        <v>1125508.81</v>
      </c>
      <c r="L57" s="499">
        <v>1159274.0743</v>
      </c>
      <c r="M57" s="500">
        <v>1194052.2965289999</v>
      </c>
      <c r="N57" s="540">
        <f>SUM(D57:M57)</f>
        <v>8412462.1808290016</v>
      </c>
      <c r="O57" s="493"/>
    </row>
    <row r="58" spans="1:15" s="490" customFormat="1" ht="15.75" thickBot="1" x14ac:dyDescent="0.3">
      <c r="A58" s="493"/>
      <c r="B58" s="493"/>
      <c r="C58" s="573" t="s">
        <v>817</v>
      </c>
      <c r="D58" s="574">
        <v>0</v>
      </c>
      <c r="E58" s="574">
        <v>400000</v>
      </c>
      <c r="F58" s="574">
        <v>600000</v>
      </c>
      <c r="G58" s="574">
        <v>750000</v>
      </c>
      <c r="H58" s="574">
        <v>772500</v>
      </c>
      <c r="I58" s="574">
        <v>795675</v>
      </c>
      <c r="J58" s="574">
        <v>819545.25</v>
      </c>
      <c r="K58" s="575">
        <v>844131.60750000004</v>
      </c>
      <c r="L58" s="574">
        <v>869455.5557250001</v>
      </c>
      <c r="M58" s="575">
        <v>895539.22239675012</v>
      </c>
      <c r="N58" s="576">
        <f>SUM(D58:M58)</f>
        <v>6746846.6356217498</v>
      </c>
      <c r="O58" s="493"/>
    </row>
    <row r="59" spans="1:15" s="490" customFormat="1" ht="15.75" thickBot="1" x14ac:dyDescent="0.3">
      <c r="A59" s="493"/>
      <c r="B59" s="493"/>
      <c r="C59" s="577" t="s">
        <v>747</v>
      </c>
      <c r="D59" s="578">
        <f t="shared" ref="D59:N59" si="5">SUM(D53:D58)</f>
        <v>1992332</v>
      </c>
      <c r="E59" s="578">
        <f t="shared" si="5"/>
        <v>4000000</v>
      </c>
      <c r="F59" s="578">
        <f t="shared" si="5"/>
        <v>5850000</v>
      </c>
      <c r="G59" s="578">
        <f t="shared" si="5"/>
        <v>8500000</v>
      </c>
      <c r="H59" s="578">
        <f t="shared" si="5"/>
        <v>8755000</v>
      </c>
      <c r="I59" s="578">
        <f t="shared" si="5"/>
        <v>9017650</v>
      </c>
      <c r="J59" s="578">
        <f t="shared" si="5"/>
        <v>9288179.5</v>
      </c>
      <c r="K59" s="578">
        <f t="shared" si="5"/>
        <v>9566824.8850000016</v>
      </c>
      <c r="L59" s="578">
        <f t="shared" si="5"/>
        <v>9853829.631550001</v>
      </c>
      <c r="M59" s="578">
        <f t="shared" si="5"/>
        <v>10149444.520496501</v>
      </c>
      <c r="N59" s="579">
        <f t="shared" si="5"/>
        <v>76973260.537046522</v>
      </c>
      <c r="O59" s="493"/>
    </row>
    <row r="60" spans="1:15" s="490" customFormat="1" ht="15.75" thickBot="1" x14ac:dyDescent="0.3">
      <c r="A60" s="493"/>
      <c r="B60" s="493"/>
      <c r="C60" s="561" t="s">
        <v>745</v>
      </c>
      <c r="D60" s="562">
        <f>SUM(D59:D59)</f>
        <v>1992332</v>
      </c>
      <c r="E60" s="562">
        <f>SUM(D59:E59)</f>
        <v>5992332</v>
      </c>
      <c r="F60" s="562">
        <f>SUM(D59:F59)</f>
        <v>11842332</v>
      </c>
      <c r="G60" s="562">
        <f>SUM(D59:G59)</f>
        <v>20342332</v>
      </c>
      <c r="H60" s="562">
        <f>SUM(D59:H59)</f>
        <v>29097332</v>
      </c>
      <c r="I60" s="562">
        <f>SUM(D59:I59)</f>
        <v>38114982</v>
      </c>
      <c r="J60" s="562">
        <f>SUM(D59:J59)</f>
        <v>47403161.5</v>
      </c>
      <c r="K60" s="562">
        <f>SUM(D59:K59)</f>
        <v>56969986.385000005</v>
      </c>
      <c r="L60" s="562">
        <f>SUM(D59:L59)</f>
        <v>66823816.016550004</v>
      </c>
      <c r="M60" s="563">
        <f>SUM(D59:M59)</f>
        <v>76973260.537046507</v>
      </c>
      <c r="N60" s="564"/>
      <c r="O60" s="493"/>
    </row>
    <row r="61" spans="1:15" s="490" customFormat="1" ht="12" customHeight="1" thickBot="1" x14ac:dyDescent="0.3">
      <c r="A61" s="493"/>
      <c r="B61" s="493"/>
      <c r="C61" s="580"/>
      <c r="D61" s="566"/>
      <c r="E61" s="566"/>
      <c r="F61" s="566"/>
      <c r="G61" s="566"/>
      <c r="H61" s="566"/>
      <c r="I61" s="566"/>
      <c r="J61" s="566"/>
      <c r="K61" s="567"/>
      <c r="L61" s="566"/>
      <c r="M61" s="567"/>
      <c r="N61" s="568"/>
      <c r="O61" s="493"/>
    </row>
    <row r="62" spans="1:15" s="490" customFormat="1" ht="17.45" customHeight="1" x14ac:dyDescent="0.25">
      <c r="A62" s="581"/>
      <c r="B62" s="581"/>
      <c r="C62" s="582" t="s">
        <v>748</v>
      </c>
      <c r="D62" s="583"/>
      <c r="E62" s="583"/>
      <c r="F62" s="583"/>
      <c r="G62" s="583"/>
      <c r="H62" s="583"/>
      <c r="I62" s="583"/>
      <c r="J62" s="583"/>
      <c r="K62" s="583"/>
      <c r="L62" s="583"/>
      <c r="M62" s="583"/>
      <c r="N62" s="584"/>
      <c r="O62" s="581"/>
    </row>
    <row r="63" spans="1:15" s="490" customFormat="1" x14ac:dyDescent="0.25">
      <c r="A63" s="493"/>
      <c r="B63" s="493"/>
      <c r="C63" s="554"/>
      <c r="D63" s="499"/>
      <c r="E63" s="499"/>
      <c r="F63" s="499"/>
      <c r="G63" s="499"/>
      <c r="H63" s="499"/>
      <c r="I63" s="499"/>
      <c r="J63" s="499"/>
      <c r="K63" s="500"/>
      <c r="L63" s="499"/>
      <c r="M63" s="500"/>
      <c r="N63" s="539">
        <f>SUM(D63:M63)</f>
        <v>0</v>
      </c>
      <c r="O63" s="493"/>
    </row>
    <row r="64" spans="1:15" s="490" customFormat="1" x14ac:dyDescent="0.25">
      <c r="A64" s="493"/>
      <c r="B64" s="493"/>
      <c r="C64" s="554"/>
      <c r="D64" s="499"/>
      <c r="E64" s="499"/>
      <c r="F64" s="499"/>
      <c r="G64" s="499"/>
      <c r="H64" s="499"/>
      <c r="I64" s="499"/>
      <c r="J64" s="499"/>
      <c r="K64" s="500"/>
      <c r="L64" s="499"/>
      <c r="M64" s="500"/>
      <c r="N64" s="539">
        <f>SUM(D64:M64)</f>
        <v>0</v>
      </c>
      <c r="O64" s="493"/>
    </row>
    <row r="65" spans="1:15" s="490" customFormat="1" x14ac:dyDescent="0.25">
      <c r="A65" s="493"/>
      <c r="B65" s="493"/>
      <c r="C65" s="554"/>
      <c r="D65" s="499"/>
      <c r="E65" s="499"/>
      <c r="F65" s="499"/>
      <c r="G65" s="499"/>
      <c r="H65" s="499"/>
      <c r="I65" s="499"/>
      <c r="J65" s="499"/>
      <c r="K65" s="500"/>
      <c r="L65" s="499"/>
      <c r="M65" s="500"/>
      <c r="N65" s="539">
        <f>SUM(D65:M65)</f>
        <v>0</v>
      </c>
      <c r="O65" s="493"/>
    </row>
    <row r="66" spans="1:15" s="490" customFormat="1" x14ac:dyDescent="0.25">
      <c r="A66" s="493"/>
      <c r="B66" s="493"/>
      <c r="C66" s="554"/>
      <c r="D66" s="499"/>
      <c r="E66" s="499"/>
      <c r="F66" s="499"/>
      <c r="G66" s="499"/>
      <c r="H66" s="499"/>
      <c r="I66" s="499"/>
      <c r="J66" s="499"/>
      <c r="K66" s="500"/>
      <c r="L66" s="499"/>
      <c r="M66" s="500"/>
      <c r="N66" s="539">
        <f>SUM(D66:M66)</f>
        <v>0</v>
      </c>
      <c r="O66" s="493"/>
    </row>
    <row r="67" spans="1:15" s="490" customFormat="1" ht="15.75" thickBot="1" x14ac:dyDescent="0.3">
      <c r="A67" s="493"/>
      <c r="B67" s="493"/>
      <c r="C67" s="559" t="s">
        <v>747</v>
      </c>
      <c r="D67" s="560">
        <f t="shared" ref="D67:M67" si="6">SUM(D63:D66)</f>
        <v>0</v>
      </c>
      <c r="E67" s="560">
        <f t="shared" si="6"/>
        <v>0</v>
      </c>
      <c r="F67" s="560">
        <f t="shared" si="6"/>
        <v>0</v>
      </c>
      <c r="G67" s="560">
        <f t="shared" si="6"/>
        <v>0</v>
      </c>
      <c r="H67" s="560">
        <f t="shared" si="6"/>
        <v>0</v>
      </c>
      <c r="I67" s="560">
        <f t="shared" si="6"/>
        <v>0</v>
      </c>
      <c r="J67" s="560">
        <f t="shared" si="6"/>
        <v>0</v>
      </c>
      <c r="K67" s="560">
        <f t="shared" si="6"/>
        <v>0</v>
      </c>
      <c r="L67" s="560">
        <f t="shared" si="6"/>
        <v>0</v>
      </c>
      <c r="M67" s="560">
        <f t="shared" si="6"/>
        <v>0</v>
      </c>
      <c r="N67" s="539">
        <f>SUM(D67:M67)</f>
        <v>0</v>
      </c>
      <c r="O67" s="493"/>
    </row>
    <row r="68" spans="1:15" s="490" customFormat="1" ht="15.75" thickBot="1" x14ac:dyDescent="0.3">
      <c r="A68" s="493"/>
      <c r="B68" s="493"/>
      <c r="C68" s="561" t="s">
        <v>745</v>
      </c>
      <c r="D68" s="562">
        <f>SUM(D63:D67)</f>
        <v>0</v>
      </c>
      <c r="E68" s="562">
        <f>SUM(D67:E67)</f>
        <v>0</v>
      </c>
      <c r="F68" s="562">
        <f>SUM(D67:F67)</f>
        <v>0</v>
      </c>
      <c r="G68" s="562">
        <f>SUM(D67:G67)</f>
        <v>0</v>
      </c>
      <c r="H68" s="562">
        <f>SUM(D67:H67)</f>
        <v>0</v>
      </c>
      <c r="I68" s="562">
        <f>SUM(D67:I67)</f>
        <v>0</v>
      </c>
      <c r="J68" s="562">
        <f>SUM(D67:J67)</f>
        <v>0</v>
      </c>
      <c r="K68" s="562">
        <f>SUM(D67:K67)</f>
        <v>0</v>
      </c>
      <c r="L68" s="562">
        <f>SUM(D67:L67)</f>
        <v>0</v>
      </c>
      <c r="M68" s="563">
        <f>SUM(D67:M67)</f>
        <v>0</v>
      </c>
      <c r="N68" s="564"/>
      <c r="O68" s="493"/>
    </row>
    <row r="69" spans="1:15" s="490" customFormat="1" ht="12" customHeight="1" thickBot="1" x14ac:dyDescent="0.3">
      <c r="A69" s="493"/>
      <c r="B69" s="493"/>
      <c r="C69" s="565"/>
      <c r="D69" s="566"/>
      <c r="E69" s="566"/>
      <c r="F69" s="566"/>
      <c r="G69" s="566"/>
      <c r="H69" s="566"/>
      <c r="I69" s="566"/>
      <c r="J69" s="566"/>
      <c r="K69" s="567"/>
      <c r="L69" s="566"/>
      <c r="M69" s="567"/>
      <c r="N69" s="568"/>
      <c r="O69" s="493"/>
    </row>
    <row r="70" spans="1:15" s="644" customFormat="1" ht="33" customHeight="1" x14ac:dyDescent="0.25">
      <c r="A70" s="641"/>
      <c r="B70" s="641"/>
      <c r="C70" s="533" t="s">
        <v>749</v>
      </c>
      <c r="D70" s="642">
        <f t="shared" ref="D70:N70" si="7">D49+D59+D67</f>
        <v>2290929.764671348</v>
      </c>
      <c r="E70" s="642">
        <f t="shared" si="7"/>
        <v>4492013.7151752636</v>
      </c>
      <c r="F70" s="642">
        <f t="shared" si="7"/>
        <v>6908395.1082237586</v>
      </c>
      <c r="G70" s="642">
        <f t="shared" si="7"/>
        <v>9556981.4117752388</v>
      </c>
      <c r="H70" s="642">
        <f t="shared" si="7"/>
        <v>9843690.8541284967</v>
      </c>
      <c r="I70" s="642">
        <f t="shared" si="7"/>
        <v>10139001.579752352</v>
      </c>
      <c r="J70" s="642">
        <f t="shared" si="7"/>
        <v>10443171.627144923</v>
      </c>
      <c r="K70" s="642">
        <f t="shared" si="7"/>
        <v>10756466.775959272</v>
      </c>
      <c r="L70" s="642">
        <f t="shared" si="7"/>
        <v>11079160.779238051</v>
      </c>
      <c r="M70" s="642">
        <f t="shared" si="7"/>
        <v>11411535.602615193</v>
      </c>
      <c r="N70" s="643">
        <f t="shared" si="7"/>
        <v>86921347.218683913</v>
      </c>
      <c r="O70" s="641"/>
    </row>
    <row r="71" spans="1:15" s="490" customFormat="1" ht="30" x14ac:dyDescent="0.25">
      <c r="A71" s="493"/>
      <c r="B71" s="493"/>
      <c r="C71" s="533" t="s">
        <v>750</v>
      </c>
      <c r="D71" s="489">
        <f t="shared" ref="D71:M71" si="8">D25-D70</f>
        <v>0</v>
      </c>
      <c r="E71" s="489">
        <f t="shared" si="8"/>
        <v>0</v>
      </c>
      <c r="F71" s="489">
        <f t="shared" si="8"/>
        <v>0</v>
      </c>
      <c r="G71" s="489">
        <f t="shared" si="8"/>
        <v>0</v>
      </c>
      <c r="H71" s="489">
        <f t="shared" si="8"/>
        <v>0</v>
      </c>
      <c r="I71" s="489">
        <f t="shared" si="8"/>
        <v>0</v>
      </c>
      <c r="J71" s="489">
        <f t="shared" si="8"/>
        <v>0</v>
      </c>
      <c r="K71" s="489">
        <f t="shared" si="8"/>
        <v>0</v>
      </c>
      <c r="L71" s="489">
        <f t="shared" si="8"/>
        <v>0</v>
      </c>
      <c r="M71" s="489">
        <f t="shared" si="8"/>
        <v>0</v>
      </c>
      <c r="N71" s="535">
        <f>SUM(D71:M71)</f>
        <v>0</v>
      </c>
      <c r="O71" s="493"/>
    </row>
    <row r="72" spans="1:15" s="490" customFormat="1" ht="15.75" thickBot="1" x14ac:dyDescent="0.3">
      <c r="A72" s="493"/>
      <c r="B72" s="493"/>
      <c r="C72" s="585"/>
      <c r="D72" s="586"/>
      <c r="E72" s="586"/>
      <c r="F72" s="586"/>
      <c r="G72" s="586"/>
      <c r="H72" s="586"/>
      <c r="I72" s="586"/>
      <c r="J72" s="586"/>
      <c r="K72" s="587"/>
      <c r="L72" s="586"/>
      <c r="M72" s="587"/>
      <c r="N72" s="588"/>
      <c r="O72" s="493"/>
    </row>
    <row r="73" spans="1:15" ht="6.75" customHeight="1" x14ac:dyDescent="0.25">
      <c r="A73" s="68"/>
      <c r="B73" s="49"/>
      <c r="C73" s="68"/>
      <c r="D73" s="68"/>
      <c r="E73" s="68"/>
      <c r="F73" s="68"/>
      <c r="G73" s="68"/>
      <c r="H73" s="68"/>
      <c r="I73" s="68"/>
      <c r="J73" s="68"/>
      <c r="K73" s="68"/>
      <c r="L73" s="68"/>
      <c r="M73" s="68"/>
      <c r="N73" s="68"/>
      <c r="O73" s="49"/>
    </row>
    <row r="75" spans="1:15" x14ac:dyDescent="0.25">
      <c r="D75" s="604"/>
      <c r="E75" s="604"/>
      <c r="F75" s="604"/>
      <c r="G75" s="604"/>
      <c r="H75" s="604"/>
      <c r="I75" s="604"/>
      <c r="J75" s="604"/>
      <c r="K75" s="604"/>
      <c r="L75" s="604"/>
      <c r="M75" s="604"/>
    </row>
  </sheetData>
  <mergeCells count="10">
    <mergeCell ref="N21:N22"/>
    <mergeCell ref="C23:N23"/>
    <mergeCell ref="C27:N27"/>
    <mergeCell ref="C29:N29"/>
    <mergeCell ref="C2:F2"/>
    <mergeCell ref="B4:N4"/>
    <mergeCell ref="B6:N6"/>
    <mergeCell ref="C8:N17"/>
    <mergeCell ref="D19:N19"/>
    <mergeCell ref="D20:N20"/>
  </mergeCells>
  <dataValidations count="13">
    <dataValidation allowBlank="1" showInputMessage="1" showErrorMessage="1" promptTitle="Additional SV income" prompt="The cumulative additional SV income for each year excludes the rate peg income._x000a__x000a_Refer to Worksheet 1 and subtract the cumulative rate peg income (M74) from cumulative income with the SV (J74)." sqref="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3 JC65563 SY65563 ACU65563 AMQ65563 AWM65563 BGI65563 BQE65563 CAA65563 CJW65563 CTS65563 DDO65563 DNK65563 DXG65563 EHC65563 EQY65563 FAU65563 FKQ65563 FUM65563 GEI65563 GOE65563 GYA65563 HHW65563 HRS65563 IBO65563 ILK65563 IVG65563 JFC65563 JOY65563 JYU65563 KIQ65563 KSM65563 LCI65563 LME65563 LWA65563 MFW65563 MPS65563 MZO65563 NJK65563 NTG65563 ODC65563 OMY65563 OWU65563 PGQ65563 PQM65563 QAI65563 QKE65563 QUA65563 RDW65563 RNS65563 RXO65563 SHK65563 SRG65563 TBC65563 TKY65563 TUU65563 UEQ65563 UOM65563 UYI65563 VIE65563 VSA65563 WBW65563 WLS65563 WVO65563 G131099 JC131099 SY131099 ACU131099 AMQ131099 AWM131099 BGI131099 BQE131099 CAA131099 CJW131099 CTS131099 DDO131099 DNK131099 DXG131099 EHC131099 EQY131099 FAU131099 FKQ131099 FUM131099 GEI131099 GOE131099 GYA131099 HHW131099 HRS131099 IBO131099 ILK131099 IVG131099 JFC131099 JOY131099 JYU131099 KIQ131099 KSM131099 LCI131099 LME131099 LWA131099 MFW131099 MPS131099 MZO131099 NJK131099 NTG131099 ODC131099 OMY131099 OWU131099 PGQ131099 PQM131099 QAI131099 QKE131099 QUA131099 RDW131099 RNS131099 RXO131099 SHK131099 SRG131099 TBC131099 TKY131099 TUU131099 UEQ131099 UOM131099 UYI131099 VIE131099 VSA131099 WBW131099 WLS131099 WVO131099 G196635 JC196635 SY196635 ACU196635 AMQ196635 AWM196635 BGI196635 BQE196635 CAA196635 CJW196635 CTS196635 DDO196635 DNK196635 DXG196635 EHC196635 EQY196635 FAU196635 FKQ196635 FUM196635 GEI196635 GOE196635 GYA196635 HHW196635 HRS196635 IBO196635 ILK196635 IVG196635 JFC196635 JOY196635 JYU196635 KIQ196635 KSM196635 LCI196635 LME196635 LWA196635 MFW196635 MPS196635 MZO196635 NJK196635 NTG196635 ODC196635 OMY196635 OWU196635 PGQ196635 PQM196635 QAI196635 QKE196635 QUA196635 RDW196635 RNS196635 RXO196635 SHK196635 SRG196635 TBC196635 TKY196635 TUU196635 UEQ196635 UOM196635 UYI196635 VIE196635 VSA196635 WBW196635 WLS196635 WVO196635 G262171 JC262171 SY262171 ACU262171 AMQ262171 AWM262171 BGI262171 BQE262171 CAA262171 CJW262171 CTS262171 DDO262171 DNK262171 DXG262171 EHC262171 EQY262171 FAU262171 FKQ262171 FUM262171 GEI262171 GOE262171 GYA262171 HHW262171 HRS262171 IBO262171 ILK262171 IVG262171 JFC262171 JOY262171 JYU262171 KIQ262171 KSM262171 LCI262171 LME262171 LWA262171 MFW262171 MPS262171 MZO262171 NJK262171 NTG262171 ODC262171 OMY262171 OWU262171 PGQ262171 PQM262171 QAI262171 QKE262171 QUA262171 RDW262171 RNS262171 RXO262171 SHK262171 SRG262171 TBC262171 TKY262171 TUU262171 UEQ262171 UOM262171 UYI262171 VIE262171 VSA262171 WBW262171 WLS262171 WVO262171 G327707 JC327707 SY327707 ACU327707 AMQ327707 AWM327707 BGI327707 BQE327707 CAA327707 CJW327707 CTS327707 DDO327707 DNK327707 DXG327707 EHC327707 EQY327707 FAU327707 FKQ327707 FUM327707 GEI327707 GOE327707 GYA327707 HHW327707 HRS327707 IBO327707 ILK327707 IVG327707 JFC327707 JOY327707 JYU327707 KIQ327707 KSM327707 LCI327707 LME327707 LWA327707 MFW327707 MPS327707 MZO327707 NJK327707 NTG327707 ODC327707 OMY327707 OWU327707 PGQ327707 PQM327707 QAI327707 QKE327707 QUA327707 RDW327707 RNS327707 RXO327707 SHK327707 SRG327707 TBC327707 TKY327707 TUU327707 UEQ327707 UOM327707 UYI327707 VIE327707 VSA327707 WBW327707 WLS327707 WVO327707 G393243 JC393243 SY393243 ACU393243 AMQ393243 AWM393243 BGI393243 BQE393243 CAA393243 CJW393243 CTS393243 DDO393243 DNK393243 DXG393243 EHC393243 EQY393243 FAU393243 FKQ393243 FUM393243 GEI393243 GOE393243 GYA393243 HHW393243 HRS393243 IBO393243 ILK393243 IVG393243 JFC393243 JOY393243 JYU393243 KIQ393243 KSM393243 LCI393243 LME393243 LWA393243 MFW393243 MPS393243 MZO393243 NJK393243 NTG393243 ODC393243 OMY393243 OWU393243 PGQ393243 PQM393243 QAI393243 QKE393243 QUA393243 RDW393243 RNS393243 RXO393243 SHK393243 SRG393243 TBC393243 TKY393243 TUU393243 UEQ393243 UOM393243 UYI393243 VIE393243 VSA393243 WBW393243 WLS393243 WVO393243 G458779 JC458779 SY458779 ACU458779 AMQ458779 AWM458779 BGI458779 BQE458779 CAA458779 CJW458779 CTS458779 DDO458779 DNK458779 DXG458779 EHC458779 EQY458779 FAU458779 FKQ458779 FUM458779 GEI458779 GOE458779 GYA458779 HHW458779 HRS458779 IBO458779 ILK458779 IVG458779 JFC458779 JOY458779 JYU458779 KIQ458779 KSM458779 LCI458779 LME458779 LWA458779 MFW458779 MPS458779 MZO458779 NJK458779 NTG458779 ODC458779 OMY458779 OWU458779 PGQ458779 PQM458779 QAI458779 QKE458779 QUA458779 RDW458779 RNS458779 RXO458779 SHK458779 SRG458779 TBC458779 TKY458779 TUU458779 UEQ458779 UOM458779 UYI458779 VIE458779 VSA458779 WBW458779 WLS458779 WVO458779 G524315 JC524315 SY524315 ACU524315 AMQ524315 AWM524315 BGI524315 BQE524315 CAA524315 CJW524315 CTS524315 DDO524315 DNK524315 DXG524315 EHC524315 EQY524315 FAU524315 FKQ524315 FUM524315 GEI524315 GOE524315 GYA524315 HHW524315 HRS524315 IBO524315 ILK524315 IVG524315 JFC524315 JOY524315 JYU524315 KIQ524315 KSM524315 LCI524315 LME524315 LWA524315 MFW524315 MPS524315 MZO524315 NJK524315 NTG524315 ODC524315 OMY524315 OWU524315 PGQ524315 PQM524315 QAI524315 QKE524315 QUA524315 RDW524315 RNS524315 RXO524315 SHK524315 SRG524315 TBC524315 TKY524315 TUU524315 UEQ524315 UOM524315 UYI524315 VIE524315 VSA524315 WBW524315 WLS524315 WVO524315 G589851 JC589851 SY589851 ACU589851 AMQ589851 AWM589851 BGI589851 BQE589851 CAA589851 CJW589851 CTS589851 DDO589851 DNK589851 DXG589851 EHC589851 EQY589851 FAU589851 FKQ589851 FUM589851 GEI589851 GOE589851 GYA589851 HHW589851 HRS589851 IBO589851 ILK589851 IVG589851 JFC589851 JOY589851 JYU589851 KIQ589851 KSM589851 LCI589851 LME589851 LWA589851 MFW589851 MPS589851 MZO589851 NJK589851 NTG589851 ODC589851 OMY589851 OWU589851 PGQ589851 PQM589851 QAI589851 QKE589851 QUA589851 RDW589851 RNS589851 RXO589851 SHK589851 SRG589851 TBC589851 TKY589851 TUU589851 UEQ589851 UOM589851 UYI589851 VIE589851 VSA589851 WBW589851 WLS589851 WVO589851 G655387 JC655387 SY655387 ACU655387 AMQ655387 AWM655387 BGI655387 BQE655387 CAA655387 CJW655387 CTS655387 DDO655387 DNK655387 DXG655387 EHC655387 EQY655387 FAU655387 FKQ655387 FUM655387 GEI655387 GOE655387 GYA655387 HHW655387 HRS655387 IBO655387 ILK655387 IVG655387 JFC655387 JOY655387 JYU655387 KIQ655387 KSM655387 LCI655387 LME655387 LWA655387 MFW655387 MPS655387 MZO655387 NJK655387 NTG655387 ODC655387 OMY655387 OWU655387 PGQ655387 PQM655387 QAI655387 QKE655387 QUA655387 RDW655387 RNS655387 RXO655387 SHK655387 SRG655387 TBC655387 TKY655387 TUU655387 UEQ655387 UOM655387 UYI655387 VIE655387 VSA655387 WBW655387 WLS655387 WVO655387 G720923 JC720923 SY720923 ACU720923 AMQ720923 AWM720923 BGI720923 BQE720923 CAA720923 CJW720923 CTS720923 DDO720923 DNK720923 DXG720923 EHC720923 EQY720923 FAU720923 FKQ720923 FUM720923 GEI720923 GOE720923 GYA720923 HHW720923 HRS720923 IBO720923 ILK720923 IVG720923 JFC720923 JOY720923 JYU720923 KIQ720923 KSM720923 LCI720923 LME720923 LWA720923 MFW720923 MPS720923 MZO720923 NJK720923 NTG720923 ODC720923 OMY720923 OWU720923 PGQ720923 PQM720923 QAI720923 QKE720923 QUA720923 RDW720923 RNS720923 RXO720923 SHK720923 SRG720923 TBC720923 TKY720923 TUU720923 UEQ720923 UOM720923 UYI720923 VIE720923 VSA720923 WBW720923 WLS720923 WVO720923 G786459 JC786459 SY786459 ACU786459 AMQ786459 AWM786459 BGI786459 BQE786459 CAA786459 CJW786459 CTS786459 DDO786459 DNK786459 DXG786459 EHC786459 EQY786459 FAU786459 FKQ786459 FUM786459 GEI786459 GOE786459 GYA786459 HHW786459 HRS786459 IBO786459 ILK786459 IVG786459 JFC786459 JOY786459 JYU786459 KIQ786459 KSM786459 LCI786459 LME786459 LWA786459 MFW786459 MPS786459 MZO786459 NJK786459 NTG786459 ODC786459 OMY786459 OWU786459 PGQ786459 PQM786459 QAI786459 QKE786459 QUA786459 RDW786459 RNS786459 RXO786459 SHK786459 SRG786459 TBC786459 TKY786459 TUU786459 UEQ786459 UOM786459 UYI786459 VIE786459 VSA786459 WBW786459 WLS786459 WVO786459 G851995 JC851995 SY851995 ACU851995 AMQ851995 AWM851995 BGI851995 BQE851995 CAA851995 CJW851995 CTS851995 DDO851995 DNK851995 DXG851995 EHC851995 EQY851995 FAU851995 FKQ851995 FUM851995 GEI851995 GOE851995 GYA851995 HHW851995 HRS851995 IBO851995 ILK851995 IVG851995 JFC851995 JOY851995 JYU851995 KIQ851995 KSM851995 LCI851995 LME851995 LWA851995 MFW851995 MPS851995 MZO851995 NJK851995 NTG851995 ODC851995 OMY851995 OWU851995 PGQ851995 PQM851995 QAI851995 QKE851995 QUA851995 RDW851995 RNS851995 RXO851995 SHK851995 SRG851995 TBC851995 TKY851995 TUU851995 UEQ851995 UOM851995 UYI851995 VIE851995 VSA851995 WBW851995 WLS851995 WVO851995 G917531 JC917531 SY917531 ACU917531 AMQ917531 AWM917531 BGI917531 BQE917531 CAA917531 CJW917531 CTS917531 DDO917531 DNK917531 DXG917531 EHC917531 EQY917531 FAU917531 FKQ917531 FUM917531 GEI917531 GOE917531 GYA917531 HHW917531 HRS917531 IBO917531 ILK917531 IVG917531 JFC917531 JOY917531 JYU917531 KIQ917531 KSM917531 LCI917531 LME917531 LWA917531 MFW917531 MPS917531 MZO917531 NJK917531 NTG917531 ODC917531 OMY917531 OWU917531 PGQ917531 PQM917531 QAI917531 QKE917531 QUA917531 RDW917531 RNS917531 RXO917531 SHK917531 SRG917531 TBC917531 TKY917531 TUU917531 UEQ917531 UOM917531 UYI917531 VIE917531 VSA917531 WBW917531 WLS917531 WVO917531 G983067 JC983067 SY983067 ACU983067 AMQ983067 AWM983067 BGI983067 BQE983067 CAA983067 CJW983067 CTS983067 DDO983067 DNK983067 DXG983067 EHC983067 EQY983067 FAU983067 FKQ983067 FUM983067 GEI983067 GOE983067 GYA983067 HHW983067 HRS983067 IBO983067 ILK983067 IVG983067 JFC983067 JOY983067 JYU983067 KIQ983067 KSM983067 LCI983067 LME983067 LWA983067 MFW983067 MPS983067 MZO983067 NJK983067 NTG983067 ODC983067 OMY983067 OWU983067 PGQ983067 PQM983067 QAI983067 QKE983067 QUA983067 RDW983067 RNS983067 RXO983067 SHK983067 SRG983067 TBC983067 TKY983067 TUU983067 UEQ983067 UOM983067 UYI983067 VIE983067 VSA983067 WBW983067 WLS983067 WVO983067"/>
    <dataValidation allowBlank="1" showInputMessage="1" showErrorMessage="1" promptTitle="Additional SV income" prompt="The cumulative additional SV income for each year excludes the rate peg income._x000a__x000a_Refer to Worksheet 1 and subtract the cumulative rate peg income (M75) from cumulative income with the SV (J75)." sqref="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3 JD65563 SZ65563 ACV65563 AMR65563 AWN65563 BGJ65563 BQF65563 CAB65563 CJX65563 CTT65563 DDP65563 DNL65563 DXH65563 EHD65563 EQZ65563 FAV65563 FKR65563 FUN65563 GEJ65563 GOF65563 GYB65563 HHX65563 HRT65563 IBP65563 ILL65563 IVH65563 JFD65563 JOZ65563 JYV65563 KIR65563 KSN65563 LCJ65563 LMF65563 LWB65563 MFX65563 MPT65563 MZP65563 NJL65563 NTH65563 ODD65563 OMZ65563 OWV65563 PGR65563 PQN65563 QAJ65563 QKF65563 QUB65563 RDX65563 RNT65563 RXP65563 SHL65563 SRH65563 TBD65563 TKZ65563 TUV65563 UER65563 UON65563 UYJ65563 VIF65563 VSB65563 WBX65563 WLT65563 WVP65563 H131099 JD131099 SZ131099 ACV131099 AMR131099 AWN131099 BGJ131099 BQF131099 CAB131099 CJX131099 CTT131099 DDP131099 DNL131099 DXH131099 EHD131099 EQZ131099 FAV131099 FKR131099 FUN131099 GEJ131099 GOF131099 GYB131099 HHX131099 HRT131099 IBP131099 ILL131099 IVH131099 JFD131099 JOZ131099 JYV131099 KIR131099 KSN131099 LCJ131099 LMF131099 LWB131099 MFX131099 MPT131099 MZP131099 NJL131099 NTH131099 ODD131099 OMZ131099 OWV131099 PGR131099 PQN131099 QAJ131099 QKF131099 QUB131099 RDX131099 RNT131099 RXP131099 SHL131099 SRH131099 TBD131099 TKZ131099 TUV131099 UER131099 UON131099 UYJ131099 VIF131099 VSB131099 WBX131099 WLT131099 WVP131099 H196635 JD196635 SZ196635 ACV196635 AMR196635 AWN196635 BGJ196635 BQF196635 CAB196635 CJX196635 CTT196635 DDP196635 DNL196635 DXH196635 EHD196635 EQZ196635 FAV196635 FKR196635 FUN196635 GEJ196635 GOF196635 GYB196635 HHX196635 HRT196635 IBP196635 ILL196635 IVH196635 JFD196635 JOZ196635 JYV196635 KIR196635 KSN196635 LCJ196635 LMF196635 LWB196635 MFX196635 MPT196635 MZP196635 NJL196635 NTH196635 ODD196635 OMZ196635 OWV196635 PGR196635 PQN196635 QAJ196635 QKF196635 QUB196635 RDX196635 RNT196635 RXP196635 SHL196635 SRH196635 TBD196635 TKZ196635 TUV196635 UER196635 UON196635 UYJ196635 VIF196635 VSB196635 WBX196635 WLT196635 WVP196635 H262171 JD262171 SZ262171 ACV262171 AMR262171 AWN262171 BGJ262171 BQF262171 CAB262171 CJX262171 CTT262171 DDP262171 DNL262171 DXH262171 EHD262171 EQZ262171 FAV262171 FKR262171 FUN262171 GEJ262171 GOF262171 GYB262171 HHX262171 HRT262171 IBP262171 ILL262171 IVH262171 JFD262171 JOZ262171 JYV262171 KIR262171 KSN262171 LCJ262171 LMF262171 LWB262171 MFX262171 MPT262171 MZP262171 NJL262171 NTH262171 ODD262171 OMZ262171 OWV262171 PGR262171 PQN262171 QAJ262171 QKF262171 QUB262171 RDX262171 RNT262171 RXP262171 SHL262171 SRH262171 TBD262171 TKZ262171 TUV262171 UER262171 UON262171 UYJ262171 VIF262171 VSB262171 WBX262171 WLT262171 WVP262171 H327707 JD327707 SZ327707 ACV327707 AMR327707 AWN327707 BGJ327707 BQF327707 CAB327707 CJX327707 CTT327707 DDP327707 DNL327707 DXH327707 EHD327707 EQZ327707 FAV327707 FKR327707 FUN327707 GEJ327707 GOF327707 GYB327707 HHX327707 HRT327707 IBP327707 ILL327707 IVH327707 JFD327707 JOZ327707 JYV327707 KIR327707 KSN327707 LCJ327707 LMF327707 LWB327707 MFX327707 MPT327707 MZP327707 NJL327707 NTH327707 ODD327707 OMZ327707 OWV327707 PGR327707 PQN327707 QAJ327707 QKF327707 QUB327707 RDX327707 RNT327707 RXP327707 SHL327707 SRH327707 TBD327707 TKZ327707 TUV327707 UER327707 UON327707 UYJ327707 VIF327707 VSB327707 WBX327707 WLT327707 WVP327707 H393243 JD393243 SZ393243 ACV393243 AMR393243 AWN393243 BGJ393243 BQF393243 CAB393243 CJX393243 CTT393243 DDP393243 DNL393243 DXH393243 EHD393243 EQZ393243 FAV393243 FKR393243 FUN393243 GEJ393243 GOF393243 GYB393243 HHX393243 HRT393243 IBP393243 ILL393243 IVH393243 JFD393243 JOZ393243 JYV393243 KIR393243 KSN393243 LCJ393243 LMF393243 LWB393243 MFX393243 MPT393243 MZP393243 NJL393243 NTH393243 ODD393243 OMZ393243 OWV393243 PGR393243 PQN393243 QAJ393243 QKF393243 QUB393243 RDX393243 RNT393243 RXP393243 SHL393243 SRH393243 TBD393243 TKZ393243 TUV393243 UER393243 UON393243 UYJ393243 VIF393243 VSB393243 WBX393243 WLT393243 WVP393243 H458779 JD458779 SZ458779 ACV458779 AMR458779 AWN458779 BGJ458779 BQF458779 CAB458779 CJX458779 CTT458779 DDP458779 DNL458779 DXH458779 EHD458779 EQZ458779 FAV458779 FKR458779 FUN458779 GEJ458779 GOF458779 GYB458779 HHX458779 HRT458779 IBP458779 ILL458779 IVH458779 JFD458779 JOZ458779 JYV458779 KIR458779 KSN458779 LCJ458779 LMF458779 LWB458779 MFX458779 MPT458779 MZP458779 NJL458779 NTH458779 ODD458779 OMZ458779 OWV458779 PGR458779 PQN458779 QAJ458779 QKF458779 QUB458779 RDX458779 RNT458779 RXP458779 SHL458779 SRH458779 TBD458779 TKZ458779 TUV458779 UER458779 UON458779 UYJ458779 VIF458779 VSB458779 WBX458779 WLT458779 WVP458779 H524315 JD524315 SZ524315 ACV524315 AMR524315 AWN524315 BGJ524315 BQF524315 CAB524315 CJX524315 CTT524315 DDP524315 DNL524315 DXH524315 EHD524315 EQZ524315 FAV524315 FKR524315 FUN524315 GEJ524315 GOF524315 GYB524315 HHX524315 HRT524315 IBP524315 ILL524315 IVH524315 JFD524315 JOZ524315 JYV524315 KIR524315 KSN524315 LCJ524315 LMF524315 LWB524315 MFX524315 MPT524315 MZP524315 NJL524315 NTH524315 ODD524315 OMZ524315 OWV524315 PGR524315 PQN524315 QAJ524315 QKF524315 QUB524315 RDX524315 RNT524315 RXP524315 SHL524315 SRH524315 TBD524315 TKZ524315 TUV524315 UER524315 UON524315 UYJ524315 VIF524315 VSB524315 WBX524315 WLT524315 WVP524315 H589851 JD589851 SZ589851 ACV589851 AMR589851 AWN589851 BGJ589851 BQF589851 CAB589851 CJX589851 CTT589851 DDP589851 DNL589851 DXH589851 EHD589851 EQZ589851 FAV589851 FKR589851 FUN589851 GEJ589851 GOF589851 GYB589851 HHX589851 HRT589851 IBP589851 ILL589851 IVH589851 JFD589851 JOZ589851 JYV589851 KIR589851 KSN589851 LCJ589851 LMF589851 LWB589851 MFX589851 MPT589851 MZP589851 NJL589851 NTH589851 ODD589851 OMZ589851 OWV589851 PGR589851 PQN589851 QAJ589851 QKF589851 QUB589851 RDX589851 RNT589851 RXP589851 SHL589851 SRH589851 TBD589851 TKZ589851 TUV589851 UER589851 UON589851 UYJ589851 VIF589851 VSB589851 WBX589851 WLT589851 WVP589851 H655387 JD655387 SZ655387 ACV655387 AMR655387 AWN655387 BGJ655387 BQF655387 CAB655387 CJX655387 CTT655387 DDP655387 DNL655387 DXH655387 EHD655387 EQZ655387 FAV655387 FKR655387 FUN655387 GEJ655387 GOF655387 GYB655387 HHX655387 HRT655387 IBP655387 ILL655387 IVH655387 JFD655387 JOZ655387 JYV655387 KIR655387 KSN655387 LCJ655387 LMF655387 LWB655387 MFX655387 MPT655387 MZP655387 NJL655387 NTH655387 ODD655387 OMZ655387 OWV655387 PGR655387 PQN655387 QAJ655387 QKF655387 QUB655387 RDX655387 RNT655387 RXP655387 SHL655387 SRH655387 TBD655387 TKZ655387 TUV655387 UER655387 UON655387 UYJ655387 VIF655387 VSB655387 WBX655387 WLT655387 WVP655387 H720923 JD720923 SZ720923 ACV720923 AMR720923 AWN720923 BGJ720923 BQF720923 CAB720923 CJX720923 CTT720923 DDP720923 DNL720923 DXH720923 EHD720923 EQZ720923 FAV720923 FKR720923 FUN720923 GEJ720923 GOF720923 GYB720923 HHX720923 HRT720923 IBP720923 ILL720923 IVH720923 JFD720923 JOZ720923 JYV720923 KIR720923 KSN720923 LCJ720923 LMF720923 LWB720923 MFX720923 MPT720923 MZP720923 NJL720923 NTH720923 ODD720923 OMZ720923 OWV720923 PGR720923 PQN720923 QAJ720923 QKF720923 QUB720923 RDX720923 RNT720923 RXP720923 SHL720923 SRH720923 TBD720923 TKZ720923 TUV720923 UER720923 UON720923 UYJ720923 VIF720923 VSB720923 WBX720923 WLT720923 WVP720923 H786459 JD786459 SZ786459 ACV786459 AMR786459 AWN786459 BGJ786459 BQF786459 CAB786459 CJX786459 CTT786459 DDP786459 DNL786459 DXH786459 EHD786459 EQZ786459 FAV786459 FKR786459 FUN786459 GEJ786459 GOF786459 GYB786459 HHX786459 HRT786459 IBP786459 ILL786459 IVH786459 JFD786459 JOZ786459 JYV786459 KIR786459 KSN786459 LCJ786459 LMF786459 LWB786459 MFX786459 MPT786459 MZP786459 NJL786459 NTH786459 ODD786459 OMZ786459 OWV786459 PGR786459 PQN786459 QAJ786459 QKF786459 QUB786459 RDX786459 RNT786459 RXP786459 SHL786459 SRH786459 TBD786459 TKZ786459 TUV786459 UER786459 UON786459 UYJ786459 VIF786459 VSB786459 WBX786459 WLT786459 WVP786459 H851995 JD851995 SZ851995 ACV851995 AMR851995 AWN851995 BGJ851995 BQF851995 CAB851995 CJX851995 CTT851995 DDP851995 DNL851995 DXH851995 EHD851995 EQZ851995 FAV851995 FKR851995 FUN851995 GEJ851995 GOF851995 GYB851995 HHX851995 HRT851995 IBP851995 ILL851995 IVH851995 JFD851995 JOZ851995 JYV851995 KIR851995 KSN851995 LCJ851995 LMF851995 LWB851995 MFX851995 MPT851995 MZP851995 NJL851995 NTH851995 ODD851995 OMZ851995 OWV851995 PGR851995 PQN851995 QAJ851995 QKF851995 QUB851995 RDX851995 RNT851995 RXP851995 SHL851995 SRH851995 TBD851995 TKZ851995 TUV851995 UER851995 UON851995 UYJ851995 VIF851995 VSB851995 WBX851995 WLT851995 WVP851995 H917531 JD917531 SZ917531 ACV917531 AMR917531 AWN917531 BGJ917531 BQF917531 CAB917531 CJX917531 CTT917531 DDP917531 DNL917531 DXH917531 EHD917531 EQZ917531 FAV917531 FKR917531 FUN917531 GEJ917531 GOF917531 GYB917531 HHX917531 HRT917531 IBP917531 ILL917531 IVH917531 JFD917531 JOZ917531 JYV917531 KIR917531 KSN917531 LCJ917531 LMF917531 LWB917531 MFX917531 MPT917531 MZP917531 NJL917531 NTH917531 ODD917531 OMZ917531 OWV917531 PGR917531 PQN917531 QAJ917531 QKF917531 QUB917531 RDX917531 RNT917531 RXP917531 SHL917531 SRH917531 TBD917531 TKZ917531 TUV917531 UER917531 UON917531 UYJ917531 VIF917531 VSB917531 WBX917531 WLT917531 WVP917531 H983067 JD983067 SZ983067 ACV983067 AMR983067 AWN983067 BGJ983067 BQF983067 CAB983067 CJX983067 CTT983067 DDP983067 DNL983067 DXH983067 EHD983067 EQZ983067 FAV983067 FKR983067 FUN983067 GEJ983067 GOF983067 GYB983067 HHX983067 HRT983067 IBP983067 ILL983067 IVH983067 JFD983067 JOZ983067 JYV983067 KIR983067 KSN983067 LCJ983067 LMF983067 LWB983067 MFX983067 MPT983067 MZP983067 NJL983067 NTH983067 ODD983067 OMZ983067 OWV983067 PGR983067 PQN983067 QAJ983067 QKF983067 QUB983067 RDX983067 RNT983067 RXP983067 SHL983067 SRH983067 TBD983067 TKZ983067 TUV983067 UER983067 UON983067 UYJ983067 VIF983067 VSB983067 WBX983067 WLT983067 WVP983067"/>
    <dataValidation allowBlank="1" showInputMessage="1" showErrorMessage="1" promptTitle="Additional SV income" prompt="The cumulative additional SV income for each year excludes the rate peg income._x000a__x000a_Refer to Worksheet 1 and subtract the cumulative rate peg income (M76) from cumulative income with the SV (J76)." sqref="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dataValidation allowBlank="1" showInputMessage="1" showErrorMessage="1" promptTitle="Additional SV income" prompt="The cumulative additional SV income for each year excludes the rate peg income._x000a__x000a_Refer to Worksheet 1 and subtract the cumulative rate peg income (M77) from cumulative income with the SV (J77)." sqref="J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dataValidation allowBlank="1" showInputMessage="1" showErrorMessage="1" promptTitle="Maintenance of current services" sqref="C28 IY28 SU28 ACQ28 AMM28 AWI28 BGE28 BQA28 BZW28 CJS28 CTO28 DDK28 DNG28 DXC28 EGY28 EQU28 FAQ28 FKM28 FUI28 GEE28 GOA28 GXW28 HHS28 HRO28 IBK28 ILG28 IVC28 JEY28 JOU28 JYQ28 KIM28 KSI28 LCE28 LMA28 LVW28 MFS28 MPO28 MZK28 NJG28 NTC28 OCY28 OMU28 OWQ28 PGM28 PQI28 QAE28 QKA28 QTW28 RDS28 RNO28 RXK28 SHG28 SRC28 TAY28 TKU28 TUQ28 UEM28 UOI28 UYE28 VIA28 VRW28 WBS28 WLO28 WVK28 C65566 IY65566 SU65566 ACQ65566 AMM65566 AWI65566 BGE65566 BQA65566 BZW65566 CJS65566 CTO65566 DDK65566 DNG65566 DXC65566 EGY65566 EQU65566 FAQ65566 FKM65566 FUI65566 GEE65566 GOA65566 GXW65566 HHS65566 HRO65566 IBK65566 ILG65566 IVC65566 JEY65566 JOU65566 JYQ65566 KIM65566 KSI65566 LCE65566 LMA65566 LVW65566 MFS65566 MPO65566 MZK65566 NJG65566 NTC65566 OCY65566 OMU65566 OWQ65566 PGM65566 PQI65566 QAE65566 QKA65566 QTW65566 RDS65566 RNO65566 RXK65566 SHG65566 SRC65566 TAY65566 TKU65566 TUQ65566 UEM65566 UOI65566 UYE65566 VIA65566 VRW65566 WBS65566 WLO65566 WVK65566 C131102 IY131102 SU131102 ACQ131102 AMM131102 AWI131102 BGE131102 BQA131102 BZW131102 CJS131102 CTO131102 DDK131102 DNG131102 DXC131102 EGY131102 EQU131102 FAQ131102 FKM131102 FUI131102 GEE131102 GOA131102 GXW131102 HHS131102 HRO131102 IBK131102 ILG131102 IVC131102 JEY131102 JOU131102 JYQ131102 KIM131102 KSI131102 LCE131102 LMA131102 LVW131102 MFS131102 MPO131102 MZK131102 NJG131102 NTC131102 OCY131102 OMU131102 OWQ131102 PGM131102 PQI131102 QAE131102 QKA131102 QTW131102 RDS131102 RNO131102 RXK131102 SHG131102 SRC131102 TAY131102 TKU131102 TUQ131102 UEM131102 UOI131102 UYE131102 VIA131102 VRW131102 WBS131102 WLO131102 WVK131102 C196638 IY196638 SU196638 ACQ196638 AMM196638 AWI196638 BGE196638 BQA196638 BZW196638 CJS196638 CTO196638 DDK196638 DNG196638 DXC196638 EGY196638 EQU196638 FAQ196638 FKM196638 FUI196638 GEE196638 GOA196638 GXW196638 HHS196638 HRO196638 IBK196638 ILG196638 IVC196638 JEY196638 JOU196638 JYQ196638 KIM196638 KSI196638 LCE196638 LMA196638 LVW196638 MFS196638 MPO196638 MZK196638 NJG196638 NTC196638 OCY196638 OMU196638 OWQ196638 PGM196638 PQI196638 QAE196638 QKA196638 QTW196638 RDS196638 RNO196638 RXK196638 SHG196638 SRC196638 TAY196638 TKU196638 TUQ196638 UEM196638 UOI196638 UYE196638 VIA196638 VRW196638 WBS196638 WLO196638 WVK196638 C262174 IY262174 SU262174 ACQ262174 AMM262174 AWI262174 BGE262174 BQA262174 BZW262174 CJS262174 CTO262174 DDK262174 DNG262174 DXC262174 EGY262174 EQU262174 FAQ262174 FKM262174 FUI262174 GEE262174 GOA262174 GXW262174 HHS262174 HRO262174 IBK262174 ILG262174 IVC262174 JEY262174 JOU262174 JYQ262174 KIM262174 KSI262174 LCE262174 LMA262174 LVW262174 MFS262174 MPO262174 MZK262174 NJG262174 NTC262174 OCY262174 OMU262174 OWQ262174 PGM262174 PQI262174 QAE262174 QKA262174 QTW262174 RDS262174 RNO262174 RXK262174 SHG262174 SRC262174 TAY262174 TKU262174 TUQ262174 UEM262174 UOI262174 UYE262174 VIA262174 VRW262174 WBS262174 WLO262174 WVK262174 C327710 IY327710 SU327710 ACQ327710 AMM327710 AWI327710 BGE327710 BQA327710 BZW327710 CJS327710 CTO327710 DDK327710 DNG327710 DXC327710 EGY327710 EQU327710 FAQ327710 FKM327710 FUI327710 GEE327710 GOA327710 GXW327710 HHS327710 HRO327710 IBK327710 ILG327710 IVC327710 JEY327710 JOU327710 JYQ327710 KIM327710 KSI327710 LCE327710 LMA327710 LVW327710 MFS327710 MPO327710 MZK327710 NJG327710 NTC327710 OCY327710 OMU327710 OWQ327710 PGM327710 PQI327710 QAE327710 QKA327710 QTW327710 RDS327710 RNO327710 RXK327710 SHG327710 SRC327710 TAY327710 TKU327710 TUQ327710 UEM327710 UOI327710 UYE327710 VIA327710 VRW327710 WBS327710 WLO327710 WVK327710 C393246 IY393246 SU393246 ACQ393246 AMM393246 AWI393246 BGE393246 BQA393246 BZW393246 CJS393246 CTO393246 DDK393246 DNG393246 DXC393246 EGY393246 EQU393246 FAQ393246 FKM393246 FUI393246 GEE393246 GOA393246 GXW393246 HHS393246 HRO393246 IBK393246 ILG393246 IVC393246 JEY393246 JOU393246 JYQ393246 KIM393246 KSI393246 LCE393246 LMA393246 LVW393246 MFS393246 MPO393246 MZK393246 NJG393246 NTC393246 OCY393246 OMU393246 OWQ393246 PGM393246 PQI393246 QAE393246 QKA393246 QTW393246 RDS393246 RNO393246 RXK393246 SHG393246 SRC393246 TAY393246 TKU393246 TUQ393246 UEM393246 UOI393246 UYE393246 VIA393246 VRW393246 WBS393246 WLO393246 WVK393246 C458782 IY458782 SU458782 ACQ458782 AMM458782 AWI458782 BGE458782 BQA458782 BZW458782 CJS458782 CTO458782 DDK458782 DNG458782 DXC458782 EGY458782 EQU458782 FAQ458782 FKM458782 FUI458782 GEE458782 GOA458782 GXW458782 HHS458782 HRO458782 IBK458782 ILG458782 IVC458782 JEY458782 JOU458782 JYQ458782 KIM458782 KSI458782 LCE458782 LMA458782 LVW458782 MFS458782 MPO458782 MZK458782 NJG458782 NTC458782 OCY458782 OMU458782 OWQ458782 PGM458782 PQI458782 QAE458782 QKA458782 QTW458782 RDS458782 RNO458782 RXK458782 SHG458782 SRC458782 TAY458782 TKU458782 TUQ458782 UEM458782 UOI458782 UYE458782 VIA458782 VRW458782 WBS458782 WLO458782 WVK458782 C524318 IY524318 SU524318 ACQ524318 AMM524318 AWI524318 BGE524318 BQA524318 BZW524318 CJS524318 CTO524318 DDK524318 DNG524318 DXC524318 EGY524318 EQU524318 FAQ524318 FKM524318 FUI524318 GEE524318 GOA524318 GXW524318 HHS524318 HRO524318 IBK524318 ILG524318 IVC524318 JEY524318 JOU524318 JYQ524318 KIM524318 KSI524318 LCE524318 LMA524318 LVW524318 MFS524318 MPO524318 MZK524318 NJG524318 NTC524318 OCY524318 OMU524318 OWQ524318 PGM524318 PQI524318 QAE524318 QKA524318 QTW524318 RDS524318 RNO524318 RXK524318 SHG524318 SRC524318 TAY524318 TKU524318 TUQ524318 UEM524318 UOI524318 UYE524318 VIA524318 VRW524318 WBS524318 WLO524318 WVK524318 C589854 IY589854 SU589854 ACQ589854 AMM589854 AWI589854 BGE589854 BQA589854 BZW589854 CJS589854 CTO589854 DDK589854 DNG589854 DXC589854 EGY589854 EQU589854 FAQ589854 FKM589854 FUI589854 GEE589854 GOA589854 GXW589854 HHS589854 HRO589854 IBK589854 ILG589854 IVC589854 JEY589854 JOU589854 JYQ589854 KIM589854 KSI589854 LCE589854 LMA589854 LVW589854 MFS589854 MPO589854 MZK589854 NJG589854 NTC589854 OCY589854 OMU589854 OWQ589854 PGM589854 PQI589854 QAE589854 QKA589854 QTW589854 RDS589854 RNO589854 RXK589854 SHG589854 SRC589854 TAY589854 TKU589854 TUQ589854 UEM589854 UOI589854 UYE589854 VIA589854 VRW589854 WBS589854 WLO589854 WVK589854 C655390 IY655390 SU655390 ACQ655390 AMM655390 AWI655390 BGE655390 BQA655390 BZW655390 CJS655390 CTO655390 DDK655390 DNG655390 DXC655390 EGY655390 EQU655390 FAQ655390 FKM655390 FUI655390 GEE655390 GOA655390 GXW655390 HHS655390 HRO655390 IBK655390 ILG655390 IVC655390 JEY655390 JOU655390 JYQ655390 KIM655390 KSI655390 LCE655390 LMA655390 LVW655390 MFS655390 MPO655390 MZK655390 NJG655390 NTC655390 OCY655390 OMU655390 OWQ655390 PGM655390 PQI655390 QAE655390 QKA655390 QTW655390 RDS655390 RNO655390 RXK655390 SHG655390 SRC655390 TAY655390 TKU655390 TUQ655390 UEM655390 UOI655390 UYE655390 VIA655390 VRW655390 WBS655390 WLO655390 WVK655390 C720926 IY720926 SU720926 ACQ720926 AMM720926 AWI720926 BGE720926 BQA720926 BZW720926 CJS720926 CTO720926 DDK720926 DNG720926 DXC720926 EGY720926 EQU720926 FAQ720926 FKM720926 FUI720926 GEE720926 GOA720926 GXW720926 HHS720926 HRO720926 IBK720926 ILG720926 IVC720926 JEY720926 JOU720926 JYQ720926 KIM720926 KSI720926 LCE720926 LMA720926 LVW720926 MFS720926 MPO720926 MZK720926 NJG720926 NTC720926 OCY720926 OMU720926 OWQ720926 PGM720926 PQI720926 QAE720926 QKA720926 QTW720926 RDS720926 RNO720926 RXK720926 SHG720926 SRC720926 TAY720926 TKU720926 TUQ720926 UEM720926 UOI720926 UYE720926 VIA720926 VRW720926 WBS720926 WLO720926 WVK720926 C786462 IY786462 SU786462 ACQ786462 AMM786462 AWI786462 BGE786462 BQA786462 BZW786462 CJS786462 CTO786462 DDK786462 DNG786462 DXC786462 EGY786462 EQU786462 FAQ786462 FKM786462 FUI786462 GEE786462 GOA786462 GXW786462 HHS786462 HRO786462 IBK786462 ILG786462 IVC786462 JEY786462 JOU786462 JYQ786462 KIM786462 KSI786462 LCE786462 LMA786462 LVW786462 MFS786462 MPO786462 MZK786462 NJG786462 NTC786462 OCY786462 OMU786462 OWQ786462 PGM786462 PQI786462 QAE786462 QKA786462 QTW786462 RDS786462 RNO786462 RXK786462 SHG786462 SRC786462 TAY786462 TKU786462 TUQ786462 UEM786462 UOI786462 UYE786462 VIA786462 VRW786462 WBS786462 WLO786462 WVK786462 C851998 IY851998 SU851998 ACQ851998 AMM851998 AWI851998 BGE851998 BQA851998 BZW851998 CJS851998 CTO851998 DDK851998 DNG851998 DXC851998 EGY851998 EQU851998 FAQ851998 FKM851998 FUI851998 GEE851998 GOA851998 GXW851998 HHS851998 HRO851998 IBK851998 ILG851998 IVC851998 JEY851998 JOU851998 JYQ851998 KIM851998 KSI851998 LCE851998 LMA851998 LVW851998 MFS851998 MPO851998 MZK851998 NJG851998 NTC851998 OCY851998 OMU851998 OWQ851998 PGM851998 PQI851998 QAE851998 QKA851998 QTW851998 RDS851998 RNO851998 RXK851998 SHG851998 SRC851998 TAY851998 TKU851998 TUQ851998 UEM851998 UOI851998 UYE851998 VIA851998 VRW851998 WBS851998 WLO851998 WVK851998 C917534 IY917534 SU917534 ACQ917534 AMM917534 AWI917534 BGE917534 BQA917534 BZW917534 CJS917534 CTO917534 DDK917534 DNG917534 DXC917534 EGY917534 EQU917534 FAQ917534 FKM917534 FUI917534 GEE917534 GOA917534 GXW917534 HHS917534 HRO917534 IBK917534 ILG917534 IVC917534 JEY917534 JOU917534 JYQ917534 KIM917534 KSI917534 LCE917534 LMA917534 LVW917534 MFS917534 MPO917534 MZK917534 NJG917534 NTC917534 OCY917534 OMU917534 OWQ917534 PGM917534 PQI917534 QAE917534 QKA917534 QTW917534 RDS917534 RNO917534 RXK917534 SHG917534 SRC917534 TAY917534 TKU917534 TUQ917534 UEM917534 UOI917534 UYE917534 VIA917534 VRW917534 WBS917534 WLO917534 WVK917534 C983070 IY983070 SU983070 ACQ983070 AMM983070 AWI983070 BGE983070 BQA983070 BZW983070 CJS983070 CTO983070 DDK983070 DNG983070 DXC983070 EGY983070 EQU983070 FAQ983070 FKM983070 FUI983070 GEE983070 GOA983070 GXW983070 HHS983070 HRO983070 IBK983070 ILG983070 IVC983070 JEY983070 JOU983070 JYQ983070 KIM983070 KSI983070 LCE983070 LMA983070 LVW983070 MFS983070 MPO983070 MZK983070 NJG983070 NTC983070 OCY983070 OMU983070 OWQ983070 PGM983070 PQI983070 QAE983070 QKA983070 QTW983070 RDS983070 RNO983070 RXK983070 SHG983070 SRC983070 TAY983070 TKU983070 TUQ983070 UEM983070 UOI983070 UYE983070 VIA983070 VRW983070 WBS983070 WLO983070 WVK983070"/>
    <dataValidation allowBlank="1" showInputMessage="1" showErrorMessage="1" promptTitle="Additional SV income" prompt="The cumulative additional SV income for each year excludes the rate peg income._x000a__x000a_Refer to Worksheet 1 and subtract the cumulative rate peg income (M73) from cumulative income with the SV (J73)." sqref="F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3 JB65563 SX65563 ACT65563 AMP65563 AWL65563 BGH65563 BQD65563 BZZ65563 CJV65563 CTR65563 DDN65563 DNJ65563 DXF65563 EHB65563 EQX65563 FAT65563 FKP65563 FUL65563 GEH65563 GOD65563 GXZ65563 HHV65563 HRR65563 IBN65563 ILJ65563 IVF65563 JFB65563 JOX65563 JYT65563 KIP65563 KSL65563 LCH65563 LMD65563 LVZ65563 MFV65563 MPR65563 MZN65563 NJJ65563 NTF65563 ODB65563 OMX65563 OWT65563 PGP65563 PQL65563 QAH65563 QKD65563 QTZ65563 RDV65563 RNR65563 RXN65563 SHJ65563 SRF65563 TBB65563 TKX65563 TUT65563 UEP65563 UOL65563 UYH65563 VID65563 VRZ65563 WBV65563 WLR65563 WVN65563 F131099 JB131099 SX131099 ACT131099 AMP131099 AWL131099 BGH131099 BQD131099 BZZ131099 CJV131099 CTR131099 DDN131099 DNJ131099 DXF131099 EHB131099 EQX131099 FAT131099 FKP131099 FUL131099 GEH131099 GOD131099 GXZ131099 HHV131099 HRR131099 IBN131099 ILJ131099 IVF131099 JFB131099 JOX131099 JYT131099 KIP131099 KSL131099 LCH131099 LMD131099 LVZ131099 MFV131099 MPR131099 MZN131099 NJJ131099 NTF131099 ODB131099 OMX131099 OWT131099 PGP131099 PQL131099 QAH131099 QKD131099 QTZ131099 RDV131099 RNR131099 RXN131099 SHJ131099 SRF131099 TBB131099 TKX131099 TUT131099 UEP131099 UOL131099 UYH131099 VID131099 VRZ131099 WBV131099 WLR131099 WVN131099 F196635 JB196635 SX196635 ACT196635 AMP196635 AWL196635 BGH196635 BQD196635 BZZ196635 CJV196635 CTR196635 DDN196635 DNJ196635 DXF196635 EHB196635 EQX196635 FAT196635 FKP196635 FUL196635 GEH196635 GOD196635 GXZ196635 HHV196635 HRR196635 IBN196635 ILJ196635 IVF196635 JFB196635 JOX196635 JYT196635 KIP196635 KSL196635 LCH196635 LMD196635 LVZ196635 MFV196635 MPR196635 MZN196635 NJJ196635 NTF196635 ODB196635 OMX196635 OWT196635 PGP196635 PQL196635 QAH196635 QKD196635 QTZ196635 RDV196635 RNR196635 RXN196635 SHJ196635 SRF196635 TBB196635 TKX196635 TUT196635 UEP196635 UOL196635 UYH196635 VID196635 VRZ196635 WBV196635 WLR196635 WVN196635 F262171 JB262171 SX262171 ACT262171 AMP262171 AWL262171 BGH262171 BQD262171 BZZ262171 CJV262171 CTR262171 DDN262171 DNJ262171 DXF262171 EHB262171 EQX262171 FAT262171 FKP262171 FUL262171 GEH262171 GOD262171 GXZ262171 HHV262171 HRR262171 IBN262171 ILJ262171 IVF262171 JFB262171 JOX262171 JYT262171 KIP262171 KSL262171 LCH262171 LMD262171 LVZ262171 MFV262171 MPR262171 MZN262171 NJJ262171 NTF262171 ODB262171 OMX262171 OWT262171 PGP262171 PQL262171 QAH262171 QKD262171 QTZ262171 RDV262171 RNR262171 RXN262171 SHJ262171 SRF262171 TBB262171 TKX262171 TUT262171 UEP262171 UOL262171 UYH262171 VID262171 VRZ262171 WBV262171 WLR262171 WVN262171 F327707 JB327707 SX327707 ACT327707 AMP327707 AWL327707 BGH327707 BQD327707 BZZ327707 CJV327707 CTR327707 DDN327707 DNJ327707 DXF327707 EHB327707 EQX327707 FAT327707 FKP327707 FUL327707 GEH327707 GOD327707 GXZ327707 HHV327707 HRR327707 IBN327707 ILJ327707 IVF327707 JFB327707 JOX327707 JYT327707 KIP327707 KSL327707 LCH327707 LMD327707 LVZ327707 MFV327707 MPR327707 MZN327707 NJJ327707 NTF327707 ODB327707 OMX327707 OWT327707 PGP327707 PQL327707 QAH327707 QKD327707 QTZ327707 RDV327707 RNR327707 RXN327707 SHJ327707 SRF327707 TBB327707 TKX327707 TUT327707 UEP327707 UOL327707 UYH327707 VID327707 VRZ327707 WBV327707 WLR327707 WVN327707 F393243 JB393243 SX393243 ACT393243 AMP393243 AWL393243 BGH393243 BQD393243 BZZ393243 CJV393243 CTR393243 DDN393243 DNJ393243 DXF393243 EHB393243 EQX393243 FAT393243 FKP393243 FUL393243 GEH393243 GOD393243 GXZ393243 HHV393243 HRR393243 IBN393243 ILJ393243 IVF393243 JFB393243 JOX393243 JYT393243 KIP393243 KSL393243 LCH393243 LMD393243 LVZ393243 MFV393243 MPR393243 MZN393243 NJJ393243 NTF393243 ODB393243 OMX393243 OWT393243 PGP393243 PQL393243 QAH393243 QKD393243 QTZ393243 RDV393243 RNR393243 RXN393243 SHJ393243 SRF393243 TBB393243 TKX393243 TUT393243 UEP393243 UOL393243 UYH393243 VID393243 VRZ393243 WBV393243 WLR393243 WVN393243 F458779 JB458779 SX458779 ACT458779 AMP458779 AWL458779 BGH458779 BQD458779 BZZ458779 CJV458779 CTR458779 DDN458779 DNJ458779 DXF458779 EHB458779 EQX458779 FAT458779 FKP458779 FUL458779 GEH458779 GOD458779 GXZ458779 HHV458779 HRR458779 IBN458779 ILJ458779 IVF458779 JFB458779 JOX458779 JYT458779 KIP458779 KSL458779 LCH458779 LMD458779 LVZ458779 MFV458779 MPR458779 MZN458779 NJJ458779 NTF458779 ODB458779 OMX458779 OWT458779 PGP458779 PQL458779 QAH458779 QKD458779 QTZ458779 RDV458779 RNR458779 RXN458779 SHJ458779 SRF458779 TBB458779 TKX458779 TUT458779 UEP458779 UOL458779 UYH458779 VID458779 VRZ458779 WBV458779 WLR458779 WVN458779 F524315 JB524315 SX524315 ACT524315 AMP524315 AWL524315 BGH524315 BQD524315 BZZ524315 CJV524315 CTR524315 DDN524315 DNJ524315 DXF524315 EHB524315 EQX524315 FAT524315 FKP524315 FUL524315 GEH524315 GOD524315 GXZ524315 HHV524315 HRR524315 IBN524315 ILJ524315 IVF524315 JFB524315 JOX524315 JYT524315 KIP524315 KSL524315 LCH524315 LMD524315 LVZ524315 MFV524315 MPR524315 MZN524315 NJJ524315 NTF524315 ODB524315 OMX524315 OWT524315 PGP524315 PQL524315 QAH524315 QKD524315 QTZ524315 RDV524315 RNR524315 RXN524315 SHJ524315 SRF524315 TBB524315 TKX524315 TUT524315 UEP524315 UOL524315 UYH524315 VID524315 VRZ524315 WBV524315 WLR524315 WVN524315 F589851 JB589851 SX589851 ACT589851 AMP589851 AWL589851 BGH589851 BQD589851 BZZ589851 CJV589851 CTR589851 DDN589851 DNJ589851 DXF589851 EHB589851 EQX589851 FAT589851 FKP589851 FUL589851 GEH589851 GOD589851 GXZ589851 HHV589851 HRR589851 IBN589851 ILJ589851 IVF589851 JFB589851 JOX589851 JYT589851 KIP589851 KSL589851 LCH589851 LMD589851 LVZ589851 MFV589851 MPR589851 MZN589851 NJJ589851 NTF589851 ODB589851 OMX589851 OWT589851 PGP589851 PQL589851 QAH589851 QKD589851 QTZ589851 RDV589851 RNR589851 RXN589851 SHJ589851 SRF589851 TBB589851 TKX589851 TUT589851 UEP589851 UOL589851 UYH589851 VID589851 VRZ589851 WBV589851 WLR589851 WVN589851 F655387 JB655387 SX655387 ACT655387 AMP655387 AWL655387 BGH655387 BQD655387 BZZ655387 CJV655387 CTR655387 DDN655387 DNJ655387 DXF655387 EHB655387 EQX655387 FAT655387 FKP655387 FUL655387 GEH655387 GOD655387 GXZ655387 HHV655387 HRR655387 IBN655387 ILJ655387 IVF655387 JFB655387 JOX655387 JYT655387 KIP655387 KSL655387 LCH655387 LMD655387 LVZ655387 MFV655387 MPR655387 MZN655387 NJJ655387 NTF655387 ODB655387 OMX655387 OWT655387 PGP655387 PQL655387 QAH655387 QKD655387 QTZ655387 RDV655387 RNR655387 RXN655387 SHJ655387 SRF655387 TBB655387 TKX655387 TUT655387 UEP655387 UOL655387 UYH655387 VID655387 VRZ655387 WBV655387 WLR655387 WVN655387 F720923 JB720923 SX720923 ACT720923 AMP720923 AWL720923 BGH720923 BQD720923 BZZ720923 CJV720923 CTR720923 DDN720923 DNJ720923 DXF720923 EHB720923 EQX720923 FAT720923 FKP720923 FUL720923 GEH720923 GOD720923 GXZ720923 HHV720923 HRR720923 IBN720923 ILJ720923 IVF720923 JFB720923 JOX720923 JYT720923 KIP720923 KSL720923 LCH720923 LMD720923 LVZ720923 MFV720923 MPR720923 MZN720923 NJJ720923 NTF720923 ODB720923 OMX720923 OWT720923 PGP720923 PQL720923 QAH720923 QKD720923 QTZ720923 RDV720923 RNR720923 RXN720923 SHJ720923 SRF720923 TBB720923 TKX720923 TUT720923 UEP720923 UOL720923 UYH720923 VID720923 VRZ720923 WBV720923 WLR720923 WVN720923 F786459 JB786459 SX786459 ACT786459 AMP786459 AWL786459 BGH786459 BQD786459 BZZ786459 CJV786459 CTR786459 DDN786459 DNJ786459 DXF786459 EHB786459 EQX786459 FAT786459 FKP786459 FUL786459 GEH786459 GOD786459 GXZ786459 HHV786459 HRR786459 IBN786459 ILJ786459 IVF786459 JFB786459 JOX786459 JYT786459 KIP786459 KSL786459 LCH786459 LMD786459 LVZ786459 MFV786459 MPR786459 MZN786459 NJJ786459 NTF786459 ODB786459 OMX786459 OWT786459 PGP786459 PQL786459 QAH786459 QKD786459 QTZ786459 RDV786459 RNR786459 RXN786459 SHJ786459 SRF786459 TBB786459 TKX786459 TUT786459 UEP786459 UOL786459 UYH786459 VID786459 VRZ786459 WBV786459 WLR786459 WVN786459 F851995 JB851995 SX851995 ACT851995 AMP851995 AWL851995 BGH851995 BQD851995 BZZ851995 CJV851995 CTR851995 DDN851995 DNJ851995 DXF851995 EHB851995 EQX851995 FAT851995 FKP851995 FUL851995 GEH851995 GOD851995 GXZ851995 HHV851995 HRR851995 IBN851995 ILJ851995 IVF851995 JFB851995 JOX851995 JYT851995 KIP851995 KSL851995 LCH851995 LMD851995 LVZ851995 MFV851995 MPR851995 MZN851995 NJJ851995 NTF851995 ODB851995 OMX851995 OWT851995 PGP851995 PQL851995 QAH851995 QKD851995 QTZ851995 RDV851995 RNR851995 RXN851995 SHJ851995 SRF851995 TBB851995 TKX851995 TUT851995 UEP851995 UOL851995 UYH851995 VID851995 VRZ851995 WBV851995 WLR851995 WVN851995 F917531 JB917531 SX917531 ACT917531 AMP917531 AWL917531 BGH917531 BQD917531 BZZ917531 CJV917531 CTR917531 DDN917531 DNJ917531 DXF917531 EHB917531 EQX917531 FAT917531 FKP917531 FUL917531 GEH917531 GOD917531 GXZ917531 HHV917531 HRR917531 IBN917531 ILJ917531 IVF917531 JFB917531 JOX917531 JYT917531 KIP917531 KSL917531 LCH917531 LMD917531 LVZ917531 MFV917531 MPR917531 MZN917531 NJJ917531 NTF917531 ODB917531 OMX917531 OWT917531 PGP917531 PQL917531 QAH917531 QKD917531 QTZ917531 RDV917531 RNR917531 RXN917531 SHJ917531 SRF917531 TBB917531 TKX917531 TUT917531 UEP917531 UOL917531 UYH917531 VID917531 VRZ917531 WBV917531 WLR917531 WVN917531 F983067 JB983067 SX983067 ACT983067 AMP983067 AWL983067 BGH983067 BQD983067 BZZ983067 CJV983067 CTR983067 DDN983067 DNJ983067 DXF983067 EHB983067 EQX983067 FAT983067 FKP983067 FUL983067 GEH983067 GOD983067 GXZ983067 HHV983067 HRR983067 IBN983067 ILJ983067 IVF983067 JFB983067 JOX983067 JYT983067 KIP983067 KSL983067 LCH983067 LMD983067 LVZ983067 MFV983067 MPR983067 MZN983067 NJJ983067 NTF983067 ODB983067 OMX983067 OWT983067 PGP983067 PQL983067 QAH983067 QKD983067 QTZ983067 RDV983067 RNR983067 RXN983067 SHJ983067 SRF983067 TBB983067 TKX983067 TUT983067 UEP983067 UOL983067 UYH983067 VID983067 VRZ983067 WBV983067 WLR983067 WVN983067"/>
    <dataValidation allowBlank="1" showInputMessage="1" showErrorMessage="1" promptTitle="Maintenance of current services" prompt="Include programs to be funded by the additional SV income which will be maintained at current service levels eg, roads program._x000a__x000a_Include additional rows if needed._x000a__x000a_Delete this heading and associated rows if this is not part of the council's application." sqref="C30:C32 IY30:IY32 SU30:SU32 ACQ30:ACQ32 AMM30:AMM32 AWI30:AWI32 BGE30:BGE32 BQA30:BQA32 BZW30:BZW32 CJS30:CJS32 CTO30:CTO32 DDK30:DDK32 DNG30:DNG32 DXC30:DXC32 EGY30:EGY32 EQU30:EQU32 FAQ30:FAQ32 FKM30:FKM32 FUI30:FUI32 GEE30:GEE32 GOA30:GOA32 GXW30:GXW32 HHS30:HHS32 HRO30:HRO32 IBK30:IBK32 ILG30:ILG32 IVC30:IVC32 JEY30:JEY32 JOU30:JOU32 JYQ30:JYQ32 KIM30:KIM32 KSI30:KSI32 LCE30:LCE32 LMA30:LMA32 LVW30:LVW32 MFS30:MFS32 MPO30:MPO32 MZK30:MZK32 NJG30:NJG32 NTC30:NTC32 OCY30:OCY32 OMU30:OMU32 OWQ30:OWQ32 PGM30:PGM32 PQI30:PQI32 QAE30:QAE32 QKA30:QKA32 QTW30:QTW32 RDS30:RDS32 RNO30:RNO32 RXK30:RXK32 SHG30:SHG32 SRC30:SRC32 TAY30:TAY32 TKU30:TKU32 TUQ30:TUQ32 UEM30:UEM32 UOI30:UOI32 UYE30:UYE32 VIA30:VIA32 VRW30:VRW32 WBS30:WBS32 WLO30:WLO32 WVK30:WVK32 C65568:C65570 IY65568:IY65570 SU65568:SU65570 ACQ65568:ACQ65570 AMM65568:AMM65570 AWI65568:AWI65570 BGE65568:BGE65570 BQA65568:BQA65570 BZW65568:BZW65570 CJS65568:CJS65570 CTO65568:CTO65570 DDK65568:DDK65570 DNG65568:DNG65570 DXC65568:DXC65570 EGY65568:EGY65570 EQU65568:EQU65570 FAQ65568:FAQ65570 FKM65568:FKM65570 FUI65568:FUI65570 GEE65568:GEE65570 GOA65568:GOA65570 GXW65568:GXW65570 HHS65568:HHS65570 HRO65568:HRO65570 IBK65568:IBK65570 ILG65568:ILG65570 IVC65568:IVC65570 JEY65568:JEY65570 JOU65568:JOU65570 JYQ65568:JYQ65570 KIM65568:KIM65570 KSI65568:KSI65570 LCE65568:LCE65570 LMA65568:LMA65570 LVW65568:LVW65570 MFS65568:MFS65570 MPO65568:MPO65570 MZK65568:MZK65570 NJG65568:NJG65570 NTC65568:NTC65570 OCY65568:OCY65570 OMU65568:OMU65570 OWQ65568:OWQ65570 PGM65568:PGM65570 PQI65568:PQI65570 QAE65568:QAE65570 QKA65568:QKA65570 QTW65568:QTW65570 RDS65568:RDS65570 RNO65568:RNO65570 RXK65568:RXK65570 SHG65568:SHG65570 SRC65568:SRC65570 TAY65568:TAY65570 TKU65568:TKU65570 TUQ65568:TUQ65570 UEM65568:UEM65570 UOI65568:UOI65570 UYE65568:UYE65570 VIA65568:VIA65570 VRW65568:VRW65570 WBS65568:WBS65570 WLO65568:WLO65570 WVK65568:WVK65570 C131104:C131106 IY131104:IY131106 SU131104:SU131106 ACQ131104:ACQ131106 AMM131104:AMM131106 AWI131104:AWI131106 BGE131104:BGE131106 BQA131104:BQA131106 BZW131104:BZW131106 CJS131104:CJS131106 CTO131104:CTO131106 DDK131104:DDK131106 DNG131104:DNG131106 DXC131104:DXC131106 EGY131104:EGY131106 EQU131104:EQU131106 FAQ131104:FAQ131106 FKM131104:FKM131106 FUI131104:FUI131106 GEE131104:GEE131106 GOA131104:GOA131106 GXW131104:GXW131106 HHS131104:HHS131106 HRO131104:HRO131106 IBK131104:IBK131106 ILG131104:ILG131106 IVC131104:IVC131106 JEY131104:JEY131106 JOU131104:JOU131106 JYQ131104:JYQ131106 KIM131104:KIM131106 KSI131104:KSI131106 LCE131104:LCE131106 LMA131104:LMA131106 LVW131104:LVW131106 MFS131104:MFS131106 MPO131104:MPO131106 MZK131104:MZK131106 NJG131104:NJG131106 NTC131104:NTC131106 OCY131104:OCY131106 OMU131104:OMU131106 OWQ131104:OWQ131106 PGM131104:PGM131106 PQI131104:PQI131106 QAE131104:QAE131106 QKA131104:QKA131106 QTW131104:QTW131106 RDS131104:RDS131106 RNO131104:RNO131106 RXK131104:RXK131106 SHG131104:SHG131106 SRC131104:SRC131106 TAY131104:TAY131106 TKU131104:TKU131106 TUQ131104:TUQ131106 UEM131104:UEM131106 UOI131104:UOI131106 UYE131104:UYE131106 VIA131104:VIA131106 VRW131104:VRW131106 WBS131104:WBS131106 WLO131104:WLO131106 WVK131104:WVK131106 C196640:C196642 IY196640:IY196642 SU196640:SU196642 ACQ196640:ACQ196642 AMM196640:AMM196642 AWI196640:AWI196642 BGE196640:BGE196642 BQA196640:BQA196642 BZW196640:BZW196642 CJS196640:CJS196642 CTO196640:CTO196642 DDK196640:DDK196642 DNG196640:DNG196642 DXC196640:DXC196642 EGY196640:EGY196642 EQU196640:EQU196642 FAQ196640:FAQ196642 FKM196640:FKM196642 FUI196640:FUI196642 GEE196640:GEE196642 GOA196640:GOA196642 GXW196640:GXW196642 HHS196640:HHS196642 HRO196640:HRO196642 IBK196640:IBK196642 ILG196640:ILG196642 IVC196640:IVC196642 JEY196640:JEY196642 JOU196640:JOU196642 JYQ196640:JYQ196642 KIM196640:KIM196642 KSI196640:KSI196642 LCE196640:LCE196642 LMA196640:LMA196642 LVW196640:LVW196642 MFS196640:MFS196642 MPO196640:MPO196642 MZK196640:MZK196642 NJG196640:NJG196642 NTC196640:NTC196642 OCY196640:OCY196642 OMU196640:OMU196642 OWQ196640:OWQ196642 PGM196640:PGM196642 PQI196640:PQI196642 QAE196640:QAE196642 QKA196640:QKA196642 QTW196640:QTW196642 RDS196640:RDS196642 RNO196640:RNO196642 RXK196640:RXK196642 SHG196640:SHG196642 SRC196640:SRC196642 TAY196640:TAY196642 TKU196640:TKU196642 TUQ196640:TUQ196642 UEM196640:UEM196642 UOI196640:UOI196642 UYE196640:UYE196642 VIA196640:VIA196642 VRW196640:VRW196642 WBS196640:WBS196642 WLO196640:WLO196642 WVK196640:WVK196642 C262176:C262178 IY262176:IY262178 SU262176:SU262178 ACQ262176:ACQ262178 AMM262176:AMM262178 AWI262176:AWI262178 BGE262176:BGE262178 BQA262176:BQA262178 BZW262176:BZW262178 CJS262176:CJS262178 CTO262176:CTO262178 DDK262176:DDK262178 DNG262176:DNG262178 DXC262176:DXC262178 EGY262176:EGY262178 EQU262176:EQU262178 FAQ262176:FAQ262178 FKM262176:FKM262178 FUI262176:FUI262178 GEE262176:GEE262178 GOA262176:GOA262178 GXW262176:GXW262178 HHS262176:HHS262178 HRO262176:HRO262178 IBK262176:IBK262178 ILG262176:ILG262178 IVC262176:IVC262178 JEY262176:JEY262178 JOU262176:JOU262178 JYQ262176:JYQ262178 KIM262176:KIM262178 KSI262176:KSI262178 LCE262176:LCE262178 LMA262176:LMA262178 LVW262176:LVW262178 MFS262176:MFS262178 MPO262176:MPO262178 MZK262176:MZK262178 NJG262176:NJG262178 NTC262176:NTC262178 OCY262176:OCY262178 OMU262176:OMU262178 OWQ262176:OWQ262178 PGM262176:PGM262178 PQI262176:PQI262178 QAE262176:QAE262178 QKA262176:QKA262178 QTW262176:QTW262178 RDS262176:RDS262178 RNO262176:RNO262178 RXK262176:RXK262178 SHG262176:SHG262178 SRC262176:SRC262178 TAY262176:TAY262178 TKU262176:TKU262178 TUQ262176:TUQ262178 UEM262176:UEM262178 UOI262176:UOI262178 UYE262176:UYE262178 VIA262176:VIA262178 VRW262176:VRW262178 WBS262176:WBS262178 WLO262176:WLO262178 WVK262176:WVK262178 C327712:C327714 IY327712:IY327714 SU327712:SU327714 ACQ327712:ACQ327714 AMM327712:AMM327714 AWI327712:AWI327714 BGE327712:BGE327714 BQA327712:BQA327714 BZW327712:BZW327714 CJS327712:CJS327714 CTO327712:CTO327714 DDK327712:DDK327714 DNG327712:DNG327714 DXC327712:DXC327714 EGY327712:EGY327714 EQU327712:EQU327714 FAQ327712:FAQ327714 FKM327712:FKM327714 FUI327712:FUI327714 GEE327712:GEE327714 GOA327712:GOA327714 GXW327712:GXW327714 HHS327712:HHS327714 HRO327712:HRO327714 IBK327712:IBK327714 ILG327712:ILG327714 IVC327712:IVC327714 JEY327712:JEY327714 JOU327712:JOU327714 JYQ327712:JYQ327714 KIM327712:KIM327714 KSI327712:KSI327714 LCE327712:LCE327714 LMA327712:LMA327714 LVW327712:LVW327714 MFS327712:MFS327714 MPO327712:MPO327714 MZK327712:MZK327714 NJG327712:NJG327714 NTC327712:NTC327714 OCY327712:OCY327714 OMU327712:OMU327714 OWQ327712:OWQ327714 PGM327712:PGM327714 PQI327712:PQI327714 QAE327712:QAE327714 QKA327712:QKA327714 QTW327712:QTW327714 RDS327712:RDS327714 RNO327712:RNO327714 RXK327712:RXK327714 SHG327712:SHG327714 SRC327712:SRC327714 TAY327712:TAY327714 TKU327712:TKU327714 TUQ327712:TUQ327714 UEM327712:UEM327714 UOI327712:UOI327714 UYE327712:UYE327714 VIA327712:VIA327714 VRW327712:VRW327714 WBS327712:WBS327714 WLO327712:WLO327714 WVK327712:WVK327714 C393248:C393250 IY393248:IY393250 SU393248:SU393250 ACQ393248:ACQ393250 AMM393248:AMM393250 AWI393248:AWI393250 BGE393248:BGE393250 BQA393248:BQA393250 BZW393248:BZW393250 CJS393248:CJS393250 CTO393248:CTO393250 DDK393248:DDK393250 DNG393248:DNG393250 DXC393248:DXC393250 EGY393248:EGY393250 EQU393248:EQU393250 FAQ393248:FAQ393250 FKM393248:FKM393250 FUI393248:FUI393250 GEE393248:GEE393250 GOA393248:GOA393250 GXW393248:GXW393250 HHS393248:HHS393250 HRO393248:HRO393250 IBK393248:IBK393250 ILG393248:ILG393250 IVC393248:IVC393250 JEY393248:JEY393250 JOU393248:JOU393250 JYQ393248:JYQ393250 KIM393248:KIM393250 KSI393248:KSI393250 LCE393248:LCE393250 LMA393248:LMA393250 LVW393248:LVW393250 MFS393248:MFS393250 MPO393248:MPO393250 MZK393248:MZK393250 NJG393248:NJG393250 NTC393248:NTC393250 OCY393248:OCY393250 OMU393248:OMU393250 OWQ393248:OWQ393250 PGM393248:PGM393250 PQI393248:PQI393250 QAE393248:QAE393250 QKA393248:QKA393250 QTW393248:QTW393250 RDS393248:RDS393250 RNO393248:RNO393250 RXK393248:RXK393250 SHG393248:SHG393250 SRC393248:SRC393250 TAY393248:TAY393250 TKU393248:TKU393250 TUQ393248:TUQ393250 UEM393248:UEM393250 UOI393248:UOI393250 UYE393248:UYE393250 VIA393248:VIA393250 VRW393248:VRW393250 WBS393248:WBS393250 WLO393248:WLO393250 WVK393248:WVK393250 C458784:C458786 IY458784:IY458786 SU458784:SU458786 ACQ458784:ACQ458786 AMM458784:AMM458786 AWI458784:AWI458786 BGE458784:BGE458786 BQA458784:BQA458786 BZW458784:BZW458786 CJS458784:CJS458786 CTO458784:CTO458786 DDK458784:DDK458786 DNG458784:DNG458786 DXC458784:DXC458786 EGY458784:EGY458786 EQU458784:EQU458786 FAQ458784:FAQ458786 FKM458784:FKM458786 FUI458784:FUI458786 GEE458784:GEE458786 GOA458784:GOA458786 GXW458784:GXW458786 HHS458784:HHS458786 HRO458784:HRO458786 IBK458784:IBK458786 ILG458784:ILG458786 IVC458784:IVC458786 JEY458784:JEY458786 JOU458784:JOU458786 JYQ458784:JYQ458786 KIM458784:KIM458786 KSI458784:KSI458786 LCE458784:LCE458786 LMA458784:LMA458786 LVW458784:LVW458786 MFS458784:MFS458786 MPO458784:MPO458786 MZK458784:MZK458786 NJG458784:NJG458786 NTC458784:NTC458786 OCY458784:OCY458786 OMU458784:OMU458786 OWQ458784:OWQ458786 PGM458784:PGM458786 PQI458784:PQI458786 QAE458784:QAE458786 QKA458784:QKA458786 QTW458784:QTW458786 RDS458784:RDS458786 RNO458784:RNO458786 RXK458784:RXK458786 SHG458784:SHG458786 SRC458784:SRC458786 TAY458784:TAY458786 TKU458784:TKU458786 TUQ458784:TUQ458786 UEM458784:UEM458786 UOI458784:UOI458786 UYE458784:UYE458786 VIA458784:VIA458786 VRW458784:VRW458786 WBS458784:WBS458786 WLO458784:WLO458786 WVK458784:WVK458786 C524320:C524322 IY524320:IY524322 SU524320:SU524322 ACQ524320:ACQ524322 AMM524320:AMM524322 AWI524320:AWI524322 BGE524320:BGE524322 BQA524320:BQA524322 BZW524320:BZW524322 CJS524320:CJS524322 CTO524320:CTO524322 DDK524320:DDK524322 DNG524320:DNG524322 DXC524320:DXC524322 EGY524320:EGY524322 EQU524320:EQU524322 FAQ524320:FAQ524322 FKM524320:FKM524322 FUI524320:FUI524322 GEE524320:GEE524322 GOA524320:GOA524322 GXW524320:GXW524322 HHS524320:HHS524322 HRO524320:HRO524322 IBK524320:IBK524322 ILG524320:ILG524322 IVC524320:IVC524322 JEY524320:JEY524322 JOU524320:JOU524322 JYQ524320:JYQ524322 KIM524320:KIM524322 KSI524320:KSI524322 LCE524320:LCE524322 LMA524320:LMA524322 LVW524320:LVW524322 MFS524320:MFS524322 MPO524320:MPO524322 MZK524320:MZK524322 NJG524320:NJG524322 NTC524320:NTC524322 OCY524320:OCY524322 OMU524320:OMU524322 OWQ524320:OWQ524322 PGM524320:PGM524322 PQI524320:PQI524322 QAE524320:QAE524322 QKA524320:QKA524322 QTW524320:QTW524322 RDS524320:RDS524322 RNO524320:RNO524322 RXK524320:RXK524322 SHG524320:SHG524322 SRC524320:SRC524322 TAY524320:TAY524322 TKU524320:TKU524322 TUQ524320:TUQ524322 UEM524320:UEM524322 UOI524320:UOI524322 UYE524320:UYE524322 VIA524320:VIA524322 VRW524320:VRW524322 WBS524320:WBS524322 WLO524320:WLO524322 WVK524320:WVK524322 C589856:C589858 IY589856:IY589858 SU589856:SU589858 ACQ589856:ACQ589858 AMM589856:AMM589858 AWI589856:AWI589858 BGE589856:BGE589858 BQA589856:BQA589858 BZW589856:BZW589858 CJS589856:CJS589858 CTO589856:CTO589858 DDK589856:DDK589858 DNG589856:DNG589858 DXC589856:DXC589858 EGY589856:EGY589858 EQU589856:EQU589858 FAQ589856:FAQ589858 FKM589856:FKM589858 FUI589856:FUI589858 GEE589856:GEE589858 GOA589856:GOA589858 GXW589856:GXW589858 HHS589856:HHS589858 HRO589856:HRO589858 IBK589856:IBK589858 ILG589856:ILG589858 IVC589856:IVC589858 JEY589856:JEY589858 JOU589856:JOU589858 JYQ589856:JYQ589858 KIM589856:KIM589858 KSI589856:KSI589858 LCE589856:LCE589858 LMA589856:LMA589858 LVW589856:LVW589858 MFS589856:MFS589858 MPO589856:MPO589858 MZK589856:MZK589858 NJG589856:NJG589858 NTC589856:NTC589858 OCY589856:OCY589858 OMU589856:OMU589858 OWQ589856:OWQ589858 PGM589856:PGM589858 PQI589856:PQI589858 QAE589856:QAE589858 QKA589856:QKA589858 QTW589856:QTW589858 RDS589856:RDS589858 RNO589856:RNO589858 RXK589856:RXK589858 SHG589856:SHG589858 SRC589856:SRC589858 TAY589856:TAY589858 TKU589856:TKU589858 TUQ589856:TUQ589858 UEM589856:UEM589858 UOI589856:UOI589858 UYE589856:UYE589858 VIA589856:VIA589858 VRW589856:VRW589858 WBS589856:WBS589858 WLO589856:WLO589858 WVK589856:WVK589858 C655392:C655394 IY655392:IY655394 SU655392:SU655394 ACQ655392:ACQ655394 AMM655392:AMM655394 AWI655392:AWI655394 BGE655392:BGE655394 BQA655392:BQA655394 BZW655392:BZW655394 CJS655392:CJS655394 CTO655392:CTO655394 DDK655392:DDK655394 DNG655392:DNG655394 DXC655392:DXC655394 EGY655392:EGY655394 EQU655392:EQU655394 FAQ655392:FAQ655394 FKM655392:FKM655394 FUI655392:FUI655394 GEE655392:GEE655394 GOA655392:GOA655394 GXW655392:GXW655394 HHS655392:HHS655394 HRO655392:HRO655394 IBK655392:IBK655394 ILG655392:ILG655394 IVC655392:IVC655394 JEY655392:JEY655394 JOU655392:JOU655394 JYQ655392:JYQ655394 KIM655392:KIM655394 KSI655392:KSI655394 LCE655392:LCE655394 LMA655392:LMA655394 LVW655392:LVW655394 MFS655392:MFS655394 MPO655392:MPO655394 MZK655392:MZK655394 NJG655392:NJG655394 NTC655392:NTC655394 OCY655392:OCY655394 OMU655392:OMU655394 OWQ655392:OWQ655394 PGM655392:PGM655394 PQI655392:PQI655394 QAE655392:QAE655394 QKA655392:QKA655394 QTW655392:QTW655394 RDS655392:RDS655394 RNO655392:RNO655394 RXK655392:RXK655394 SHG655392:SHG655394 SRC655392:SRC655394 TAY655392:TAY655394 TKU655392:TKU655394 TUQ655392:TUQ655394 UEM655392:UEM655394 UOI655392:UOI655394 UYE655392:UYE655394 VIA655392:VIA655394 VRW655392:VRW655394 WBS655392:WBS655394 WLO655392:WLO655394 WVK655392:WVK655394 C720928:C720930 IY720928:IY720930 SU720928:SU720930 ACQ720928:ACQ720930 AMM720928:AMM720930 AWI720928:AWI720930 BGE720928:BGE720930 BQA720928:BQA720930 BZW720928:BZW720930 CJS720928:CJS720930 CTO720928:CTO720930 DDK720928:DDK720930 DNG720928:DNG720930 DXC720928:DXC720930 EGY720928:EGY720930 EQU720928:EQU720930 FAQ720928:FAQ720930 FKM720928:FKM720930 FUI720928:FUI720930 GEE720928:GEE720930 GOA720928:GOA720930 GXW720928:GXW720930 HHS720928:HHS720930 HRO720928:HRO720930 IBK720928:IBK720930 ILG720928:ILG720930 IVC720928:IVC720930 JEY720928:JEY720930 JOU720928:JOU720930 JYQ720928:JYQ720930 KIM720928:KIM720930 KSI720928:KSI720930 LCE720928:LCE720930 LMA720928:LMA720930 LVW720928:LVW720930 MFS720928:MFS720930 MPO720928:MPO720930 MZK720928:MZK720930 NJG720928:NJG720930 NTC720928:NTC720930 OCY720928:OCY720930 OMU720928:OMU720930 OWQ720928:OWQ720930 PGM720928:PGM720930 PQI720928:PQI720930 QAE720928:QAE720930 QKA720928:QKA720930 QTW720928:QTW720930 RDS720928:RDS720930 RNO720928:RNO720930 RXK720928:RXK720930 SHG720928:SHG720930 SRC720928:SRC720930 TAY720928:TAY720930 TKU720928:TKU720930 TUQ720928:TUQ720930 UEM720928:UEM720930 UOI720928:UOI720930 UYE720928:UYE720930 VIA720928:VIA720930 VRW720928:VRW720930 WBS720928:WBS720930 WLO720928:WLO720930 WVK720928:WVK720930 C786464:C786466 IY786464:IY786466 SU786464:SU786466 ACQ786464:ACQ786466 AMM786464:AMM786466 AWI786464:AWI786466 BGE786464:BGE786466 BQA786464:BQA786466 BZW786464:BZW786466 CJS786464:CJS786466 CTO786464:CTO786466 DDK786464:DDK786466 DNG786464:DNG786466 DXC786464:DXC786466 EGY786464:EGY786466 EQU786464:EQU786466 FAQ786464:FAQ786466 FKM786464:FKM786466 FUI786464:FUI786466 GEE786464:GEE786466 GOA786464:GOA786466 GXW786464:GXW786466 HHS786464:HHS786466 HRO786464:HRO786466 IBK786464:IBK786466 ILG786464:ILG786466 IVC786464:IVC786466 JEY786464:JEY786466 JOU786464:JOU786466 JYQ786464:JYQ786466 KIM786464:KIM786466 KSI786464:KSI786466 LCE786464:LCE786466 LMA786464:LMA786466 LVW786464:LVW786466 MFS786464:MFS786466 MPO786464:MPO786466 MZK786464:MZK786466 NJG786464:NJG786466 NTC786464:NTC786466 OCY786464:OCY786466 OMU786464:OMU786466 OWQ786464:OWQ786466 PGM786464:PGM786466 PQI786464:PQI786466 QAE786464:QAE786466 QKA786464:QKA786466 QTW786464:QTW786466 RDS786464:RDS786466 RNO786464:RNO786466 RXK786464:RXK786466 SHG786464:SHG786466 SRC786464:SRC786466 TAY786464:TAY786466 TKU786464:TKU786466 TUQ786464:TUQ786466 UEM786464:UEM786466 UOI786464:UOI786466 UYE786464:UYE786466 VIA786464:VIA786466 VRW786464:VRW786466 WBS786464:WBS786466 WLO786464:WLO786466 WVK786464:WVK786466 C852000:C852002 IY852000:IY852002 SU852000:SU852002 ACQ852000:ACQ852002 AMM852000:AMM852002 AWI852000:AWI852002 BGE852000:BGE852002 BQA852000:BQA852002 BZW852000:BZW852002 CJS852000:CJS852002 CTO852000:CTO852002 DDK852000:DDK852002 DNG852000:DNG852002 DXC852000:DXC852002 EGY852000:EGY852002 EQU852000:EQU852002 FAQ852000:FAQ852002 FKM852000:FKM852002 FUI852000:FUI852002 GEE852000:GEE852002 GOA852000:GOA852002 GXW852000:GXW852002 HHS852000:HHS852002 HRO852000:HRO852002 IBK852000:IBK852002 ILG852000:ILG852002 IVC852000:IVC852002 JEY852000:JEY852002 JOU852000:JOU852002 JYQ852000:JYQ852002 KIM852000:KIM852002 KSI852000:KSI852002 LCE852000:LCE852002 LMA852000:LMA852002 LVW852000:LVW852002 MFS852000:MFS852002 MPO852000:MPO852002 MZK852000:MZK852002 NJG852000:NJG852002 NTC852000:NTC852002 OCY852000:OCY852002 OMU852000:OMU852002 OWQ852000:OWQ852002 PGM852000:PGM852002 PQI852000:PQI852002 QAE852000:QAE852002 QKA852000:QKA852002 QTW852000:QTW852002 RDS852000:RDS852002 RNO852000:RNO852002 RXK852000:RXK852002 SHG852000:SHG852002 SRC852000:SRC852002 TAY852000:TAY852002 TKU852000:TKU852002 TUQ852000:TUQ852002 UEM852000:UEM852002 UOI852000:UOI852002 UYE852000:UYE852002 VIA852000:VIA852002 VRW852000:VRW852002 WBS852000:WBS852002 WLO852000:WLO852002 WVK852000:WVK852002 C917536:C917538 IY917536:IY917538 SU917536:SU917538 ACQ917536:ACQ917538 AMM917536:AMM917538 AWI917536:AWI917538 BGE917536:BGE917538 BQA917536:BQA917538 BZW917536:BZW917538 CJS917536:CJS917538 CTO917536:CTO917538 DDK917536:DDK917538 DNG917536:DNG917538 DXC917536:DXC917538 EGY917536:EGY917538 EQU917536:EQU917538 FAQ917536:FAQ917538 FKM917536:FKM917538 FUI917536:FUI917538 GEE917536:GEE917538 GOA917536:GOA917538 GXW917536:GXW917538 HHS917536:HHS917538 HRO917536:HRO917538 IBK917536:IBK917538 ILG917536:ILG917538 IVC917536:IVC917538 JEY917536:JEY917538 JOU917536:JOU917538 JYQ917536:JYQ917538 KIM917536:KIM917538 KSI917536:KSI917538 LCE917536:LCE917538 LMA917536:LMA917538 LVW917536:LVW917538 MFS917536:MFS917538 MPO917536:MPO917538 MZK917536:MZK917538 NJG917536:NJG917538 NTC917536:NTC917538 OCY917536:OCY917538 OMU917536:OMU917538 OWQ917536:OWQ917538 PGM917536:PGM917538 PQI917536:PQI917538 QAE917536:QAE917538 QKA917536:QKA917538 QTW917536:QTW917538 RDS917536:RDS917538 RNO917536:RNO917538 RXK917536:RXK917538 SHG917536:SHG917538 SRC917536:SRC917538 TAY917536:TAY917538 TKU917536:TKU917538 TUQ917536:TUQ917538 UEM917536:UEM917538 UOI917536:UOI917538 UYE917536:UYE917538 VIA917536:VIA917538 VRW917536:VRW917538 WBS917536:WBS917538 WLO917536:WLO917538 WVK917536:WVK917538 C983072:C983074 IY983072:IY983074 SU983072:SU983074 ACQ983072:ACQ983074 AMM983072:AMM983074 AWI983072:AWI983074 BGE983072:BGE983074 BQA983072:BQA983074 BZW983072:BZW983074 CJS983072:CJS983074 CTO983072:CTO983074 DDK983072:DDK983074 DNG983072:DNG983074 DXC983072:DXC983074 EGY983072:EGY983074 EQU983072:EQU983074 FAQ983072:FAQ983074 FKM983072:FKM983074 FUI983072:FUI983074 GEE983072:GEE983074 GOA983072:GOA983074 GXW983072:GXW983074 HHS983072:HHS983074 HRO983072:HRO983074 IBK983072:IBK983074 ILG983072:ILG983074 IVC983072:IVC983074 JEY983072:JEY983074 JOU983072:JOU983074 JYQ983072:JYQ983074 KIM983072:KIM983074 KSI983072:KSI983074 LCE983072:LCE983074 LMA983072:LMA983074 LVW983072:LVW983074 MFS983072:MFS983074 MPO983072:MPO983074 MZK983072:MZK983074 NJG983072:NJG983074 NTC983072:NTC983074 OCY983072:OCY983074 OMU983072:OMU983074 OWQ983072:OWQ983074 PGM983072:PGM983074 PQI983072:PQI983074 QAE983072:QAE983074 QKA983072:QKA983074 QTW983072:QTW983074 RDS983072:RDS983074 RNO983072:RNO983074 RXK983072:RXK983074 SHG983072:SHG983074 SRC983072:SRC983074 TAY983072:TAY983074 TKU983072:TKU983074 TUQ983072:TUQ983074 UEM983072:UEM983074 UOI983072:UOI983074 UYE983072:UYE983074 VIA983072:VIA983074 VRW983072:VRW983074 WBS983072:WBS983074 WLO983072:WLO983074 WVK983072:WVK983074"/>
    <dataValidation allowBlank="1" showInputMessage="1" showErrorMessage="1" promptTitle="Additional SRV income" prompt="For SVs over 3 years and longer, the council should input the cumulative additional SV income for each year.  This excludes the rate peg income._x000a__x000a_Refer to Worksheet 1 (eg, cell J35) and subtract the cumulative rate peg income (F20 in this worksheet)." sqref="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dataValidation allowBlank="1" showInputMessage="1" showErrorMessage="1" promptTitle="New projects/services" prompt="Include new projects or services to be funded by the additional SV income eg, city centre upgrade, new sports centre._x000a__x000a_Include additional rows if needed._x000a__x000a_Delete this heading and associated rows if this is not part of the council's application." sqref="C52 IY52 SU52 ACQ52 AMM52 AWI52 BGE52 BQA52 BZW52 CJS52 CTO52 DDK52 DNG52 DXC52 EGY52 EQU52 FAQ52 FKM52 FUI52 GEE52 GOA52 GXW52 HHS52 HRO52 IBK52 ILG52 IVC52 JEY52 JOU52 JYQ52 KIM52 KSI52 LCE52 LMA52 LVW52 MFS52 MPO52 MZK52 NJG52 NTC52 OCY52 OMU52 OWQ52 PGM52 PQI52 QAE52 QKA52 QTW52 RDS52 RNO52 RXK52 SHG52 SRC52 TAY52 TKU52 TUQ52 UEM52 UOI52 UYE52 VIA52 VRW52 WBS52 WLO52 WVK52 C65590 IY65590 SU65590 ACQ65590 AMM65590 AWI65590 BGE65590 BQA65590 BZW65590 CJS65590 CTO65590 DDK65590 DNG65590 DXC65590 EGY65590 EQU65590 FAQ65590 FKM65590 FUI65590 GEE65590 GOA65590 GXW65590 HHS65590 HRO65590 IBK65590 ILG65590 IVC65590 JEY65590 JOU65590 JYQ65590 KIM65590 KSI65590 LCE65590 LMA65590 LVW65590 MFS65590 MPO65590 MZK65590 NJG65590 NTC65590 OCY65590 OMU65590 OWQ65590 PGM65590 PQI65590 QAE65590 QKA65590 QTW65590 RDS65590 RNO65590 RXK65590 SHG65590 SRC65590 TAY65590 TKU65590 TUQ65590 UEM65590 UOI65590 UYE65590 VIA65590 VRW65590 WBS65590 WLO65590 WVK65590 C131126 IY131126 SU131126 ACQ131126 AMM131126 AWI131126 BGE131126 BQA131126 BZW131126 CJS131126 CTO131126 DDK131126 DNG131126 DXC131126 EGY131126 EQU131126 FAQ131126 FKM131126 FUI131126 GEE131126 GOA131126 GXW131126 HHS131126 HRO131126 IBK131126 ILG131126 IVC131126 JEY131126 JOU131126 JYQ131126 KIM131126 KSI131126 LCE131126 LMA131126 LVW131126 MFS131126 MPO131126 MZK131126 NJG131126 NTC131126 OCY131126 OMU131126 OWQ131126 PGM131126 PQI131126 QAE131126 QKA131126 QTW131126 RDS131126 RNO131126 RXK131126 SHG131126 SRC131126 TAY131126 TKU131126 TUQ131126 UEM131126 UOI131126 UYE131126 VIA131126 VRW131126 WBS131126 WLO131126 WVK131126 C196662 IY196662 SU196662 ACQ196662 AMM196662 AWI196662 BGE196662 BQA196662 BZW196662 CJS196662 CTO196662 DDK196662 DNG196662 DXC196662 EGY196662 EQU196662 FAQ196662 FKM196662 FUI196662 GEE196662 GOA196662 GXW196662 HHS196662 HRO196662 IBK196662 ILG196662 IVC196662 JEY196662 JOU196662 JYQ196662 KIM196662 KSI196662 LCE196662 LMA196662 LVW196662 MFS196662 MPO196662 MZK196662 NJG196662 NTC196662 OCY196662 OMU196662 OWQ196662 PGM196662 PQI196662 QAE196662 QKA196662 QTW196662 RDS196662 RNO196662 RXK196662 SHG196662 SRC196662 TAY196662 TKU196662 TUQ196662 UEM196662 UOI196662 UYE196662 VIA196662 VRW196662 WBS196662 WLO196662 WVK196662 C262198 IY262198 SU262198 ACQ262198 AMM262198 AWI262198 BGE262198 BQA262198 BZW262198 CJS262198 CTO262198 DDK262198 DNG262198 DXC262198 EGY262198 EQU262198 FAQ262198 FKM262198 FUI262198 GEE262198 GOA262198 GXW262198 HHS262198 HRO262198 IBK262198 ILG262198 IVC262198 JEY262198 JOU262198 JYQ262198 KIM262198 KSI262198 LCE262198 LMA262198 LVW262198 MFS262198 MPO262198 MZK262198 NJG262198 NTC262198 OCY262198 OMU262198 OWQ262198 PGM262198 PQI262198 QAE262198 QKA262198 QTW262198 RDS262198 RNO262198 RXK262198 SHG262198 SRC262198 TAY262198 TKU262198 TUQ262198 UEM262198 UOI262198 UYE262198 VIA262198 VRW262198 WBS262198 WLO262198 WVK262198 C327734 IY327734 SU327734 ACQ327734 AMM327734 AWI327734 BGE327734 BQA327734 BZW327734 CJS327734 CTO327734 DDK327734 DNG327734 DXC327734 EGY327734 EQU327734 FAQ327734 FKM327734 FUI327734 GEE327734 GOA327734 GXW327734 HHS327734 HRO327734 IBK327734 ILG327734 IVC327734 JEY327734 JOU327734 JYQ327734 KIM327734 KSI327734 LCE327734 LMA327734 LVW327734 MFS327734 MPO327734 MZK327734 NJG327734 NTC327734 OCY327734 OMU327734 OWQ327734 PGM327734 PQI327734 QAE327734 QKA327734 QTW327734 RDS327734 RNO327734 RXK327734 SHG327734 SRC327734 TAY327734 TKU327734 TUQ327734 UEM327734 UOI327734 UYE327734 VIA327734 VRW327734 WBS327734 WLO327734 WVK327734 C393270 IY393270 SU393270 ACQ393270 AMM393270 AWI393270 BGE393270 BQA393270 BZW393270 CJS393270 CTO393270 DDK393270 DNG393270 DXC393270 EGY393270 EQU393270 FAQ393270 FKM393270 FUI393270 GEE393270 GOA393270 GXW393270 HHS393270 HRO393270 IBK393270 ILG393270 IVC393270 JEY393270 JOU393270 JYQ393270 KIM393270 KSI393270 LCE393270 LMA393270 LVW393270 MFS393270 MPO393270 MZK393270 NJG393270 NTC393270 OCY393270 OMU393270 OWQ393270 PGM393270 PQI393270 QAE393270 QKA393270 QTW393270 RDS393270 RNO393270 RXK393270 SHG393270 SRC393270 TAY393270 TKU393270 TUQ393270 UEM393270 UOI393270 UYE393270 VIA393270 VRW393270 WBS393270 WLO393270 WVK393270 C458806 IY458806 SU458806 ACQ458806 AMM458806 AWI458806 BGE458806 BQA458806 BZW458806 CJS458806 CTO458806 DDK458806 DNG458806 DXC458806 EGY458806 EQU458806 FAQ458806 FKM458806 FUI458806 GEE458806 GOA458806 GXW458806 HHS458806 HRO458806 IBK458806 ILG458806 IVC458806 JEY458806 JOU458806 JYQ458806 KIM458806 KSI458806 LCE458806 LMA458806 LVW458806 MFS458806 MPO458806 MZK458806 NJG458806 NTC458806 OCY458806 OMU458806 OWQ458806 PGM458806 PQI458806 QAE458806 QKA458806 QTW458806 RDS458806 RNO458806 RXK458806 SHG458806 SRC458806 TAY458806 TKU458806 TUQ458806 UEM458806 UOI458806 UYE458806 VIA458806 VRW458806 WBS458806 WLO458806 WVK458806 C524342 IY524342 SU524342 ACQ524342 AMM524342 AWI524342 BGE524342 BQA524342 BZW524342 CJS524342 CTO524342 DDK524342 DNG524342 DXC524342 EGY524342 EQU524342 FAQ524342 FKM524342 FUI524342 GEE524342 GOA524342 GXW524342 HHS524342 HRO524342 IBK524342 ILG524342 IVC524342 JEY524342 JOU524342 JYQ524342 KIM524342 KSI524342 LCE524342 LMA524342 LVW524342 MFS524342 MPO524342 MZK524342 NJG524342 NTC524342 OCY524342 OMU524342 OWQ524342 PGM524342 PQI524342 QAE524342 QKA524342 QTW524342 RDS524342 RNO524342 RXK524342 SHG524342 SRC524342 TAY524342 TKU524342 TUQ524342 UEM524342 UOI524342 UYE524342 VIA524342 VRW524342 WBS524342 WLO524342 WVK524342 C589878 IY589878 SU589878 ACQ589878 AMM589878 AWI589878 BGE589878 BQA589878 BZW589878 CJS589878 CTO589878 DDK589878 DNG589878 DXC589878 EGY589878 EQU589878 FAQ589878 FKM589878 FUI589878 GEE589878 GOA589878 GXW589878 HHS589878 HRO589878 IBK589878 ILG589878 IVC589878 JEY589878 JOU589878 JYQ589878 KIM589878 KSI589878 LCE589878 LMA589878 LVW589878 MFS589878 MPO589878 MZK589878 NJG589878 NTC589878 OCY589878 OMU589878 OWQ589878 PGM589878 PQI589878 QAE589878 QKA589878 QTW589878 RDS589878 RNO589878 RXK589878 SHG589878 SRC589878 TAY589878 TKU589878 TUQ589878 UEM589878 UOI589878 UYE589878 VIA589878 VRW589878 WBS589878 WLO589878 WVK589878 C655414 IY655414 SU655414 ACQ655414 AMM655414 AWI655414 BGE655414 BQA655414 BZW655414 CJS655414 CTO655414 DDK655414 DNG655414 DXC655414 EGY655414 EQU655414 FAQ655414 FKM655414 FUI655414 GEE655414 GOA655414 GXW655414 HHS655414 HRO655414 IBK655414 ILG655414 IVC655414 JEY655414 JOU655414 JYQ655414 KIM655414 KSI655414 LCE655414 LMA655414 LVW655414 MFS655414 MPO655414 MZK655414 NJG655414 NTC655414 OCY655414 OMU655414 OWQ655414 PGM655414 PQI655414 QAE655414 QKA655414 QTW655414 RDS655414 RNO655414 RXK655414 SHG655414 SRC655414 TAY655414 TKU655414 TUQ655414 UEM655414 UOI655414 UYE655414 VIA655414 VRW655414 WBS655414 WLO655414 WVK655414 C720950 IY720950 SU720950 ACQ720950 AMM720950 AWI720950 BGE720950 BQA720950 BZW720950 CJS720950 CTO720950 DDK720950 DNG720950 DXC720950 EGY720950 EQU720950 FAQ720950 FKM720950 FUI720950 GEE720950 GOA720950 GXW720950 HHS720950 HRO720950 IBK720950 ILG720950 IVC720950 JEY720950 JOU720950 JYQ720950 KIM720950 KSI720950 LCE720950 LMA720950 LVW720950 MFS720950 MPO720950 MZK720950 NJG720950 NTC720950 OCY720950 OMU720950 OWQ720950 PGM720950 PQI720950 QAE720950 QKA720950 QTW720950 RDS720950 RNO720950 RXK720950 SHG720950 SRC720950 TAY720950 TKU720950 TUQ720950 UEM720950 UOI720950 UYE720950 VIA720950 VRW720950 WBS720950 WLO720950 WVK720950 C786486 IY786486 SU786486 ACQ786486 AMM786486 AWI786486 BGE786486 BQA786486 BZW786486 CJS786486 CTO786486 DDK786486 DNG786486 DXC786486 EGY786486 EQU786486 FAQ786486 FKM786486 FUI786486 GEE786486 GOA786486 GXW786486 HHS786486 HRO786486 IBK786486 ILG786486 IVC786486 JEY786486 JOU786486 JYQ786486 KIM786486 KSI786486 LCE786486 LMA786486 LVW786486 MFS786486 MPO786486 MZK786486 NJG786486 NTC786486 OCY786486 OMU786486 OWQ786486 PGM786486 PQI786486 QAE786486 QKA786486 QTW786486 RDS786486 RNO786486 RXK786486 SHG786486 SRC786486 TAY786486 TKU786486 TUQ786486 UEM786486 UOI786486 UYE786486 VIA786486 VRW786486 WBS786486 WLO786486 WVK786486 C852022 IY852022 SU852022 ACQ852022 AMM852022 AWI852022 BGE852022 BQA852022 BZW852022 CJS852022 CTO852022 DDK852022 DNG852022 DXC852022 EGY852022 EQU852022 FAQ852022 FKM852022 FUI852022 GEE852022 GOA852022 GXW852022 HHS852022 HRO852022 IBK852022 ILG852022 IVC852022 JEY852022 JOU852022 JYQ852022 KIM852022 KSI852022 LCE852022 LMA852022 LVW852022 MFS852022 MPO852022 MZK852022 NJG852022 NTC852022 OCY852022 OMU852022 OWQ852022 PGM852022 PQI852022 QAE852022 QKA852022 QTW852022 RDS852022 RNO852022 RXK852022 SHG852022 SRC852022 TAY852022 TKU852022 TUQ852022 UEM852022 UOI852022 UYE852022 VIA852022 VRW852022 WBS852022 WLO852022 WVK852022 C917558 IY917558 SU917558 ACQ917558 AMM917558 AWI917558 BGE917558 BQA917558 BZW917558 CJS917558 CTO917558 DDK917558 DNG917558 DXC917558 EGY917558 EQU917558 FAQ917558 FKM917558 FUI917558 GEE917558 GOA917558 GXW917558 HHS917558 HRO917558 IBK917558 ILG917558 IVC917558 JEY917558 JOU917558 JYQ917558 KIM917558 KSI917558 LCE917558 LMA917558 LVW917558 MFS917558 MPO917558 MZK917558 NJG917558 NTC917558 OCY917558 OMU917558 OWQ917558 PGM917558 PQI917558 QAE917558 QKA917558 QTW917558 RDS917558 RNO917558 RXK917558 SHG917558 SRC917558 TAY917558 TKU917558 TUQ917558 UEM917558 UOI917558 UYE917558 VIA917558 VRW917558 WBS917558 WLO917558 WVK917558 C983094 IY983094 SU983094 ACQ983094 AMM983094 AWI983094 BGE983094 BQA983094 BZW983094 CJS983094 CTO983094 DDK983094 DNG983094 DXC983094 EGY983094 EQU983094 FAQ983094 FKM983094 FUI983094 GEE983094 GOA983094 GXW983094 HHS983094 HRO983094 IBK983094 ILG983094 IVC983094 JEY983094 JOU983094 JYQ983094 KIM983094 KSI983094 LCE983094 LMA983094 LVW983094 MFS983094 MPO983094 MZK983094 NJG983094 NTC983094 OCY983094 OMU983094 OWQ983094 PGM983094 PQI983094 QAE983094 QKA983094 QTW983094 RDS983094 RNO983094 RXK983094 SHG983094 SRC983094 TAY983094 TKU983094 TUQ983094 UEM983094 UOI983094 UYE983094 VIA983094 VRW983094 WBS983094 WLO983094 WVK983094"/>
    <dataValidation allowBlank="1" showInputMessage="1" showErrorMessage="1" promptTitle="Enhanced services" prompt="Include programs to be funded by the additional SV income for which service levels will be enhanced eg, sustainability program._x000a__x000a_Include additional rows if needed._x000a__x000a_Delete this heading and associated rows if this is not part of the council's application." sqref="C37:C39 IY37:IY39 SU37:SU39 ACQ37:ACQ39 AMM37:AMM39 AWI37:AWI39 BGE37:BGE39 BQA37:BQA39 BZW37:BZW39 CJS37:CJS39 CTO37:CTO39 DDK37:DDK39 DNG37:DNG39 DXC37:DXC39 EGY37:EGY39 EQU37:EQU39 FAQ37:FAQ39 FKM37:FKM39 FUI37:FUI39 GEE37:GEE39 GOA37:GOA39 GXW37:GXW39 HHS37:HHS39 HRO37:HRO39 IBK37:IBK39 ILG37:ILG39 IVC37:IVC39 JEY37:JEY39 JOU37:JOU39 JYQ37:JYQ39 KIM37:KIM39 KSI37:KSI39 LCE37:LCE39 LMA37:LMA39 LVW37:LVW39 MFS37:MFS39 MPO37:MPO39 MZK37:MZK39 NJG37:NJG39 NTC37:NTC39 OCY37:OCY39 OMU37:OMU39 OWQ37:OWQ39 PGM37:PGM39 PQI37:PQI39 QAE37:QAE39 QKA37:QKA39 QTW37:QTW39 RDS37:RDS39 RNO37:RNO39 RXK37:RXK39 SHG37:SHG39 SRC37:SRC39 TAY37:TAY39 TKU37:TKU39 TUQ37:TUQ39 UEM37:UEM39 UOI37:UOI39 UYE37:UYE39 VIA37:VIA39 VRW37:VRW39 WBS37:WBS39 WLO37:WLO39 WVK37:WVK39 C65575:C65577 IY65575:IY65577 SU65575:SU65577 ACQ65575:ACQ65577 AMM65575:AMM65577 AWI65575:AWI65577 BGE65575:BGE65577 BQA65575:BQA65577 BZW65575:BZW65577 CJS65575:CJS65577 CTO65575:CTO65577 DDK65575:DDK65577 DNG65575:DNG65577 DXC65575:DXC65577 EGY65575:EGY65577 EQU65575:EQU65577 FAQ65575:FAQ65577 FKM65575:FKM65577 FUI65575:FUI65577 GEE65575:GEE65577 GOA65575:GOA65577 GXW65575:GXW65577 HHS65575:HHS65577 HRO65575:HRO65577 IBK65575:IBK65577 ILG65575:ILG65577 IVC65575:IVC65577 JEY65575:JEY65577 JOU65575:JOU65577 JYQ65575:JYQ65577 KIM65575:KIM65577 KSI65575:KSI65577 LCE65575:LCE65577 LMA65575:LMA65577 LVW65575:LVW65577 MFS65575:MFS65577 MPO65575:MPO65577 MZK65575:MZK65577 NJG65575:NJG65577 NTC65575:NTC65577 OCY65575:OCY65577 OMU65575:OMU65577 OWQ65575:OWQ65577 PGM65575:PGM65577 PQI65575:PQI65577 QAE65575:QAE65577 QKA65575:QKA65577 QTW65575:QTW65577 RDS65575:RDS65577 RNO65575:RNO65577 RXK65575:RXK65577 SHG65575:SHG65577 SRC65575:SRC65577 TAY65575:TAY65577 TKU65575:TKU65577 TUQ65575:TUQ65577 UEM65575:UEM65577 UOI65575:UOI65577 UYE65575:UYE65577 VIA65575:VIA65577 VRW65575:VRW65577 WBS65575:WBS65577 WLO65575:WLO65577 WVK65575:WVK65577 C131111:C131113 IY131111:IY131113 SU131111:SU131113 ACQ131111:ACQ131113 AMM131111:AMM131113 AWI131111:AWI131113 BGE131111:BGE131113 BQA131111:BQA131113 BZW131111:BZW131113 CJS131111:CJS131113 CTO131111:CTO131113 DDK131111:DDK131113 DNG131111:DNG131113 DXC131111:DXC131113 EGY131111:EGY131113 EQU131111:EQU131113 FAQ131111:FAQ131113 FKM131111:FKM131113 FUI131111:FUI131113 GEE131111:GEE131113 GOA131111:GOA131113 GXW131111:GXW131113 HHS131111:HHS131113 HRO131111:HRO131113 IBK131111:IBK131113 ILG131111:ILG131113 IVC131111:IVC131113 JEY131111:JEY131113 JOU131111:JOU131113 JYQ131111:JYQ131113 KIM131111:KIM131113 KSI131111:KSI131113 LCE131111:LCE131113 LMA131111:LMA131113 LVW131111:LVW131113 MFS131111:MFS131113 MPO131111:MPO131113 MZK131111:MZK131113 NJG131111:NJG131113 NTC131111:NTC131113 OCY131111:OCY131113 OMU131111:OMU131113 OWQ131111:OWQ131113 PGM131111:PGM131113 PQI131111:PQI131113 QAE131111:QAE131113 QKA131111:QKA131113 QTW131111:QTW131113 RDS131111:RDS131113 RNO131111:RNO131113 RXK131111:RXK131113 SHG131111:SHG131113 SRC131111:SRC131113 TAY131111:TAY131113 TKU131111:TKU131113 TUQ131111:TUQ131113 UEM131111:UEM131113 UOI131111:UOI131113 UYE131111:UYE131113 VIA131111:VIA131113 VRW131111:VRW131113 WBS131111:WBS131113 WLO131111:WLO131113 WVK131111:WVK131113 C196647:C196649 IY196647:IY196649 SU196647:SU196649 ACQ196647:ACQ196649 AMM196647:AMM196649 AWI196647:AWI196649 BGE196647:BGE196649 BQA196647:BQA196649 BZW196647:BZW196649 CJS196647:CJS196649 CTO196647:CTO196649 DDK196647:DDK196649 DNG196647:DNG196649 DXC196647:DXC196649 EGY196647:EGY196649 EQU196647:EQU196649 FAQ196647:FAQ196649 FKM196647:FKM196649 FUI196647:FUI196649 GEE196647:GEE196649 GOA196647:GOA196649 GXW196647:GXW196649 HHS196647:HHS196649 HRO196647:HRO196649 IBK196647:IBK196649 ILG196647:ILG196649 IVC196647:IVC196649 JEY196647:JEY196649 JOU196647:JOU196649 JYQ196647:JYQ196649 KIM196647:KIM196649 KSI196647:KSI196649 LCE196647:LCE196649 LMA196647:LMA196649 LVW196647:LVW196649 MFS196647:MFS196649 MPO196647:MPO196649 MZK196647:MZK196649 NJG196647:NJG196649 NTC196647:NTC196649 OCY196647:OCY196649 OMU196647:OMU196649 OWQ196647:OWQ196649 PGM196647:PGM196649 PQI196647:PQI196649 QAE196647:QAE196649 QKA196647:QKA196649 QTW196647:QTW196649 RDS196647:RDS196649 RNO196647:RNO196649 RXK196647:RXK196649 SHG196647:SHG196649 SRC196647:SRC196649 TAY196647:TAY196649 TKU196647:TKU196649 TUQ196647:TUQ196649 UEM196647:UEM196649 UOI196647:UOI196649 UYE196647:UYE196649 VIA196647:VIA196649 VRW196647:VRW196649 WBS196647:WBS196649 WLO196647:WLO196649 WVK196647:WVK196649 C262183:C262185 IY262183:IY262185 SU262183:SU262185 ACQ262183:ACQ262185 AMM262183:AMM262185 AWI262183:AWI262185 BGE262183:BGE262185 BQA262183:BQA262185 BZW262183:BZW262185 CJS262183:CJS262185 CTO262183:CTO262185 DDK262183:DDK262185 DNG262183:DNG262185 DXC262183:DXC262185 EGY262183:EGY262185 EQU262183:EQU262185 FAQ262183:FAQ262185 FKM262183:FKM262185 FUI262183:FUI262185 GEE262183:GEE262185 GOA262183:GOA262185 GXW262183:GXW262185 HHS262183:HHS262185 HRO262183:HRO262185 IBK262183:IBK262185 ILG262183:ILG262185 IVC262183:IVC262185 JEY262183:JEY262185 JOU262183:JOU262185 JYQ262183:JYQ262185 KIM262183:KIM262185 KSI262183:KSI262185 LCE262183:LCE262185 LMA262183:LMA262185 LVW262183:LVW262185 MFS262183:MFS262185 MPO262183:MPO262185 MZK262183:MZK262185 NJG262183:NJG262185 NTC262183:NTC262185 OCY262183:OCY262185 OMU262183:OMU262185 OWQ262183:OWQ262185 PGM262183:PGM262185 PQI262183:PQI262185 QAE262183:QAE262185 QKA262183:QKA262185 QTW262183:QTW262185 RDS262183:RDS262185 RNO262183:RNO262185 RXK262183:RXK262185 SHG262183:SHG262185 SRC262183:SRC262185 TAY262183:TAY262185 TKU262183:TKU262185 TUQ262183:TUQ262185 UEM262183:UEM262185 UOI262183:UOI262185 UYE262183:UYE262185 VIA262183:VIA262185 VRW262183:VRW262185 WBS262183:WBS262185 WLO262183:WLO262185 WVK262183:WVK262185 C327719:C327721 IY327719:IY327721 SU327719:SU327721 ACQ327719:ACQ327721 AMM327719:AMM327721 AWI327719:AWI327721 BGE327719:BGE327721 BQA327719:BQA327721 BZW327719:BZW327721 CJS327719:CJS327721 CTO327719:CTO327721 DDK327719:DDK327721 DNG327719:DNG327721 DXC327719:DXC327721 EGY327719:EGY327721 EQU327719:EQU327721 FAQ327719:FAQ327721 FKM327719:FKM327721 FUI327719:FUI327721 GEE327719:GEE327721 GOA327719:GOA327721 GXW327719:GXW327721 HHS327719:HHS327721 HRO327719:HRO327721 IBK327719:IBK327721 ILG327719:ILG327721 IVC327719:IVC327721 JEY327719:JEY327721 JOU327719:JOU327721 JYQ327719:JYQ327721 KIM327719:KIM327721 KSI327719:KSI327721 LCE327719:LCE327721 LMA327719:LMA327721 LVW327719:LVW327721 MFS327719:MFS327721 MPO327719:MPO327721 MZK327719:MZK327721 NJG327719:NJG327721 NTC327719:NTC327721 OCY327719:OCY327721 OMU327719:OMU327721 OWQ327719:OWQ327721 PGM327719:PGM327721 PQI327719:PQI327721 QAE327719:QAE327721 QKA327719:QKA327721 QTW327719:QTW327721 RDS327719:RDS327721 RNO327719:RNO327721 RXK327719:RXK327721 SHG327719:SHG327721 SRC327719:SRC327721 TAY327719:TAY327721 TKU327719:TKU327721 TUQ327719:TUQ327721 UEM327719:UEM327721 UOI327719:UOI327721 UYE327719:UYE327721 VIA327719:VIA327721 VRW327719:VRW327721 WBS327719:WBS327721 WLO327719:WLO327721 WVK327719:WVK327721 C393255:C393257 IY393255:IY393257 SU393255:SU393257 ACQ393255:ACQ393257 AMM393255:AMM393257 AWI393255:AWI393257 BGE393255:BGE393257 BQA393255:BQA393257 BZW393255:BZW393257 CJS393255:CJS393257 CTO393255:CTO393257 DDK393255:DDK393257 DNG393255:DNG393257 DXC393255:DXC393257 EGY393255:EGY393257 EQU393255:EQU393257 FAQ393255:FAQ393257 FKM393255:FKM393257 FUI393255:FUI393257 GEE393255:GEE393257 GOA393255:GOA393257 GXW393255:GXW393257 HHS393255:HHS393257 HRO393255:HRO393257 IBK393255:IBK393257 ILG393255:ILG393257 IVC393255:IVC393257 JEY393255:JEY393257 JOU393255:JOU393257 JYQ393255:JYQ393257 KIM393255:KIM393257 KSI393255:KSI393257 LCE393255:LCE393257 LMA393255:LMA393257 LVW393255:LVW393257 MFS393255:MFS393257 MPO393255:MPO393257 MZK393255:MZK393257 NJG393255:NJG393257 NTC393255:NTC393257 OCY393255:OCY393257 OMU393255:OMU393257 OWQ393255:OWQ393257 PGM393255:PGM393257 PQI393255:PQI393257 QAE393255:QAE393257 QKA393255:QKA393257 QTW393255:QTW393257 RDS393255:RDS393257 RNO393255:RNO393257 RXK393255:RXK393257 SHG393255:SHG393257 SRC393255:SRC393257 TAY393255:TAY393257 TKU393255:TKU393257 TUQ393255:TUQ393257 UEM393255:UEM393257 UOI393255:UOI393257 UYE393255:UYE393257 VIA393255:VIA393257 VRW393255:VRW393257 WBS393255:WBS393257 WLO393255:WLO393257 WVK393255:WVK393257 C458791:C458793 IY458791:IY458793 SU458791:SU458793 ACQ458791:ACQ458793 AMM458791:AMM458793 AWI458791:AWI458793 BGE458791:BGE458793 BQA458791:BQA458793 BZW458791:BZW458793 CJS458791:CJS458793 CTO458791:CTO458793 DDK458791:DDK458793 DNG458791:DNG458793 DXC458791:DXC458793 EGY458791:EGY458793 EQU458791:EQU458793 FAQ458791:FAQ458793 FKM458791:FKM458793 FUI458791:FUI458793 GEE458791:GEE458793 GOA458791:GOA458793 GXW458791:GXW458793 HHS458791:HHS458793 HRO458791:HRO458793 IBK458791:IBK458793 ILG458791:ILG458793 IVC458791:IVC458793 JEY458791:JEY458793 JOU458791:JOU458793 JYQ458791:JYQ458793 KIM458791:KIM458793 KSI458791:KSI458793 LCE458791:LCE458793 LMA458791:LMA458793 LVW458791:LVW458793 MFS458791:MFS458793 MPO458791:MPO458793 MZK458791:MZK458793 NJG458791:NJG458793 NTC458791:NTC458793 OCY458791:OCY458793 OMU458791:OMU458793 OWQ458791:OWQ458793 PGM458791:PGM458793 PQI458791:PQI458793 QAE458791:QAE458793 QKA458791:QKA458793 QTW458791:QTW458793 RDS458791:RDS458793 RNO458791:RNO458793 RXK458791:RXK458793 SHG458791:SHG458793 SRC458791:SRC458793 TAY458791:TAY458793 TKU458791:TKU458793 TUQ458791:TUQ458793 UEM458791:UEM458793 UOI458791:UOI458793 UYE458791:UYE458793 VIA458791:VIA458793 VRW458791:VRW458793 WBS458791:WBS458793 WLO458791:WLO458793 WVK458791:WVK458793 C524327:C524329 IY524327:IY524329 SU524327:SU524329 ACQ524327:ACQ524329 AMM524327:AMM524329 AWI524327:AWI524329 BGE524327:BGE524329 BQA524327:BQA524329 BZW524327:BZW524329 CJS524327:CJS524329 CTO524327:CTO524329 DDK524327:DDK524329 DNG524327:DNG524329 DXC524327:DXC524329 EGY524327:EGY524329 EQU524327:EQU524329 FAQ524327:FAQ524329 FKM524327:FKM524329 FUI524327:FUI524329 GEE524327:GEE524329 GOA524327:GOA524329 GXW524327:GXW524329 HHS524327:HHS524329 HRO524327:HRO524329 IBK524327:IBK524329 ILG524327:ILG524329 IVC524327:IVC524329 JEY524327:JEY524329 JOU524327:JOU524329 JYQ524327:JYQ524329 KIM524327:KIM524329 KSI524327:KSI524329 LCE524327:LCE524329 LMA524327:LMA524329 LVW524327:LVW524329 MFS524327:MFS524329 MPO524327:MPO524329 MZK524327:MZK524329 NJG524327:NJG524329 NTC524327:NTC524329 OCY524327:OCY524329 OMU524327:OMU524329 OWQ524327:OWQ524329 PGM524327:PGM524329 PQI524327:PQI524329 QAE524327:QAE524329 QKA524327:QKA524329 QTW524327:QTW524329 RDS524327:RDS524329 RNO524327:RNO524329 RXK524327:RXK524329 SHG524327:SHG524329 SRC524327:SRC524329 TAY524327:TAY524329 TKU524327:TKU524329 TUQ524327:TUQ524329 UEM524327:UEM524329 UOI524327:UOI524329 UYE524327:UYE524329 VIA524327:VIA524329 VRW524327:VRW524329 WBS524327:WBS524329 WLO524327:WLO524329 WVK524327:WVK524329 C589863:C589865 IY589863:IY589865 SU589863:SU589865 ACQ589863:ACQ589865 AMM589863:AMM589865 AWI589863:AWI589865 BGE589863:BGE589865 BQA589863:BQA589865 BZW589863:BZW589865 CJS589863:CJS589865 CTO589863:CTO589865 DDK589863:DDK589865 DNG589863:DNG589865 DXC589863:DXC589865 EGY589863:EGY589865 EQU589863:EQU589865 FAQ589863:FAQ589865 FKM589863:FKM589865 FUI589863:FUI589865 GEE589863:GEE589865 GOA589863:GOA589865 GXW589863:GXW589865 HHS589863:HHS589865 HRO589863:HRO589865 IBK589863:IBK589865 ILG589863:ILG589865 IVC589863:IVC589865 JEY589863:JEY589865 JOU589863:JOU589865 JYQ589863:JYQ589865 KIM589863:KIM589865 KSI589863:KSI589865 LCE589863:LCE589865 LMA589863:LMA589865 LVW589863:LVW589865 MFS589863:MFS589865 MPO589863:MPO589865 MZK589863:MZK589865 NJG589863:NJG589865 NTC589863:NTC589865 OCY589863:OCY589865 OMU589863:OMU589865 OWQ589863:OWQ589865 PGM589863:PGM589865 PQI589863:PQI589865 QAE589863:QAE589865 QKA589863:QKA589865 QTW589863:QTW589865 RDS589863:RDS589865 RNO589863:RNO589865 RXK589863:RXK589865 SHG589863:SHG589865 SRC589863:SRC589865 TAY589863:TAY589865 TKU589863:TKU589865 TUQ589863:TUQ589865 UEM589863:UEM589865 UOI589863:UOI589865 UYE589863:UYE589865 VIA589863:VIA589865 VRW589863:VRW589865 WBS589863:WBS589865 WLO589863:WLO589865 WVK589863:WVK589865 C655399:C655401 IY655399:IY655401 SU655399:SU655401 ACQ655399:ACQ655401 AMM655399:AMM655401 AWI655399:AWI655401 BGE655399:BGE655401 BQA655399:BQA655401 BZW655399:BZW655401 CJS655399:CJS655401 CTO655399:CTO655401 DDK655399:DDK655401 DNG655399:DNG655401 DXC655399:DXC655401 EGY655399:EGY655401 EQU655399:EQU655401 FAQ655399:FAQ655401 FKM655399:FKM655401 FUI655399:FUI655401 GEE655399:GEE655401 GOA655399:GOA655401 GXW655399:GXW655401 HHS655399:HHS655401 HRO655399:HRO655401 IBK655399:IBK655401 ILG655399:ILG655401 IVC655399:IVC655401 JEY655399:JEY655401 JOU655399:JOU655401 JYQ655399:JYQ655401 KIM655399:KIM655401 KSI655399:KSI655401 LCE655399:LCE655401 LMA655399:LMA655401 LVW655399:LVW655401 MFS655399:MFS655401 MPO655399:MPO655401 MZK655399:MZK655401 NJG655399:NJG655401 NTC655399:NTC655401 OCY655399:OCY655401 OMU655399:OMU655401 OWQ655399:OWQ655401 PGM655399:PGM655401 PQI655399:PQI655401 QAE655399:QAE655401 QKA655399:QKA655401 QTW655399:QTW655401 RDS655399:RDS655401 RNO655399:RNO655401 RXK655399:RXK655401 SHG655399:SHG655401 SRC655399:SRC655401 TAY655399:TAY655401 TKU655399:TKU655401 TUQ655399:TUQ655401 UEM655399:UEM655401 UOI655399:UOI655401 UYE655399:UYE655401 VIA655399:VIA655401 VRW655399:VRW655401 WBS655399:WBS655401 WLO655399:WLO655401 WVK655399:WVK655401 C720935:C720937 IY720935:IY720937 SU720935:SU720937 ACQ720935:ACQ720937 AMM720935:AMM720937 AWI720935:AWI720937 BGE720935:BGE720937 BQA720935:BQA720937 BZW720935:BZW720937 CJS720935:CJS720937 CTO720935:CTO720937 DDK720935:DDK720937 DNG720935:DNG720937 DXC720935:DXC720937 EGY720935:EGY720937 EQU720935:EQU720937 FAQ720935:FAQ720937 FKM720935:FKM720937 FUI720935:FUI720937 GEE720935:GEE720937 GOA720935:GOA720937 GXW720935:GXW720937 HHS720935:HHS720937 HRO720935:HRO720937 IBK720935:IBK720937 ILG720935:ILG720937 IVC720935:IVC720937 JEY720935:JEY720937 JOU720935:JOU720937 JYQ720935:JYQ720937 KIM720935:KIM720937 KSI720935:KSI720937 LCE720935:LCE720937 LMA720935:LMA720937 LVW720935:LVW720937 MFS720935:MFS720937 MPO720935:MPO720937 MZK720935:MZK720937 NJG720935:NJG720937 NTC720935:NTC720937 OCY720935:OCY720937 OMU720935:OMU720937 OWQ720935:OWQ720937 PGM720935:PGM720937 PQI720935:PQI720937 QAE720935:QAE720937 QKA720935:QKA720937 QTW720935:QTW720937 RDS720935:RDS720937 RNO720935:RNO720937 RXK720935:RXK720937 SHG720935:SHG720937 SRC720935:SRC720937 TAY720935:TAY720937 TKU720935:TKU720937 TUQ720935:TUQ720937 UEM720935:UEM720937 UOI720935:UOI720937 UYE720935:UYE720937 VIA720935:VIA720937 VRW720935:VRW720937 WBS720935:WBS720937 WLO720935:WLO720937 WVK720935:WVK720937 C786471:C786473 IY786471:IY786473 SU786471:SU786473 ACQ786471:ACQ786473 AMM786471:AMM786473 AWI786471:AWI786473 BGE786471:BGE786473 BQA786471:BQA786473 BZW786471:BZW786473 CJS786471:CJS786473 CTO786471:CTO786473 DDK786471:DDK786473 DNG786471:DNG786473 DXC786471:DXC786473 EGY786471:EGY786473 EQU786471:EQU786473 FAQ786471:FAQ786473 FKM786471:FKM786473 FUI786471:FUI786473 GEE786471:GEE786473 GOA786471:GOA786473 GXW786471:GXW786473 HHS786471:HHS786473 HRO786471:HRO786473 IBK786471:IBK786473 ILG786471:ILG786473 IVC786471:IVC786473 JEY786471:JEY786473 JOU786471:JOU786473 JYQ786471:JYQ786473 KIM786471:KIM786473 KSI786471:KSI786473 LCE786471:LCE786473 LMA786471:LMA786473 LVW786471:LVW786473 MFS786471:MFS786473 MPO786471:MPO786473 MZK786471:MZK786473 NJG786471:NJG786473 NTC786471:NTC786473 OCY786471:OCY786473 OMU786471:OMU786473 OWQ786471:OWQ786473 PGM786471:PGM786473 PQI786471:PQI786473 QAE786471:QAE786473 QKA786471:QKA786473 QTW786471:QTW786473 RDS786471:RDS786473 RNO786471:RNO786473 RXK786471:RXK786473 SHG786471:SHG786473 SRC786471:SRC786473 TAY786471:TAY786473 TKU786471:TKU786473 TUQ786471:TUQ786473 UEM786471:UEM786473 UOI786471:UOI786473 UYE786471:UYE786473 VIA786471:VIA786473 VRW786471:VRW786473 WBS786471:WBS786473 WLO786471:WLO786473 WVK786471:WVK786473 C852007:C852009 IY852007:IY852009 SU852007:SU852009 ACQ852007:ACQ852009 AMM852007:AMM852009 AWI852007:AWI852009 BGE852007:BGE852009 BQA852007:BQA852009 BZW852007:BZW852009 CJS852007:CJS852009 CTO852007:CTO852009 DDK852007:DDK852009 DNG852007:DNG852009 DXC852007:DXC852009 EGY852007:EGY852009 EQU852007:EQU852009 FAQ852007:FAQ852009 FKM852007:FKM852009 FUI852007:FUI852009 GEE852007:GEE852009 GOA852007:GOA852009 GXW852007:GXW852009 HHS852007:HHS852009 HRO852007:HRO852009 IBK852007:IBK852009 ILG852007:ILG852009 IVC852007:IVC852009 JEY852007:JEY852009 JOU852007:JOU852009 JYQ852007:JYQ852009 KIM852007:KIM852009 KSI852007:KSI852009 LCE852007:LCE852009 LMA852007:LMA852009 LVW852007:LVW852009 MFS852007:MFS852009 MPO852007:MPO852009 MZK852007:MZK852009 NJG852007:NJG852009 NTC852007:NTC852009 OCY852007:OCY852009 OMU852007:OMU852009 OWQ852007:OWQ852009 PGM852007:PGM852009 PQI852007:PQI852009 QAE852007:QAE852009 QKA852007:QKA852009 QTW852007:QTW852009 RDS852007:RDS852009 RNO852007:RNO852009 RXK852007:RXK852009 SHG852007:SHG852009 SRC852007:SRC852009 TAY852007:TAY852009 TKU852007:TKU852009 TUQ852007:TUQ852009 UEM852007:UEM852009 UOI852007:UOI852009 UYE852007:UYE852009 VIA852007:VIA852009 VRW852007:VRW852009 WBS852007:WBS852009 WLO852007:WLO852009 WVK852007:WVK852009 C917543:C917545 IY917543:IY917545 SU917543:SU917545 ACQ917543:ACQ917545 AMM917543:AMM917545 AWI917543:AWI917545 BGE917543:BGE917545 BQA917543:BQA917545 BZW917543:BZW917545 CJS917543:CJS917545 CTO917543:CTO917545 DDK917543:DDK917545 DNG917543:DNG917545 DXC917543:DXC917545 EGY917543:EGY917545 EQU917543:EQU917545 FAQ917543:FAQ917545 FKM917543:FKM917545 FUI917543:FUI917545 GEE917543:GEE917545 GOA917543:GOA917545 GXW917543:GXW917545 HHS917543:HHS917545 HRO917543:HRO917545 IBK917543:IBK917545 ILG917543:ILG917545 IVC917543:IVC917545 JEY917543:JEY917545 JOU917543:JOU917545 JYQ917543:JYQ917545 KIM917543:KIM917545 KSI917543:KSI917545 LCE917543:LCE917545 LMA917543:LMA917545 LVW917543:LVW917545 MFS917543:MFS917545 MPO917543:MPO917545 MZK917543:MZK917545 NJG917543:NJG917545 NTC917543:NTC917545 OCY917543:OCY917545 OMU917543:OMU917545 OWQ917543:OWQ917545 PGM917543:PGM917545 PQI917543:PQI917545 QAE917543:QAE917545 QKA917543:QKA917545 QTW917543:QTW917545 RDS917543:RDS917545 RNO917543:RNO917545 RXK917543:RXK917545 SHG917543:SHG917545 SRC917543:SRC917545 TAY917543:TAY917545 TKU917543:TKU917545 TUQ917543:TUQ917545 UEM917543:UEM917545 UOI917543:UOI917545 UYE917543:UYE917545 VIA917543:VIA917545 VRW917543:VRW917545 WBS917543:WBS917545 WLO917543:WLO917545 WVK917543:WVK917545 C983079:C983081 IY983079:IY983081 SU983079:SU983081 ACQ983079:ACQ983081 AMM983079:AMM983081 AWI983079:AWI983081 BGE983079:BGE983081 BQA983079:BQA983081 BZW983079:BZW983081 CJS983079:CJS983081 CTO983079:CTO983081 DDK983079:DDK983081 DNG983079:DNG983081 DXC983079:DXC983081 EGY983079:EGY983081 EQU983079:EQU983081 FAQ983079:FAQ983081 FKM983079:FKM983081 FUI983079:FUI983081 GEE983079:GEE983081 GOA983079:GOA983081 GXW983079:GXW983081 HHS983079:HHS983081 HRO983079:HRO983081 IBK983079:IBK983081 ILG983079:ILG983081 IVC983079:IVC983081 JEY983079:JEY983081 JOU983079:JOU983081 JYQ983079:JYQ983081 KIM983079:KIM983081 KSI983079:KSI983081 LCE983079:LCE983081 LMA983079:LMA983081 LVW983079:LVW983081 MFS983079:MFS983081 MPO983079:MPO983081 MZK983079:MZK983081 NJG983079:NJG983081 NTC983079:NTC983081 OCY983079:OCY983081 OMU983079:OMU983081 OWQ983079:OWQ983081 PGM983079:PGM983081 PQI983079:PQI983081 QAE983079:QAE983081 QKA983079:QKA983081 QTW983079:QTW983081 RDS983079:RDS983081 RNO983079:RNO983081 RXK983079:RXK983081 SHG983079:SHG983081 SRC983079:SRC983081 TAY983079:TAY983081 TKU983079:TKU983081 TUQ983079:TUQ983081 UEM983079:UEM983081 UOI983079:UOI983081 UYE983079:UYE983081 VIA983079:VIA983081 VRW983079:VRW983081 WBS983079:WBS983081 WLO983079:WLO983081 WVK983079:WVK983081"/>
    <dataValidation allowBlank="1" showErrorMessage="1" promptTitle="Debt servicing costs" prompt="Include the associated debt servicing costs as relevant across the proposed program of expenditure._x000a__x000a_Delete this heading and associated rows if this is not part of the council's application." sqref="C69 IY69 SU69 ACQ69 AMM69 AWI69 BGE69 BQA69 BZW69 CJS69 CTO69 DDK69 DNG69 DXC69 EGY69 EQU69 FAQ69 FKM69 FUI69 GEE69 GOA69 GXW69 HHS69 HRO69 IBK69 ILG69 IVC69 JEY69 JOU69 JYQ69 KIM69 KSI69 LCE69 LMA69 LVW69 MFS69 MPO69 MZK69 NJG69 NTC69 OCY69 OMU69 OWQ69 PGM69 PQI69 QAE69 QKA69 QTW69 RDS69 RNO69 RXK69 SHG69 SRC69 TAY69 TKU69 TUQ69 UEM69 UOI69 UYE69 VIA69 VRW69 WBS69 WLO69 WVK69 C65605 IY65605 SU65605 ACQ65605 AMM65605 AWI65605 BGE65605 BQA65605 BZW65605 CJS65605 CTO65605 DDK65605 DNG65605 DXC65605 EGY65605 EQU65605 FAQ65605 FKM65605 FUI65605 GEE65605 GOA65605 GXW65605 HHS65605 HRO65605 IBK65605 ILG65605 IVC65605 JEY65605 JOU65605 JYQ65605 KIM65605 KSI65605 LCE65605 LMA65605 LVW65605 MFS65605 MPO65605 MZK65605 NJG65605 NTC65605 OCY65605 OMU65605 OWQ65605 PGM65605 PQI65605 QAE65605 QKA65605 QTW65605 RDS65605 RNO65605 RXK65605 SHG65605 SRC65605 TAY65605 TKU65605 TUQ65605 UEM65605 UOI65605 UYE65605 VIA65605 VRW65605 WBS65605 WLO65605 WVK65605 C131141 IY131141 SU131141 ACQ131141 AMM131141 AWI131141 BGE131141 BQA131141 BZW131141 CJS131141 CTO131141 DDK131141 DNG131141 DXC131141 EGY131141 EQU131141 FAQ131141 FKM131141 FUI131141 GEE131141 GOA131141 GXW131141 HHS131141 HRO131141 IBK131141 ILG131141 IVC131141 JEY131141 JOU131141 JYQ131141 KIM131141 KSI131141 LCE131141 LMA131141 LVW131141 MFS131141 MPO131141 MZK131141 NJG131141 NTC131141 OCY131141 OMU131141 OWQ131141 PGM131141 PQI131141 QAE131141 QKA131141 QTW131141 RDS131141 RNO131141 RXK131141 SHG131141 SRC131141 TAY131141 TKU131141 TUQ131141 UEM131141 UOI131141 UYE131141 VIA131141 VRW131141 WBS131141 WLO131141 WVK131141 C196677 IY196677 SU196677 ACQ196677 AMM196677 AWI196677 BGE196677 BQA196677 BZW196677 CJS196677 CTO196677 DDK196677 DNG196677 DXC196677 EGY196677 EQU196677 FAQ196677 FKM196677 FUI196677 GEE196677 GOA196677 GXW196677 HHS196677 HRO196677 IBK196677 ILG196677 IVC196677 JEY196677 JOU196677 JYQ196677 KIM196677 KSI196677 LCE196677 LMA196677 LVW196677 MFS196677 MPO196677 MZK196677 NJG196677 NTC196677 OCY196677 OMU196677 OWQ196677 PGM196677 PQI196677 QAE196677 QKA196677 QTW196677 RDS196677 RNO196677 RXK196677 SHG196677 SRC196677 TAY196677 TKU196677 TUQ196677 UEM196677 UOI196677 UYE196677 VIA196677 VRW196677 WBS196677 WLO196677 WVK196677 C262213 IY262213 SU262213 ACQ262213 AMM262213 AWI262213 BGE262213 BQA262213 BZW262213 CJS262213 CTO262213 DDK262213 DNG262213 DXC262213 EGY262213 EQU262213 FAQ262213 FKM262213 FUI262213 GEE262213 GOA262213 GXW262213 HHS262213 HRO262213 IBK262213 ILG262213 IVC262213 JEY262213 JOU262213 JYQ262213 KIM262213 KSI262213 LCE262213 LMA262213 LVW262213 MFS262213 MPO262213 MZK262213 NJG262213 NTC262213 OCY262213 OMU262213 OWQ262213 PGM262213 PQI262213 QAE262213 QKA262213 QTW262213 RDS262213 RNO262213 RXK262213 SHG262213 SRC262213 TAY262213 TKU262213 TUQ262213 UEM262213 UOI262213 UYE262213 VIA262213 VRW262213 WBS262213 WLO262213 WVK262213 C327749 IY327749 SU327749 ACQ327749 AMM327749 AWI327749 BGE327749 BQA327749 BZW327749 CJS327749 CTO327749 DDK327749 DNG327749 DXC327749 EGY327749 EQU327749 FAQ327749 FKM327749 FUI327749 GEE327749 GOA327749 GXW327749 HHS327749 HRO327749 IBK327749 ILG327749 IVC327749 JEY327749 JOU327749 JYQ327749 KIM327749 KSI327749 LCE327749 LMA327749 LVW327749 MFS327749 MPO327749 MZK327749 NJG327749 NTC327749 OCY327749 OMU327749 OWQ327749 PGM327749 PQI327749 QAE327749 QKA327749 QTW327749 RDS327749 RNO327749 RXK327749 SHG327749 SRC327749 TAY327749 TKU327749 TUQ327749 UEM327749 UOI327749 UYE327749 VIA327749 VRW327749 WBS327749 WLO327749 WVK327749 C393285 IY393285 SU393285 ACQ393285 AMM393285 AWI393285 BGE393285 BQA393285 BZW393285 CJS393285 CTO393285 DDK393285 DNG393285 DXC393285 EGY393285 EQU393285 FAQ393285 FKM393285 FUI393285 GEE393285 GOA393285 GXW393285 HHS393285 HRO393285 IBK393285 ILG393285 IVC393285 JEY393285 JOU393285 JYQ393285 KIM393285 KSI393285 LCE393285 LMA393285 LVW393285 MFS393285 MPO393285 MZK393285 NJG393285 NTC393285 OCY393285 OMU393285 OWQ393285 PGM393285 PQI393285 QAE393285 QKA393285 QTW393285 RDS393285 RNO393285 RXK393285 SHG393285 SRC393285 TAY393285 TKU393285 TUQ393285 UEM393285 UOI393285 UYE393285 VIA393285 VRW393285 WBS393285 WLO393285 WVK393285 C458821 IY458821 SU458821 ACQ458821 AMM458821 AWI458821 BGE458821 BQA458821 BZW458821 CJS458821 CTO458821 DDK458821 DNG458821 DXC458821 EGY458821 EQU458821 FAQ458821 FKM458821 FUI458821 GEE458821 GOA458821 GXW458821 HHS458821 HRO458821 IBK458821 ILG458821 IVC458821 JEY458821 JOU458821 JYQ458821 KIM458821 KSI458821 LCE458821 LMA458821 LVW458821 MFS458821 MPO458821 MZK458821 NJG458821 NTC458821 OCY458821 OMU458821 OWQ458821 PGM458821 PQI458821 QAE458821 QKA458821 QTW458821 RDS458821 RNO458821 RXK458821 SHG458821 SRC458821 TAY458821 TKU458821 TUQ458821 UEM458821 UOI458821 UYE458821 VIA458821 VRW458821 WBS458821 WLO458821 WVK458821 C524357 IY524357 SU524357 ACQ524357 AMM524357 AWI524357 BGE524357 BQA524357 BZW524357 CJS524357 CTO524357 DDK524357 DNG524357 DXC524357 EGY524357 EQU524357 FAQ524357 FKM524357 FUI524357 GEE524357 GOA524357 GXW524357 HHS524357 HRO524357 IBK524357 ILG524357 IVC524357 JEY524357 JOU524357 JYQ524357 KIM524357 KSI524357 LCE524357 LMA524357 LVW524357 MFS524357 MPO524357 MZK524357 NJG524357 NTC524357 OCY524357 OMU524357 OWQ524357 PGM524357 PQI524357 QAE524357 QKA524357 QTW524357 RDS524357 RNO524357 RXK524357 SHG524357 SRC524357 TAY524357 TKU524357 TUQ524357 UEM524357 UOI524357 UYE524357 VIA524357 VRW524357 WBS524357 WLO524357 WVK524357 C589893 IY589893 SU589893 ACQ589893 AMM589893 AWI589893 BGE589893 BQA589893 BZW589893 CJS589893 CTO589893 DDK589893 DNG589893 DXC589893 EGY589893 EQU589893 FAQ589893 FKM589893 FUI589893 GEE589893 GOA589893 GXW589893 HHS589893 HRO589893 IBK589893 ILG589893 IVC589893 JEY589893 JOU589893 JYQ589893 KIM589893 KSI589893 LCE589893 LMA589893 LVW589893 MFS589893 MPO589893 MZK589893 NJG589893 NTC589893 OCY589893 OMU589893 OWQ589893 PGM589893 PQI589893 QAE589893 QKA589893 QTW589893 RDS589893 RNO589893 RXK589893 SHG589893 SRC589893 TAY589893 TKU589893 TUQ589893 UEM589893 UOI589893 UYE589893 VIA589893 VRW589893 WBS589893 WLO589893 WVK589893 C655429 IY655429 SU655429 ACQ655429 AMM655429 AWI655429 BGE655429 BQA655429 BZW655429 CJS655429 CTO655429 DDK655429 DNG655429 DXC655429 EGY655429 EQU655429 FAQ655429 FKM655429 FUI655429 GEE655429 GOA655429 GXW655429 HHS655429 HRO655429 IBK655429 ILG655429 IVC655429 JEY655429 JOU655429 JYQ655429 KIM655429 KSI655429 LCE655429 LMA655429 LVW655429 MFS655429 MPO655429 MZK655429 NJG655429 NTC655429 OCY655429 OMU655429 OWQ655429 PGM655429 PQI655429 QAE655429 QKA655429 QTW655429 RDS655429 RNO655429 RXK655429 SHG655429 SRC655429 TAY655429 TKU655429 TUQ655429 UEM655429 UOI655429 UYE655429 VIA655429 VRW655429 WBS655429 WLO655429 WVK655429 C720965 IY720965 SU720965 ACQ720965 AMM720965 AWI720965 BGE720965 BQA720965 BZW720965 CJS720965 CTO720965 DDK720965 DNG720965 DXC720965 EGY720965 EQU720965 FAQ720965 FKM720965 FUI720965 GEE720965 GOA720965 GXW720965 HHS720965 HRO720965 IBK720965 ILG720965 IVC720965 JEY720965 JOU720965 JYQ720965 KIM720965 KSI720965 LCE720965 LMA720965 LVW720965 MFS720965 MPO720965 MZK720965 NJG720965 NTC720965 OCY720965 OMU720965 OWQ720965 PGM720965 PQI720965 QAE720965 QKA720965 QTW720965 RDS720965 RNO720965 RXK720965 SHG720965 SRC720965 TAY720965 TKU720965 TUQ720965 UEM720965 UOI720965 UYE720965 VIA720965 VRW720965 WBS720965 WLO720965 WVK720965 C786501 IY786501 SU786501 ACQ786501 AMM786501 AWI786501 BGE786501 BQA786501 BZW786501 CJS786501 CTO786501 DDK786501 DNG786501 DXC786501 EGY786501 EQU786501 FAQ786501 FKM786501 FUI786501 GEE786501 GOA786501 GXW786501 HHS786501 HRO786501 IBK786501 ILG786501 IVC786501 JEY786501 JOU786501 JYQ786501 KIM786501 KSI786501 LCE786501 LMA786501 LVW786501 MFS786501 MPO786501 MZK786501 NJG786501 NTC786501 OCY786501 OMU786501 OWQ786501 PGM786501 PQI786501 QAE786501 QKA786501 QTW786501 RDS786501 RNO786501 RXK786501 SHG786501 SRC786501 TAY786501 TKU786501 TUQ786501 UEM786501 UOI786501 UYE786501 VIA786501 VRW786501 WBS786501 WLO786501 WVK786501 C852037 IY852037 SU852037 ACQ852037 AMM852037 AWI852037 BGE852037 BQA852037 BZW852037 CJS852037 CTO852037 DDK852037 DNG852037 DXC852037 EGY852037 EQU852037 FAQ852037 FKM852037 FUI852037 GEE852037 GOA852037 GXW852037 HHS852037 HRO852037 IBK852037 ILG852037 IVC852037 JEY852037 JOU852037 JYQ852037 KIM852037 KSI852037 LCE852037 LMA852037 LVW852037 MFS852037 MPO852037 MZK852037 NJG852037 NTC852037 OCY852037 OMU852037 OWQ852037 PGM852037 PQI852037 QAE852037 QKA852037 QTW852037 RDS852037 RNO852037 RXK852037 SHG852037 SRC852037 TAY852037 TKU852037 TUQ852037 UEM852037 UOI852037 UYE852037 VIA852037 VRW852037 WBS852037 WLO852037 WVK852037 C917573 IY917573 SU917573 ACQ917573 AMM917573 AWI917573 BGE917573 BQA917573 BZW917573 CJS917573 CTO917573 DDK917573 DNG917573 DXC917573 EGY917573 EQU917573 FAQ917573 FKM917573 FUI917573 GEE917573 GOA917573 GXW917573 HHS917573 HRO917573 IBK917573 ILG917573 IVC917573 JEY917573 JOU917573 JYQ917573 KIM917573 KSI917573 LCE917573 LMA917573 LVW917573 MFS917573 MPO917573 MZK917573 NJG917573 NTC917573 OCY917573 OMU917573 OWQ917573 PGM917573 PQI917573 QAE917573 QKA917573 QTW917573 RDS917573 RNO917573 RXK917573 SHG917573 SRC917573 TAY917573 TKU917573 TUQ917573 UEM917573 UOI917573 UYE917573 VIA917573 VRW917573 WBS917573 WLO917573 WVK917573 C983109 IY983109 SU983109 ACQ983109 AMM983109 AWI983109 BGE983109 BQA983109 BZW983109 CJS983109 CTO983109 DDK983109 DNG983109 DXC983109 EGY983109 EQU983109 FAQ983109 FKM983109 FUI983109 GEE983109 GOA983109 GXW983109 HHS983109 HRO983109 IBK983109 ILG983109 IVC983109 JEY983109 JOU983109 JYQ983109 KIM983109 KSI983109 LCE983109 LMA983109 LVW983109 MFS983109 MPO983109 MZK983109 NJG983109 NTC983109 OCY983109 OMU983109 OWQ983109 PGM983109 PQI983109 QAE983109 QKA983109 QTW983109 RDS983109 RNO983109 RXK983109 SHG983109 SRC983109 TAY983109 TKU983109 TUQ983109 UEM983109 UOI983109 UYE983109 VIA983109 VRW983109 WBS983109 WLO983109 WVK983109"/>
    <dataValidation allowBlank="1" showInputMessage="1" showErrorMessage="1" prompt="This shows the difference between the council's total proposed spending program and the total additional funding available to the council from the SV._x000a__x000a_It may not = 0 if a council seeks an SV partly or wholly to enhance its financial sustainability." sqref="C71 IY71 SU71 ACQ71 AMM71 AWI71 BGE71 BQA71 BZW71 CJS71 CTO71 DDK71 DNG71 DXC71 EGY71 EQU71 FAQ71 FKM71 FUI71 GEE71 GOA71 GXW71 HHS71 HRO71 IBK71 ILG71 IVC71 JEY71 JOU71 JYQ71 KIM71 KSI71 LCE71 LMA71 LVW71 MFS71 MPO71 MZK71 NJG71 NTC71 OCY71 OMU71 OWQ71 PGM71 PQI71 QAE71 QKA71 QTW71 RDS71 RNO71 RXK71 SHG71 SRC71 TAY71 TKU71 TUQ71 UEM71 UOI71 UYE71 VIA71 VRW71 WBS71 WLO71 WVK71 C65607 IY65607 SU65607 ACQ65607 AMM65607 AWI65607 BGE65607 BQA65607 BZW65607 CJS65607 CTO65607 DDK65607 DNG65607 DXC65607 EGY65607 EQU65607 FAQ65607 FKM65607 FUI65607 GEE65607 GOA65607 GXW65607 HHS65607 HRO65607 IBK65607 ILG65607 IVC65607 JEY65607 JOU65607 JYQ65607 KIM65607 KSI65607 LCE65607 LMA65607 LVW65607 MFS65607 MPO65607 MZK65607 NJG65607 NTC65607 OCY65607 OMU65607 OWQ65607 PGM65607 PQI65607 QAE65607 QKA65607 QTW65607 RDS65607 RNO65607 RXK65607 SHG65607 SRC65607 TAY65607 TKU65607 TUQ65607 UEM65607 UOI65607 UYE65607 VIA65607 VRW65607 WBS65607 WLO65607 WVK65607 C131143 IY131143 SU131143 ACQ131143 AMM131143 AWI131143 BGE131143 BQA131143 BZW131143 CJS131143 CTO131143 DDK131143 DNG131143 DXC131143 EGY131143 EQU131143 FAQ131143 FKM131143 FUI131143 GEE131143 GOA131143 GXW131143 HHS131143 HRO131143 IBK131143 ILG131143 IVC131143 JEY131143 JOU131143 JYQ131143 KIM131143 KSI131143 LCE131143 LMA131143 LVW131143 MFS131143 MPO131143 MZK131143 NJG131143 NTC131143 OCY131143 OMU131143 OWQ131143 PGM131143 PQI131143 QAE131143 QKA131143 QTW131143 RDS131143 RNO131143 RXK131143 SHG131143 SRC131143 TAY131143 TKU131143 TUQ131143 UEM131143 UOI131143 UYE131143 VIA131143 VRW131143 WBS131143 WLO131143 WVK131143 C196679 IY196679 SU196679 ACQ196679 AMM196679 AWI196679 BGE196679 BQA196679 BZW196679 CJS196679 CTO196679 DDK196679 DNG196679 DXC196679 EGY196679 EQU196679 FAQ196679 FKM196679 FUI196679 GEE196679 GOA196679 GXW196679 HHS196679 HRO196679 IBK196679 ILG196679 IVC196679 JEY196679 JOU196679 JYQ196679 KIM196679 KSI196679 LCE196679 LMA196679 LVW196679 MFS196679 MPO196679 MZK196679 NJG196679 NTC196679 OCY196679 OMU196679 OWQ196679 PGM196679 PQI196679 QAE196679 QKA196679 QTW196679 RDS196679 RNO196679 RXK196679 SHG196679 SRC196679 TAY196679 TKU196679 TUQ196679 UEM196679 UOI196679 UYE196679 VIA196679 VRW196679 WBS196679 WLO196679 WVK196679 C262215 IY262215 SU262215 ACQ262215 AMM262215 AWI262215 BGE262215 BQA262215 BZW262215 CJS262215 CTO262215 DDK262215 DNG262215 DXC262215 EGY262215 EQU262215 FAQ262215 FKM262215 FUI262215 GEE262215 GOA262215 GXW262215 HHS262215 HRO262215 IBK262215 ILG262215 IVC262215 JEY262215 JOU262215 JYQ262215 KIM262215 KSI262215 LCE262215 LMA262215 LVW262215 MFS262215 MPO262215 MZK262215 NJG262215 NTC262215 OCY262215 OMU262215 OWQ262215 PGM262215 PQI262215 QAE262215 QKA262215 QTW262215 RDS262215 RNO262215 RXK262215 SHG262215 SRC262215 TAY262215 TKU262215 TUQ262215 UEM262215 UOI262215 UYE262215 VIA262215 VRW262215 WBS262215 WLO262215 WVK262215 C327751 IY327751 SU327751 ACQ327751 AMM327751 AWI327751 BGE327751 BQA327751 BZW327751 CJS327751 CTO327751 DDK327751 DNG327751 DXC327751 EGY327751 EQU327751 FAQ327751 FKM327751 FUI327751 GEE327751 GOA327751 GXW327751 HHS327751 HRO327751 IBK327751 ILG327751 IVC327751 JEY327751 JOU327751 JYQ327751 KIM327751 KSI327751 LCE327751 LMA327751 LVW327751 MFS327751 MPO327751 MZK327751 NJG327751 NTC327751 OCY327751 OMU327751 OWQ327751 PGM327751 PQI327751 QAE327751 QKA327751 QTW327751 RDS327751 RNO327751 RXK327751 SHG327751 SRC327751 TAY327751 TKU327751 TUQ327751 UEM327751 UOI327751 UYE327751 VIA327751 VRW327751 WBS327751 WLO327751 WVK327751 C393287 IY393287 SU393287 ACQ393287 AMM393287 AWI393287 BGE393287 BQA393287 BZW393287 CJS393287 CTO393287 DDK393287 DNG393287 DXC393287 EGY393287 EQU393287 FAQ393287 FKM393287 FUI393287 GEE393287 GOA393287 GXW393287 HHS393287 HRO393287 IBK393287 ILG393287 IVC393287 JEY393287 JOU393287 JYQ393287 KIM393287 KSI393287 LCE393287 LMA393287 LVW393287 MFS393287 MPO393287 MZK393287 NJG393287 NTC393287 OCY393287 OMU393287 OWQ393287 PGM393287 PQI393287 QAE393287 QKA393287 QTW393287 RDS393287 RNO393287 RXK393287 SHG393287 SRC393287 TAY393287 TKU393287 TUQ393287 UEM393287 UOI393287 UYE393287 VIA393287 VRW393287 WBS393287 WLO393287 WVK393287 C458823 IY458823 SU458823 ACQ458823 AMM458823 AWI458823 BGE458823 BQA458823 BZW458823 CJS458823 CTO458823 DDK458823 DNG458823 DXC458823 EGY458823 EQU458823 FAQ458823 FKM458823 FUI458823 GEE458823 GOA458823 GXW458823 HHS458823 HRO458823 IBK458823 ILG458823 IVC458823 JEY458823 JOU458823 JYQ458823 KIM458823 KSI458823 LCE458823 LMA458823 LVW458823 MFS458823 MPO458823 MZK458823 NJG458823 NTC458823 OCY458823 OMU458823 OWQ458823 PGM458823 PQI458823 QAE458823 QKA458823 QTW458823 RDS458823 RNO458823 RXK458823 SHG458823 SRC458823 TAY458823 TKU458823 TUQ458823 UEM458823 UOI458823 UYE458823 VIA458823 VRW458823 WBS458823 WLO458823 WVK458823 C524359 IY524359 SU524359 ACQ524359 AMM524359 AWI524359 BGE524359 BQA524359 BZW524359 CJS524359 CTO524359 DDK524359 DNG524359 DXC524359 EGY524359 EQU524359 FAQ524359 FKM524359 FUI524359 GEE524359 GOA524359 GXW524359 HHS524359 HRO524359 IBK524359 ILG524359 IVC524359 JEY524359 JOU524359 JYQ524359 KIM524359 KSI524359 LCE524359 LMA524359 LVW524359 MFS524359 MPO524359 MZK524359 NJG524359 NTC524359 OCY524359 OMU524359 OWQ524359 PGM524359 PQI524359 QAE524359 QKA524359 QTW524359 RDS524359 RNO524359 RXK524359 SHG524359 SRC524359 TAY524359 TKU524359 TUQ524359 UEM524359 UOI524359 UYE524359 VIA524359 VRW524359 WBS524359 WLO524359 WVK524359 C589895 IY589895 SU589895 ACQ589895 AMM589895 AWI589895 BGE589895 BQA589895 BZW589895 CJS589895 CTO589895 DDK589895 DNG589895 DXC589895 EGY589895 EQU589895 FAQ589895 FKM589895 FUI589895 GEE589895 GOA589895 GXW589895 HHS589895 HRO589895 IBK589895 ILG589895 IVC589895 JEY589895 JOU589895 JYQ589895 KIM589895 KSI589895 LCE589895 LMA589895 LVW589895 MFS589895 MPO589895 MZK589895 NJG589895 NTC589895 OCY589895 OMU589895 OWQ589895 PGM589895 PQI589895 QAE589895 QKA589895 QTW589895 RDS589895 RNO589895 RXK589895 SHG589895 SRC589895 TAY589895 TKU589895 TUQ589895 UEM589895 UOI589895 UYE589895 VIA589895 VRW589895 WBS589895 WLO589895 WVK589895 C655431 IY655431 SU655431 ACQ655431 AMM655431 AWI655431 BGE655431 BQA655431 BZW655431 CJS655431 CTO655431 DDK655431 DNG655431 DXC655431 EGY655431 EQU655431 FAQ655431 FKM655431 FUI655431 GEE655431 GOA655431 GXW655431 HHS655431 HRO655431 IBK655431 ILG655431 IVC655431 JEY655431 JOU655431 JYQ655431 KIM655431 KSI655431 LCE655431 LMA655431 LVW655431 MFS655431 MPO655431 MZK655431 NJG655431 NTC655431 OCY655431 OMU655431 OWQ655431 PGM655431 PQI655431 QAE655431 QKA655431 QTW655431 RDS655431 RNO655431 RXK655431 SHG655431 SRC655431 TAY655431 TKU655431 TUQ655431 UEM655431 UOI655431 UYE655431 VIA655431 VRW655431 WBS655431 WLO655431 WVK655431 C720967 IY720967 SU720967 ACQ720967 AMM720967 AWI720967 BGE720967 BQA720967 BZW720967 CJS720967 CTO720967 DDK720967 DNG720967 DXC720967 EGY720967 EQU720967 FAQ720967 FKM720967 FUI720967 GEE720967 GOA720967 GXW720967 HHS720967 HRO720967 IBK720967 ILG720967 IVC720967 JEY720967 JOU720967 JYQ720967 KIM720967 KSI720967 LCE720967 LMA720967 LVW720967 MFS720967 MPO720967 MZK720967 NJG720967 NTC720967 OCY720967 OMU720967 OWQ720967 PGM720967 PQI720967 QAE720967 QKA720967 QTW720967 RDS720967 RNO720967 RXK720967 SHG720967 SRC720967 TAY720967 TKU720967 TUQ720967 UEM720967 UOI720967 UYE720967 VIA720967 VRW720967 WBS720967 WLO720967 WVK720967 C786503 IY786503 SU786503 ACQ786503 AMM786503 AWI786503 BGE786503 BQA786503 BZW786503 CJS786503 CTO786503 DDK786503 DNG786503 DXC786503 EGY786503 EQU786503 FAQ786503 FKM786503 FUI786503 GEE786503 GOA786503 GXW786503 HHS786503 HRO786503 IBK786503 ILG786503 IVC786503 JEY786503 JOU786503 JYQ786503 KIM786503 KSI786503 LCE786503 LMA786503 LVW786503 MFS786503 MPO786503 MZK786503 NJG786503 NTC786503 OCY786503 OMU786503 OWQ786503 PGM786503 PQI786503 QAE786503 QKA786503 QTW786503 RDS786503 RNO786503 RXK786503 SHG786503 SRC786503 TAY786503 TKU786503 TUQ786503 UEM786503 UOI786503 UYE786503 VIA786503 VRW786503 WBS786503 WLO786503 WVK786503 C852039 IY852039 SU852039 ACQ852039 AMM852039 AWI852039 BGE852039 BQA852039 BZW852039 CJS852039 CTO852039 DDK852039 DNG852039 DXC852039 EGY852039 EQU852039 FAQ852039 FKM852039 FUI852039 GEE852039 GOA852039 GXW852039 HHS852039 HRO852039 IBK852039 ILG852039 IVC852039 JEY852039 JOU852039 JYQ852039 KIM852039 KSI852039 LCE852039 LMA852039 LVW852039 MFS852039 MPO852039 MZK852039 NJG852039 NTC852039 OCY852039 OMU852039 OWQ852039 PGM852039 PQI852039 QAE852039 QKA852039 QTW852039 RDS852039 RNO852039 RXK852039 SHG852039 SRC852039 TAY852039 TKU852039 TUQ852039 UEM852039 UOI852039 UYE852039 VIA852039 VRW852039 WBS852039 WLO852039 WVK852039 C917575 IY917575 SU917575 ACQ917575 AMM917575 AWI917575 BGE917575 BQA917575 BZW917575 CJS917575 CTO917575 DDK917575 DNG917575 DXC917575 EGY917575 EQU917575 FAQ917575 FKM917575 FUI917575 GEE917575 GOA917575 GXW917575 HHS917575 HRO917575 IBK917575 ILG917575 IVC917575 JEY917575 JOU917575 JYQ917575 KIM917575 KSI917575 LCE917575 LMA917575 LVW917575 MFS917575 MPO917575 MZK917575 NJG917575 NTC917575 OCY917575 OMU917575 OWQ917575 PGM917575 PQI917575 QAE917575 QKA917575 QTW917575 RDS917575 RNO917575 RXK917575 SHG917575 SRC917575 TAY917575 TKU917575 TUQ917575 UEM917575 UOI917575 UYE917575 VIA917575 VRW917575 WBS917575 WLO917575 WVK917575 C983111 IY983111 SU983111 ACQ983111 AMM983111 AWI983111 BGE983111 BQA983111 BZW983111 CJS983111 CTO983111 DDK983111 DNG983111 DXC983111 EGY983111 EQU983111 FAQ983111 FKM983111 FUI983111 GEE983111 GOA983111 GXW983111 HHS983111 HRO983111 IBK983111 ILG983111 IVC983111 JEY983111 JOU983111 JYQ983111 KIM983111 KSI983111 LCE983111 LMA983111 LVW983111 MFS983111 MPO983111 MZK983111 NJG983111 NTC983111 OCY983111 OMU983111 OWQ983111 PGM983111 PQI983111 QAE983111 QKA983111 QTW983111 RDS983111 RNO983111 RXK983111 SHG983111 SRC983111 TAY983111 TKU983111 TUQ983111 UEM983111 UOI983111 UYE983111 VIA983111 VRW983111 WBS983111 WLO983111 WVK983111"/>
    <dataValidation allowBlank="1" showInputMessage="1" showErrorMessage="1" promptTitle="Sum of total spending" prompt="All individual spending allocations should be summed for each of the 10 years to calculate the council's total proposed spending for each year._x000a_" sqref="C70 IY70 SU70 ACQ70 AMM70 AWI70 BGE70 BQA70 BZW70 CJS70 CTO70 DDK70 DNG70 DXC70 EGY70 EQU70 FAQ70 FKM70 FUI70 GEE70 GOA70 GXW70 HHS70 HRO70 IBK70 ILG70 IVC70 JEY70 JOU70 JYQ70 KIM70 KSI70 LCE70 LMA70 LVW70 MFS70 MPO70 MZK70 NJG70 NTC70 OCY70 OMU70 OWQ70 PGM70 PQI70 QAE70 QKA70 QTW70 RDS70 RNO70 RXK70 SHG70 SRC70 TAY70 TKU70 TUQ70 UEM70 UOI70 UYE70 VIA70 VRW70 WBS70 WLO70 WVK70 C65606 IY65606 SU65606 ACQ65606 AMM65606 AWI65606 BGE65606 BQA65606 BZW65606 CJS65606 CTO65606 DDK65606 DNG65606 DXC65606 EGY65606 EQU65606 FAQ65606 FKM65606 FUI65606 GEE65606 GOA65606 GXW65606 HHS65606 HRO65606 IBK65606 ILG65606 IVC65606 JEY65606 JOU65606 JYQ65606 KIM65606 KSI65606 LCE65606 LMA65606 LVW65606 MFS65606 MPO65606 MZK65606 NJG65606 NTC65606 OCY65606 OMU65606 OWQ65606 PGM65606 PQI65606 QAE65606 QKA65606 QTW65606 RDS65606 RNO65606 RXK65606 SHG65606 SRC65606 TAY65606 TKU65606 TUQ65606 UEM65606 UOI65606 UYE65606 VIA65606 VRW65606 WBS65606 WLO65606 WVK65606 C131142 IY131142 SU131142 ACQ131142 AMM131142 AWI131142 BGE131142 BQA131142 BZW131142 CJS131142 CTO131142 DDK131142 DNG131142 DXC131142 EGY131142 EQU131142 FAQ131142 FKM131142 FUI131142 GEE131142 GOA131142 GXW131142 HHS131142 HRO131142 IBK131142 ILG131142 IVC131142 JEY131142 JOU131142 JYQ131142 KIM131142 KSI131142 LCE131142 LMA131142 LVW131142 MFS131142 MPO131142 MZK131142 NJG131142 NTC131142 OCY131142 OMU131142 OWQ131142 PGM131142 PQI131142 QAE131142 QKA131142 QTW131142 RDS131142 RNO131142 RXK131142 SHG131142 SRC131142 TAY131142 TKU131142 TUQ131142 UEM131142 UOI131142 UYE131142 VIA131142 VRW131142 WBS131142 WLO131142 WVK131142 C196678 IY196678 SU196678 ACQ196678 AMM196678 AWI196678 BGE196678 BQA196678 BZW196678 CJS196678 CTO196678 DDK196678 DNG196678 DXC196678 EGY196678 EQU196678 FAQ196678 FKM196678 FUI196678 GEE196678 GOA196678 GXW196678 HHS196678 HRO196678 IBK196678 ILG196678 IVC196678 JEY196678 JOU196678 JYQ196678 KIM196678 KSI196678 LCE196678 LMA196678 LVW196678 MFS196678 MPO196678 MZK196678 NJG196678 NTC196678 OCY196678 OMU196678 OWQ196678 PGM196678 PQI196678 QAE196678 QKA196678 QTW196678 RDS196678 RNO196678 RXK196678 SHG196678 SRC196678 TAY196678 TKU196678 TUQ196678 UEM196678 UOI196678 UYE196678 VIA196678 VRW196678 WBS196678 WLO196678 WVK196678 C262214 IY262214 SU262214 ACQ262214 AMM262214 AWI262214 BGE262214 BQA262214 BZW262214 CJS262214 CTO262214 DDK262214 DNG262214 DXC262214 EGY262214 EQU262214 FAQ262214 FKM262214 FUI262214 GEE262214 GOA262214 GXW262214 HHS262214 HRO262214 IBK262214 ILG262214 IVC262214 JEY262214 JOU262214 JYQ262214 KIM262214 KSI262214 LCE262214 LMA262214 LVW262214 MFS262214 MPO262214 MZK262214 NJG262214 NTC262214 OCY262214 OMU262214 OWQ262214 PGM262214 PQI262214 QAE262214 QKA262214 QTW262214 RDS262214 RNO262214 RXK262214 SHG262214 SRC262214 TAY262214 TKU262214 TUQ262214 UEM262214 UOI262214 UYE262214 VIA262214 VRW262214 WBS262214 WLO262214 WVK262214 C327750 IY327750 SU327750 ACQ327750 AMM327750 AWI327750 BGE327750 BQA327750 BZW327750 CJS327750 CTO327750 DDK327750 DNG327750 DXC327750 EGY327750 EQU327750 FAQ327750 FKM327750 FUI327750 GEE327750 GOA327750 GXW327750 HHS327750 HRO327750 IBK327750 ILG327750 IVC327750 JEY327750 JOU327750 JYQ327750 KIM327750 KSI327750 LCE327750 LMA327750 LVW327750 MFS327750 MPO327750 MZK327750 NJG327750 NTC327750 OCY327750 OMU327750 OWQ327750 PGM327750 PQI327750 QAE327750 QKA327750 QTW327750 RDS327750 RNO327750 RXK327750 SHG327750 SRC327750 TAY327750 TKU327750 TUQ327750 UEM327750 UOI327750 UYE327750 VIA327750 VRW327750 WBS327750 WLO327750 WVK327750 C393286 IY393286 SU393286 ACQ393286 AMM393286 AWI393286 BGE393286 BQA393286 BZW393286 CJS393286 CTO393286 DDK393286 DNG393286 DXC393286 EGY393286 EQU393286 FAQ393286 FKM393286 FUI393286 GEE393286 GOA393286 GXW393286 HHS393286 HRO393286 IBK393286 ILG393286 IVC393286 JEY393286 JOU393286 JYQ393286 KIM393286 KSI393286 LCE393286 LMA393286 LVW393286 MFS393286 MPO393286 MZK393286 NJG393286 NTC393286 OCY393286 OMU393286 OWQ393286 PGM393286 PQI393286 QAE393286 QKA393286 QTW393286 RDS393286 RNO393286 RXK393286 SHG393286 SRC393286 TAY393286 TKU393286 TUQ393286 UEM393286 UOI393286 UYE393286 VIA393286 VRW393286 WBS393286 WLO393286 WVK393286 C458822 IY458822 SU458822 ACQ458822 AMM458822 AWI458822 BGE458822 BQA458822 BZW458822 CJS458822 CTO458822 DDK458822 DNG458822 DXC458822 EGY458822 EQU458822 FAQ458822 FKM458822 FUI458822 GEE458822 GOA458822 GXW458822 HHS458822 HRO458822 IBK458822 ILG458822 IVC458822 JEY458822 JOU458822 JYQ458822 KIM458822 KSI458822 LCE458822 LMA458822 LVW458822 MFS458822 MPO458822 MZK458822 NJG458822 NTC458822 OCY458822 OMU458822 OWQ458822 PGM458822 PQI458822 QAE458822 QKA458822 QTW458822 RDS458822 RNO458822 RXK458822 SHG458822 SRC458822 TAY458822 TKU458822 TUQ458822 UEM458822 UOI458822 UYE458822 VIA458822 VRW458822 WBS458822 WLO458822 WVK458822 C524358 IY524358 SU524358 ACQ524358 AMM524358 AWI524358 BGE524358 BQA524358 BZW524358 CJS524358 CTO524358 DDK524358 DNG524358 DXC524358 EGY524358 EQU524358 FAQ524358 FKM524358 FUI524358 GEE524358 GOA524358 GXW524358 HHS524358 HRO524358 IBK524358 ILG524358 IVC524358 JEY524358 JOU524358 JYQ524358 KIM524358 KSI524358 LCE524358 LMA524358 LVW524358 MFS524358 MPO524358 MZK524358 NJG524358 NTC524358 OCY524358 OMU524358 OWQ524358 PGM524358 PQI524358 QAE524358 QKA524358 QTW524358 RDS524358 RNO524358 RXK524358 SHG524358 SRC524358 TAY524358 TKU524358 TUQ524358 UEM524358 UOI524358 UYE524358 VIA524358 VRW524358 WBS524358 WLO524358 WVK524358 C589894 IY589894 SU589894 ACQ589894 AMM589894 AWI589894 BGE589894 BQA589894 BZW589894 CJS589894 CTO589894 DDK589894 DNG589894 DXC589894 EGY589894 EQU589894 FAQ589894 FKM589894 FUI589894 GEE589894 GOA589894 GXW589894 HHS589894 HRO589894 IBK589894 ILG589894 IVC589894 JEY589894 JOU589894 JYQ589894 KIM589894 KSI589894 LCE589894 LMA589894 LVW589894 MFS589894 MPO589894 MZK589894 NJG589894 NTC589894 OCY589894 OMU589894 OWQ589894 PGM589894 PQI589894 QAE589894 QKA589894 QTW589894 RDS589894 RNO589894 RXK589894 SHG589894 SRC589894 TAY589894 TKU589894 TUQ589894 UEM589894 UOI589894 UYE589894 VIA589894 VRW589894 WBS589894 WLO589894 WVK589894 C655430 IY655430 SU655430 ACQ655430 AMM655430 AWI655430 BGE655430 BQA655430 BZW655430 CJS655430 CTO655430 DDK655430 DNG655430 DXC655430 EGY655430 EQU655430 FAQ655430 FKM655430 FUI655430 GEE655430 GOA655430 GXW655430 HHS655430 HRO655430 IBK655430 ILG655430 IVC655430 JEY655430 JOU655430 JYQ655430 KIM655430 KSI655430 LCE655430 LMA655430 LVW655430 MFS655430 MPO655430 MZK655430 NJG655430 NTC655430 OCY655430 OMU655430 OWQ655430 PGM655430 PQI655430 QAE655430 QKA655430 QTW655430 RDS655430 RNO655430 RXK655430 SHG655430 SRC655430 TAY655430 TKU655430 TUQ655430 UEM655430 UOI655430 UYE655430 VIA655430 VRW655430 WBS655430 WLO655430 WVK655430 C720966 IY720966 SU720966 ACQ720966 AMM720966 AWI720966 BGE720966 BQA720966 BZW720966 CJS720966 CTO720966 DDK720966 DNG720966 DXC720966 EGY720966 EQU720966 FAQ720966 FKM720966 FUI720966 GEE720966 GOA720966 GXW720966 HHS720966 HRO720966 IBK720966 ILG720966 IVC720966 JEY720966 JOU720966 JYQ720966 KIM720966 KSI720966 LCE720966 LMA720966 LVW720966 MFS720966 MPO720966 MZK720966 NJG720966 NTC720966 OCY720966 OMU720966 OWQ720966 PGM720966 PQI720966 QAE720966 QKA720966 QTW720966 RDS720966 RNO720966 RXK720966 SHG720966 SRC720966 TAY720966 TKU720966 TUQ720966 UEM720966 UOI720966 UYE720966 VIA720966 VRW720966 WBS720966 WLO720966 WVK720966 C786502 IY786502 SU786502 ACQ786502 AMM786502 AWI786502 BGE786502 BQA786502 BZW786502 CJS786502 CTO786502 DDK786502 DNG786502 DXC786502 EGY786502 EQU786502 FAQ786502 FKM786502 FUI786502 GEE786502 GOA786502 GXW786502 HHS786502 HRO786502 IBK786502 ILG786502 IVC786502 JEY786502 JOU786502 JYQ786502 KIM786502 KSI786502 LCE786502 LMA786502 LVW786502 MFS786502 MPO786502 MZK786502 NJG786502 NTC786502 OCY786502 OMU786502 OWQ786502 PGM786502 PQI786502 QAE786502 QKA786502 QTW786502 RDS786502 RNO786502 RXK786502 SHG786502 SRC786502 TAY786502 TKU786502 TUQ786502 UEM786502 UOI786502 UYE786502 VIA786502 VRW786502 WBS786502 WLO786502 WVK786502 C852038 IY852038 SU852038 ACQ852038 AMM852038 AWI852038 BGE852038 BQA852038 BZW852038 CJS852038 CTO852038 DDK852038 DNG852038 DXC852038 EGY852038 EQU852038 FAQ852038 FKM852038 FUI852038 GEE852038 GOA852038 GXW852038 HHS852038 HRO852038 IBK852038 ILG852038 IVC852038 JEY852038 JOU852038 JYQ852038 KIM852038 KSI852038 LCE852038 LMA852038 LVW852038 MFS852038 MPO852038 MZK852038 NJG852038 NTC852038 OCY852038 OMU852038 OWQ852038 PGM852038 PQI852038 QAE852038 QKA852038 QTW852038 RDS852038 RNO852038 RXK852038 SHG852038 SRC852038 TAY852038 TKU852038 TUQ852038 UEM852038 UOI852038 UYE852038 VIA852038 VRW852038 WBS852038 WLO852038 WVK852038 C917574 IY917574 SU917574 ACQ917574 AMM917574 AWI917574 BGE917574 BQA917574 BZW917574 CJS917574 CTO917574 DDK917574 DNG917574 DXC917574 EGY917574 EQU917574 FAQ917574 FKM917574 FUI917574 GEE917574 GOA917574 GXW917574 HHS917574 HRO917574 IBK917574 ILG917574 IVC917574 JEY917574 JOU917574 JYQ917574 KIM917574 KSI917574 LCE917574 LMA917574 LVW917574 MFS917574 MPO917574 MZK917574 NJG917574 NTC917574 OCY917574 OMU917574 OWQ917574 PGM917574 PQI917574 QAE917574 QKA917574 QTW917574 RDS917574 RNO917574 RXK917574 SHG917574 SRC917574 TAY917574 TKU917574 TUQ917574 UEM917574 UOI917574 UYE917574 VIA917574 VRW917574 WBS917574 WLO917574 WVK917574 C983110 IY983110 SU983110 ACQ983110 AMM983110 AWI983110 BGE983110 BQA983110 BZW983110 CJS983110 CTO983110 DDK983110 DNG983110 DXC983110 EGY983110 EQU983110 FAQ983110 FKM983110 FUI983110 GEE983110 GOA983110 GXW983110 HHS983110 HRO983110 IBK983110 ILG983110 IVC983110 JEY983110 JOU983110 JYQ983110 KIM983110 KSI983110 LCE983110 LMA983110 LVW983110 MFS983110 MPO983110 MZK983110 NJG983110 NTC983110 OCY983110 OMU983110 OWQ983110 PGM983110 PQI983110 QAE983110 QKA983110 QTW983110 RDS983110 RNO983110 RXK983110 SHG983110 SRC983110 TAY983110 TKU983110 TUQ983110 UEM983110 UOI983110 UYE983110 VIA983110 VRW983110 WBS983110 WLO983110 WVK983110"/>
  </dataValidations>
  <pageMargins left="0.39370078740157483" right="0.39370078740157483" top="0.39370078740157483" bottom="0.39370078740157483" header="0.39370078740157483" footer="0.39370078740157483"/>
  <pageSetup paperSize="9" scale="56"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38"/>
  <sheetViews>
    <sheetView topLeftCell="B199" workbookViewId="0">
      <selection activeCell="T33" sqref="T33"/>
    </sheetView>
  </sheetViews>
  <sheetFormatPr defaultRowHeight="15" x14ac:dyDescent="0.25"/>
  <cols>
    <col min="1" max="1" width="7.5703125" hidden="1" customWidth="1"/>
    <col min="2" max="2" width="2.42578125" customWidth="1"/>
    <col min="3" max="3" width="39.5703125" customWidth="1"/>
    <col min="4" max="14" width="11.28515625" customWidth="1"/>
    <col min="15" max="16" width="12" customWidth="1"/>
    <col min="17" max="17" width="12.5703125" customWidth="1"/>
    <col min="18" max="18" width="2.42578125" customWidth="1"/>
    <col min="20" max="20" width="39.5703125" customWidth="1"/>
    <col min="257" max="257" width="0" hidden="1" customWidth="1"/>
    <col min="258" max="258" width="2.42578125" customWidth="1"/>
    <col min="259" max="259" width="39.5703125" customWidth="1"/>
    <col min="260" max="270" width="11.28515625" customWidth="1"/>
    <col min="271" max="273" width="12" customWidth="1"/>
    <col min="276" max="276" width="15.5703125" customWidth="1"/>
    <col min="513" max="513" width="0" hidden="1" customWidth="1"/>
    <col min="514" max="514" width="2.42578125" customWidth="1"/>
    <col min="515" max="515" width="39.5703125" customWidth="1"/>
    <col min="516" max="526" width="11.28515625" customWidth="1"/>
    <col min="527" max="529" width="12" customWidth="1"/>
    <col min="532" max="532" width="15.5703125" customWidth="1"/>
    <col min="769" max="769" width="0" hidden="1" customWidth="1"/>
    <col min="770" max="770" width="2.42578125" customWidth="1"/>
    <col min="771" max="771" width="39.5703125" customWidth="1"/>
    <col min="772" max="782" width="11.28515625" customWidth="1"/>
    <col min="783" max="785" width="12" customWidth="1"/>
    <col min="788" max="788" width="15.5703125" customWidth="1"/>
    <col min="1025" max="1025" width="0" hidden="1" customWidth="1"/>
    <col min="1026" max="1026" width="2.42578125" customWidth="1"/>
    <col min="1027" max="1027" width="39.5703125" customWidth="1"/>
    <col min="1028" max="1038" width="11.28515625" customWidth="1"/>
    <col min="1039" max="1041" width="12" customWidth="1"/>
    <col min="1044" max="1044" width="15.5703125" customWidth="1"/>
    <col min="1281" max="1281" width="0" hidden="1" customWidth="1"/>
    <col min="1282" max="1282" width="2.42578125" customWidth="1"/>
    <col min="1283" max="1283" width="39.5703125" customWidth="1"/>
    <col min="1284" max="1294" width="11.28515625" customWidth="1"/>
    <col min="1295" max="1297" width="12" customWidth="1"/>
    <col min="1300" max="1300" width="15.5703125" customWidth="1"/>
    <col min="1537" max="1537" width="0" hidden="1" customWidth="1"/>
    <col min="1538" max="1538" width="2.42578125" customWidth="1"/>
    <col min="1539" max="1539" width="39.5703125" customWidth="1"/>
    <col min="1540" max="1550" width="11.28515625" customWidth="1"/>
    <col min="1551" max="1553" width="12" customWidth="1"/>
    <col min="1556" max="1556" width="15.5703125" customWidth="1"/>
    <col min="1793" max="1793" width="0" hidden="1" customWidth="1"/>
    <col min="1794" max="1794" width="2.42578125" customWidth="1"/>
    <col min="1795" max="1795" width="39.5703125" customWidth="1"/>
    <col min="1796" max="1806" width="11.28515625" customWidth="1"/>
    <col min="1807" max="1809" width="12" customWidth="1"/>
    <col min="1812" max="1812" width="15.5703125" customWidth="1"/>
    <col min="2049" max="2049" width="0" hidden="1" customWidth="1"/>
    <col min="2050" max="2050" width="2.42578125" customWidth="1"/>
    <col min="2051" max="2051" width="39.5703125" customWidth="1"/>
    <col min="2052" max="2062" width="11.28515625" customWidth="1"/>
    <col min="2063" max="2065" width="12" customWidth="1"/>
    <col min="2068" max="2068" width="15.5703125" customWidth="1"/>
    <col min="2305" max="2305" width="0" hidden="1" customWidth="1"/>
    <col min="2306" max="2306" width="2.42578125" customWidth="1"/>
    <col min="2307" max="2307" width="39.5703125" customWidth="1"/>
    <col min="2308" max="2318" width="11.28515625" customWidth="1"/>
    <col min="2319" max="2321" width="12" customWidth="1"/>
    <col min="2324" max="2324" width="15.5703125" customWidth="1"/>
    <col min="2561" max="2561" width="0" hidden="1" customWidth="1"/>
    <col min="2562" max="2562" width="2.42578125" customWidth="1"/>
    <col min="2563" max="2563" width="39.5703125" customWidth="1"/>
    <col min="2564" max="2574" width="11.28515625" customWidth="1"/>
    <col min="2575" max="2577" width="12" customWidth="1"/>
    <col min="2580" max="2580" width="15.5703125" customWidth="1"/>
    <col min="2817" max="2817" width="0" hidden="1" customWidth="1"/>
    <col min="2818" max="2818" width="2.42578125" customWidth="1"/>
    <col min="2819" max="2819" width="39.5703125" customWidth="1"/>
    <col min="2820" max="2830" width="11.28515625" customWidth="1"/>
    <col min="2831" max="2833" width="12" customWidth="1"/>
    <col min="2836" max="2836" width="15.5703125" customWidth="1"/>
    <col min="3073" max="3073" width="0" hidden="1" customWidth="1"/>
    <col min="3074" max="3074" width="2.42578125" customWidth="1"/>
    <col min="3075" max="3075" width="39.5703125" customWidth="1"/>
    <col min="3076" max="3086" width="11.28515625" customWidth="1"/>
    <col min="3087" max="3089" width="12" customWidth="1"/>
    <col min="3092" max="3092" width="15.5703125" customWidth="1"/>
    <col min="3329" max="3329" width="0" hidden="1" customWidth="1"/>
    <col min="3330" max="3330" width="2.42578125" customWidth="1"/>
    <col min="3331" max="3331" width="39.5703125" customWidth="1"/>
    <col min="3332" max="3342" width="11.28515625" customWidth="1"/>
    <col min="3343" max="3345" width="12" customWidth="1"/>
    <col min="3348" max="3348" width="15.5703125" customWidth="1"/>
    <col min="3585" max="3585" width="0" hidden="1" customWidth="1"/>
    <col min="3586" max="3586" width="2.42578125" customWidth="1"/>
    <col min="3587" max="3587" width="39.5703125" customWidth="1"/>
    <col min="3588" max="3598" width="11.28515625" customWidth="1"/>
    <col min="3599" max="3601" width="12" customWidth="1"/>
    <col min="3604" max="3604" width="15.5703125" customWidth="1"/>
    <col min="3841" max="3841" width="0" hidden="1" customWidth="1"/>
    <col min="3842" max="3842" width="2.42578125" customWidth="1"/>
    <col min="3843" max="3843" width="39.5703125" customWidth="1"/>
    <col min="3844" max="3854" width="11.28515625" customWidth="1"/>
    <col min="3855" max="3857" width="12" customWidth="1"/>
    <col min="3860" max="3860" width="15.5703125" customWidth="1"/>
    <col min="4097" max="4097" width="0" hidden="1" customWidth="1"/>
    <col min="4098" max="4098" width="2.42578125" customWidth="1"/>
    <col min="4099" max="4099" width="39.5703125" customWidth="1"/>
    <col min="4100" max="4110" width="11.28515625" customWidth="1"/>
    <col min="4111" max="4113" width="12" customWidth="1"/>
    <col min="4116" max="4116" width="15.5703125" customWidth="1"/>
    <col min="4353" max="4353" width="0" hidden="1" customWidth="1"/>
    <col min="4354" max="4354" width="2.42578125" customWidth="1"/>
    <col min="4355" max="4355" width="39.5703125" customWidth="1"/>
    <col min="4356" max="4366" width="11.28515625" customWidth="1"/>
    <col min="4367" max="4369" width="12" customWidth="1"/>
    <col min="4372" max="4372" width="15.5703125" customWidth="1"/>
    <col min="4609" max="4609" width="0" hidden="1" customWidth="1"/>
    <col min="4610" max="4610" width="2.42578125" customWidth="1"/>
    <col min="4611" max="4611" width="39.5703125" customWidth="1"/>
    <col min="4612" max="4622" width="11.28515625" customWidth="1"/>
    <col min="4623" max="4625" width="12" customWidth="1"/>
    <col min="4628" max="4628" width="15.5703125" customWidth="1"/>
    <col min="4865" max="4865" width="0" hidden="1" customWidth="1"/>
    <col min="4866" max="4866" width="2.42578125" customWidth="1"/>
    <col min="4867" max="4867" width="39.5703125" customWidth="1"/>
    <col min="4868" max="4878" width="11.28515625" customWidth="1"/>
    <col min="4879" max="4881" width="12" customWidth="1"/>
    <col min="4884" max="4884" width="15.5703125" customWidth="1"/>
    <col min="5121" max="5121" width="0" hidden="1" customWidth="1"/>
    <col min="5122" max="5122" width="2.42578125" customWidth="1"/>
    <col min="5123" max="5123" width="39.5703125" customWidth="1"/>
    <col min="5124" max="5134" width="11.28515625" customWidth="1"/>
    <col min="5135" max="5137" width="12" customWidth="1"/>
    <col min="5140" max="5140" width="15.5703125" customWidth="1"/>
    <col min="5377" max="5377" width="0" hidden="1" customWidth="1"/>
    <col min="5378" max="5378" width="2.42578125" customWidth="1"/>
    <col min="5379" max="5379" width="39.5703125" customWidth="1"/>
    <col min="5380" max="5390" width="11.28515625" customWidth="1"/>
    <col min="5391" max="5393" width="12" customWidth="1"/>
    <col min="5396" max="5396" width="15.5703125" customWidth="1"/>
    <col min="5633" max="5633" width="0" hidden="1" customWidth="1"/>
    <col min="5634" max="5634" width="2.42578125" customWidth="1"/>
    <col min="5635" max="5635" width="39.5703125" customWidth="1"/>
    <col min="5636" max="5646" width="11.28515625" customWidth="1"/>
    <col min="5647" max="5649" width="12" customWidth="1"/>
    <col min="5652" max="5652" width="15.5703125" customWidth="1"/>
    <col min="5889" max="5889" width="0" hidden="1" customWidth="1"/>
    <col min="5890" max="5890" width="2.42578125" customWidth="1"/>
    <col min="5891" max="5891" width="39.5703125" customWidth="1"/>
    <col min="5892" max="5902" width="11.28515625" customWidth="1"/>
    <col min="5903" max="5905" width="12" customWidth="1"/>
    <col min="5908" max="5908" width="15.5703125" customWidth="1"/>
    <col min="6145" max="6145" width="0" hidden="1" customWidth="1"/>
    <col min="6146" max="6146" width="2.42578125" customWidth="1"/>
    <col min="6147" max="6147" width="39.5703125" customWidth="1"/>
    <col min="6148" max="6158" width="11.28515625" customWidth="1"/>
    <col min="6159" max="6161" width="12" customWidth="1"/>
    <col min="6164" max="6164" width="15.5703125" customWidth="1"/>
    <col min="6401" max="6401" width="0" hidden="1" customWidth="1"/>
    <col min="6402" max="6402" width="2.42578125" customWidth="1"/>
    <col min="6403" max="6403" width="39.5703125" customWidth="1"/>
    <col min="6404" max="6414" width="11.28515625" customWidth="1"/>
    <col min="6415" max="6417" width="12" customWidth="1"/>
    <col min="6420" max="6420" width="15.5703125" customWidth="1"/>
    <col min="6657" max="6657" width="0" hidden="1" customWidth="1"/>
    <col min="6658" max="6658" width="2.42578125" customWidth="1"/>
    <col min="6659" max="6659" width="39.5703125" customWidth="1"/>
    <col min="6660" max="6670" width="11.28515625" customWidth="1"/>
    <col min="6671" max="6673" width="12" customWidth="1"/>
    <col min="6676" max="6676" width="15.5703125" customWidth="1"/>
    <col min="6913" max="6913" width="0" hidden="1" customWidth="1"/>
    <col min="6914" max="6914" width="2.42578125" customWidth="1"/>
    <col min="6915" max="6915" width="39.5703125" customWidth="1"/>
    <col min="6916" max="6926" width="11.28515625" customWidth="1"/>
    <col min="6927" max="6929" width="12" customWidth="1"/>
    <col min="6932" max="6932" width="15.5703125" customWidth="1"/>
    <col min="7169" max="7169" width="0" hidden="1" customWidth="1"/>
    <col min="7170" max="7170" width="2.42578125" customWidth="1"/>
    <col min="7171" max="7171" width="39.5703125" customWidth="1"/>
    <col min="7172" max="7182" width="11.28515625" customWidth="1"/>
    <col min="7183" max="7185" width="12" customWidth="1"/>
    <col min="7188" max="7188" width="15.5703125" customWidth="1"/>
    <col min="7425" max="7425" width="0" hidden="1" customWidth="1"/>
    <col min="7426" max="7426" width="2.42578125" customWidth="1"/>
    <col min="7427" max="7427" width="39.5703125" customWidth="1"/>
    <col min="7428" max="7438" width="11.28515625" customWidth="1"/>
    <col min="7439" max="7441" width="12" customWidth="1"/>
    <col min="7444" max="7444" width="15.5703125" customWidth="1"/>
    <col min="7681" max="7681" width="0" hidden="1" customWidth="1"/>
    <col min="7682" max="7682" width="2.42578125" customWidth="1"/>
    <col min="7683" max="7683" width="39.5703125" customWidth="1"/>
    <col min="7684" max="7694" width="11.28515625" customWidth="1"/>
    <col min="7695" max="7697" width="12" customWidth="1"/>
    <col min="7700" max="7700" width="15.5703125" customWidth="1"/>
    <col min="7937" max="7937" width="0" hidden="1" customWidth="1"/>
    <col min="7938" max="7938" width="2.42578125" customWidth="1"/>
    <col min="7939" max="7939" width="39.5703125" customWidth="1"/>
    <col min="7940" max="7950" width="11.28515625" customWidth="1"/>
    <col min="7951" max="7953" width="12" customWidth="1"/>
    <col min="7956" max="7956" width="15.5703125" customWidth="1"/>
    <col min="8193" max="8193" width="0" hidden="1" customWidth="1"/>
    <col min="8194" max="8194" width="2.42578125" customWidth="1"/>
    <col min="8195" max="8195" width="39.5703125" customWidth="1"/>
    <col min="8196" max="8206" width="11.28515625" customWidth="1"/>
    <col min="8207" max="8209" width="12" customWidth="1"/>
    <col min="8212" max="8212" width="15.5703125" customWidth="1"/>
    <col min="8449" max="8449" width="0" hidden="1" customWidth="1"/>
    <col min="8450" max="8450" width="2.42578125" customWidth="1"/>
    <col min="8451" max="8451" width="39.5703125" customWidth="1"/>
    <col min="8452" max="8462" width="11.28515625" customWidth="1"/>
    <col min="8463" max="8465" width="12" customWidth="1"/>
    <col min="8468" max="8468" width="15.5703125" customWidth="1"/>
    <col min="8705" max="8705" width="0" hidden="1" customWidth="1"/>
    <col min="8706" max="8706" width="2.42578125" customWidth="1"/>
    <col min="8707" max="8707" width="39.5703125" customWidth="1"/>
    <col min="8708" max="8718" width="11.28515625" customWidth="1"/>
    <col min="8719" max="8721" width="12" customWidth="1"/>
    <col min="8724" max="8724" width="15.5703125" customWidth="1"/>
    <col min="8961" max="8961" width="0" hidden="1" customWidth="1"/>
    <col min="8962" max="8962" width="2.42578125" customWidth="1"/>
    <col min="8963" max="8963" width="39.5703125" customWidth="1"/>
    <col min="8964" max="8974" width="11.28515625" customWidth="1"/>
    <col min="8975" max="8977" width="12" customWidth="1"/>
    <col min="8980" max="8980" width="15.5703125" customWidth="1"/>
    <col min="9217" max="9217" width="0" hidden="1" customWidth="1"/>
    <col min="9218" max="9218" width="2.42578125" customWidth="1"/>
    <col min="9219" max="9219" width="39.5703125" customWidth="1"/>
    <col min="9220" max="9230" width="11.28515625" customWidth="1"/>
    <col min="9231" max="9233" width="12" customWidth="1"/>
    <col min="9236" max="9236" width="15.5703125" customWidth="1"/>
    <col min="9473" max="9473" width="0" hidden="1" customWidth="1"/>
    <col min="9474" max="9474" width="2.42578125" customWidth="1"/>
    <col min="9475" max="9475" width="39.5703125" customWidth="1"/>
    <col min="9476" max="9486" width="11.28515625" customWidth="1"/>
    <col min="9487" max="9489" width="12" customWidth="1"/>
    <col min="9492" max="9492" width="15.5703125" customWidth="1"/>
    <col min="9729" max="9729" width="0" hidden="1" customWidth="1"/>
    <col min="9730" max="9730" width="2.42578125" customWidth="1"/>
    <col min="9731" max="9731" width="39.5703125" customWidth="1"/>
    <col min="9732" max="9742" width="11.28515625" customWidth="1"/>
    <col min="9743" max="9745" width="12" customWidth="1"/>
    <col min="9748" max="9748" width="15.5703125" customWidth="1"/>
    <col min="9985" max="9985" width="0" hidden="1" customWidth="1"/>
    <col min="9986" max="9986" width="2.42578125" customWidth="1"/>
    <col min="9987" max="9987" width="39.5703125" customWidth="1"/>
    <col min="9988" max="9998" width="11.28515625" customWidth="1"/>
    <col min="9999" max="10001" width="12" customWidth="1"/>
    <col min="10004" max="10004" width="15.5703125" customWidth="1"/>
    <col min="10241" max="10241" width="0" hidden="1" customWidth="1"/>
    <col min="10242" max="10242" width="2.42578125" customWidth="1"/>
    <col min="10243" max="10243" width="39.5703125" customWidth="1"/>
    <col min="10244" max="10254" width="11.28515625" customWidth="1"/>
    <col min="10255" max="10257" width="12" customWidth="1"/>
    <col min="10260" max="10260" width="15.5703125" customWidth="1"/>
    <col min="10497" max="10497" width="0" hidden="1" customWidth="1"/>
    <col min="10498" max="10498" width="2.42578125" customWidth="1"/>
    <col min="10499" max="10499" width="39.5703125" customWidth="1"/>
    <col min="10500" max="10510" width="11.28515625" customWidth="1"/>
    <col min="10511" max="10513" width="12" customWidth="1"/>
    <col min="10516" max="10516" width="15.5703125" customWidth="1"/>
    <col min="10753" max="10753" width="0" hidden="1" customWidth="1"/>
    <col min="10754" max="10754" width="2.42578125" customWidth="1"/>
    <col min="10755" max="10755" width="39.5703125" customWidth="1"/>
    <col min="10756" max="10766" width="11.28515625" customWidth="1"/>
    <col min="10767" max="10769" width="12" customWidth="1"/>
    <col min="10772" max="10772" width="15.5703125" customWidth="1"/>
    <col min="11009" max="11009" width="0" hidden="1" customWidth="1"/>
    <col min="11010" max="11010" width="2.42578125" customWidth="1"/>
    <col min="11011" max="11011" width="39.5703125" customWidth="1"/>
    <col min="11012" max="11022" width="11.28515625" customWidth="1"/>
    <col min="11023" max="11025" width="12" customWidth="1"/>
    <col min="11028" max="11028" width="15.5703125" customWidth="1"/>
    <col min="11265" max="11265" width="0" hidden="1" customWidth="1"/>
    <col min="11266" max="11266" width="2.42578125" customWidth="1"/>
    <col min="11267" max="11267" width="39.5703125" customWidth="1"/>
    <col min="11268" max="11278" width="11.28515625" customWidth="1"/>
    <col min="11279" max="11281" width="12" customWidth="1"/>
    <col min="11284" max="11284" width="15.5703125" customWidth="1"/>
    <col min="11521" max="11521" width="0" hidden="1" customWidth="1"/>
    <col min="11522" max="11522" width="2.42578125" customWidth="1"/>
    <col min="11523" max="11523" width="39.5703125" customWidth="1"/>
    <col min="11524" max="11534" width="11.28515625" customWidth="1"/>
    <col min="11535" max="11537" width="12" customWidth="1"/>
    <col min="11540" max="11540" width="15.5703125" customWidth="1"/>
    <col min="11777" max="11777" width="0" hidden="1" customWidth="1"/>
    <col min="11778" max="11778" width="2.42578125" customWidth="1"/>
    <col min="11779" max="11779" width="39.5703125" customWidth="1"/>
    <col min="11780" max="11790" width="11.28515625" customWidth="1"/>
    <col min="11791" max="11793" width="12" customWidth="1"/>
    <col min="11796" max="11796" width="15.5703125" customWidth="1"/>
    <col min="12033" max="12033" width="0" hidden="1" customWidth="1"/>
    <col min="12034" max="12034" width="2.42578125" customWidth="1"/>
    <col min="12035" max="12035" width="39.5703125" customWidth="1"/>
    <col min="12036" max="12046" width="11.28515625" customWidth="1"/>
    <col min="12047" max="12049" width="12" customWidth="1"/>
    <col min="12052" max="12052" width="15.5703125" customWidth="1"/>
    <col min="12289" max="12289" width="0" hidden="1" customWidth="1"/>
    <col min="12290" max="12290" width="2.42578125" customWidth="1"/>
    <col min="12291" max="12291" width="39.5703125" customWidth="1"/>
    <col min="12292" max="12302" width="11.28515625" customWidth="1"/>
    <col min="12303" max="12305" width="12" customWidth="1"/>
    <col min="12308" max="12308" width="15.5703125" customWidth="1"/>
    <col min="12545" max="12545" width="0" hidden="1" customWidth="1"/>
    <col min="12546" max="12546" width="2.42578125" customWidth="1"/>
    <col min="12547" max="12547" width="39.5703125" customWidth="1"/>
    <col min="12548" max="12558" width="11.28515625" customWidth="1"/>
    <col min="12559" max="12561" width="12" customWidth="1"/>
    <col min="12564" max="12564" width="15.5703125" customWidth="1"/>
    <col min="12801" max="12801" width="0" hidden="1" customWidth="1"/>
    <col min="12802" max="12802" width="2.42578125" customWidth="1"/>
    <col min="12803" max="12803" width="39.5703125" customWidth="1"/>
    <col min="12804" max="12814" width="11.28515625" customWidth="1"/>
    <col min="12815" max="12817" width="12" customWidth="1"/>
    <col min="12820" max="12820" width="15.5703125" customWidth="1"/>
    <col min="13057" max="13057" width="0" hidden="1" customWidth="1"/>
    <col min="13058" max="13058" width="2.42578125" customWidth="1"/>
    <col min="13059" max="13059" width="39.5703125" customWidth="1"/>
    <col min="13060" max="13070" width="11.28515625" customWidth="1"/>
    <col min="13071" max="13073" width="12" customWidth="1"/>
    <col min="13076" max="13076" width="15.5703125" customWidth="1"/>
    <col min="13313" max="13313" width="0" hidden="1" customWidth="1"/>
    <col min="13314" max="13314" width="2.42578125" customWidth="1"/>
    <col min="13315" max="13315" width="39.5703125" customWidth="1"/>
    <col min="13316" max="13326" width="11.28515625" customWidth="1"/>
    <col min="13327" max="13329" width="12" customWidth="1"/>
    <col min="13332" max="13332" width="15.5703125" customWidth="1"/>
    <col min="13569" max="13569" width="0" hidden="1" customWidth="1"/>
    <col min="13570" max="13570" width="2.42578125" customWidth="1"/>
    <col min="13571" max="13571" width="39.5703125" customWidth="1"/>
    <col min="13572" max="13582" width="11.28515625" customWidth="1"/>
    <col min="13583" max="13585" width="12" customWidth="1"/>
    <col min="13588" max="13588" width="15.5703125" customWidth="1"/>
    <col min="13825" max="13825" width="0" hidden="1" customWidth="1"/>
    <col min="13826" max="13826" width="2.42578125" customWidth="1"/>
    <col min="13827" max="13827" width="39.5703125" customWidth="1"/>
    <col min="13828" max="13838" width="11.28515625" customWidth="1"/>
    <col min="13839" max="13841" width="12" customWidth="1"/>
    <col min="13844" max="13844" width="15.5703125" customWidth="1"/>
    <col min="14081" max="14081" width="0" hidden="1" customWidth="1"/>
    <col min="14082" max="14082" width="2.42578125" customWidth="1"/>
    <col min="14083" max="14083" width="39.5703125" customWidth="1"/>
    <col min="14084" max="14094" width="11.28515625" customWidth="1"/>
    <col min="14095" max="14097" width="12" customWidth="1"/>
    <col min="14100" max="14100" width="15.5703125" customWidth="1"/>
    <col min="14337" max="14337" width="0" hidden="1" customWidth="1"/>
    <col min="14338" max="14338" width="2.42578125" customWidth="1"/>
    <col min="14339" max="14339" width="39.5703125" customWidth="1"/>
    <col min="14340" max="14350" width="11.28515625" customWidth="1"/>
    <col min="14351" max="14353" width="12" customWidth="1"/>
    <col min="14356" max="14356" width="15.5703125" customWidth="1"/>
    <col min="14593" max="14593" width="0" hidden="1" customWidth="1"/>
    <col min="14594" max="14594" width="2.42578125" customWidth="1"/>
    <col min="14595" max="14595" width="39.5703125" customWidth="1"/>
    <col min="14596" max="14606" width="11.28515625" customWidth="1"/>
    <col min="14607" max="14609" width="12" customWidth="1"/>
    <col min="14612" max="14612" width="15.5703125" customWidth="1"/>
    <col min="14849" max="14849" width="0" hidden="1" customWidth="1"/>
    <col min="14850" max="14850" width="2.42578125" customWidth="1"/>
    <col min="14851" max="14851" width="39.5703125" customWidth="1"/>
    <col min="14852" max="14862" width="11.28515625" customWidth="1"/>
    <col min="14863" max="14865" width="12" customWidth="1"/>
    <col min="14868" max="14868" width="15.5703125" customWidth="1"/>
    <col min="15105" max="15105" width="0" hidden="1" customWidth="1"/>
    <col min="15106" max="15106" width="2.42578125" customWidth="1"/>
    <col min="15107" max="15107" width="39.5703125" customWidth="1"/>
    <col min="15108" max="15118" width="11.28515625" customWidth="1"/>
    <col min="15119" max="15121" width="12" customWidth="1"/>
    <col min="15124" max="15124" width="15.5703125" customWidth="1"/>
    <col min="15361" max="15361" width="0" hidden="1" customWidth="1"/>
    <col min="15362" max="15362" width="2.42578125" customWidth="1"/>
    <col min="15363" max="15363" width="39.5703125" customWidth="1"/>
    <col min="15364" max="15374" width="11.28515625" customWidth="1"/>
    <col min="15375" max="15377" width="12" customWidth="1"/>
    <col min="15380" max="15380" width="15.5703125" customWidth="1"/>
    <col min="15617" max="15617" width="0" hidden="1" customWidth="1"/>
    <col min="15618" max="15618" width="2.42578125" customWidth="1"/>
    <col min="15619" max="15619" width="39.5703125" customWidth="1"/>
    <col min="15620" max="15630" width="11.28515625" customWidth="1"/>
    <col min="15631" max="15633" width="12" customWidth="1"/>
    <col min="15636" max="15636" width="15.5703125" customWidth="1"/>
    <col min="15873" max="15873" width="0" hidden="1" customWidth="1"/>
    <col min="15874" max="15874" width="2.42578125" customWidth="1"/>
    <col min="15875" max="15875" width="39.5703125" customWidth="1"/>
    <col min="15876" max="15886" width="11.28515625" customWidth="1"/>
    <col min="15887" max="15889" width="12" customWidth="1"/>
    <col min="15892" max="15892" width="15.5703125" customWidth="1"/>
    <col min="16129" max="16129" width="0" hidden="1" customWidth="1"/>
    <col min="16130" max="16130" width="2.42578125" customWidth="1"/>
    <col min="16131" max="16131" width="39.5703125" customWidth="1"/>
    <col min="16132" max="16142" width="11.28515625" customWidth="1"/>
    <col min="16143" max="16145" width="12" customWidth="1"/>
    <col min="16148" max="16148" width="15.5703125" customWidth="1"/>
  </cols>
  <sheetData>
    <row r="1" spans="1:18" x14ac:dyDescent="0.25">
      <c r="A1" s="465"/>
      <c r="B1" s="465"/>
      <c r="C1" s="465"/>
      <c r="D1" s="465"/>
      <c r="E1" s="465"/>
      <c r="F1" s="465"/>
      <c r="G1" s="465"/>
      <c r="H1" s="465"/>
      <c r="I1" s="465"/>
      <c r="J1" s="465"/>
      <c r="K1" s="465"/>
      <c r="L1" s="465"/>
      <c r="M1" s="465"/>
      <c r="N1" s="465"/>
      <c r="O1" s="465"/>
      <c r="P1" s="465"/>
      <c r="Q1" s="465"/>
      <c r="R1" s="465"/>
    </row>
    <row r="2" spans="1:18" ht="15.75" x14ac:dyDescent="0.25">
      <c r="A2" s="465"/>
      <c r="B2" s="465"/>
      <c r="C2" s="845" t="str">
        <f>'WK1 - Identification'!E11</f>
        <v>Council of the City of Ryde</v>
      </c>
      <c r="D2" s="892"/>
      <c r="E2" s="846"/>
      <c r="F2" s="846"/>
      <c r="G2" s="847"/>
      <c r="H2" s="466"/>
      <c r="I2" s="466"/>
      <c r="J2" s="466"/>
      <c r="K2" s="466"/>
      <c r="L2" s="466"/>
      <c r="M2" s="466"/>
      <c r="N2" s="465"/>
      <c r="O2" s="465"/>
      <c r="P2" s="465"/>
      <c r="Q2" s="465"/>
      <c r="R2" s="465"/>
    </row>
    <row r="3" spans="1:18" ht="3.75" customHeight="1" x14ac:dyDescent="0.25">
      <c r="A3" s="465"/>
      <c r="B3" s="465"/>
      <c r="C3" s="465"/>
      <c r="D3" s="465"/>
      <c r="E3" s="465"/>
      <c r="F3" s="465"/>
      <c r="G3" s="465"/>
      <c r="H3" s="465"/>
      <c r="I3" s="465"/>
      <c r="J3" s="465"/>
      <c r="K3" s="465"/>
      <c r="L3" s="465"/>
      <c r="M3" s="465"/>
      <c r="N3" s="465"/>
      <c r="O3" s="465"/>
      <c r="P3" s="465"/>
      <c r="Q3" s="465"/>
      <c r="R3" s="465"/>
    </row>
    <row r="4" spans="1:18" ht="28.9" customHeight="1" x14ac:dyDescent="0.4">
      <c r="A4" s="465"/>
      <c r="B4" s="848" t="s">
        <v>751</v>
      </c>
      <c r="C4" s="848"/>
      <c r="D4" s="848"/>
      <c r="E4" s="848"/>
      <c r="F4" s="848"/>
      <c r="G4" s="848"/>
      <c r="H4" s="848"/>
      <c r="I4" s="848"/>
      <c r="J4" s="848"/>
      <c r="K4" s="848"/>
      <c r="L4" s="848"/>
      <c r="M4" s="849"/>
      <c r="N4" s="849"/>
      <c r="O4" s="849"/>
      <c r="P4" s="465"/>
      <c r="Q4" s="465"/>
      <c r="R4" s="465"/>
    </row>
    <row r="5" spans="1:18" ht="6" customHeight="1" x14ac:dyDescent="0.25">
      <c r="A5" s="465"/>
      <c r="B5" s="465"/>
      <c r="C5" s="465"/>
      <c r="D5" s="465"/>
      <c r="E5" s="465"/>
      <c r="F5" s="465"/>
      <c r="G5" s="465"/>
      <c r="H5" s="465"/>
      <c r="I5" s="465"/>
      <c r="J5" s="465"/>
      <c r="K5" s="465"/>
      <c r="L5" s="465"/>
      <c r="M5" s="465"/>
      <c r="N5" s="465"/>
      <c r="O5" s="465"/>
      <c r="P5" s="465"/>
      <c r="Q5" s="465"/>
      <c r="R5" s="465"/>
    </row>
    <row r="6" spans="1:18" ht="23.25" x14ac:dyDescent="0.35">
      <c r="A6" s="467"/>
      <c r="B6" s="850" t="s">
        <v>752</v>
      </c>
      <c r="C6" s="850"/>
      <c r="D6" s="850"/>
      <c r="E6" s="850"/>
      <c r="F6" s="850"/>
      <c r="G6" s="850"/>
      <c r="H6" s="850"/>
      <c r="I6" s="850"/>
      <c r="J6" s="850"/>
      <c r="K6" s="850"/>
      <c r="L6" s="850"/>
      <c r="M6" s="849"/>
      <c r="N6" s="849"/>
      <c r="O6" s="849"/>
      <c r="P6" s="465"/>
      <c r="Q6" s="465"/>
      <c r="R6" s="465"/>
    </row>
    <row r="7" spans="1:18" ht="10.15" customHeight="1" x14ac:dyDescent="0.35">
      <c r="A7" s="50"/>
      <c r="B7" s="14"/>
      <c r="C7" s="851" t="s">
        <v>753</v>
      </c>
      <c r="D7" s="851"/>
      <c r="E7" s="893"/>
      <c r="F7" s="893"/>
      <c r="G7" s="893"/>
      <c r="H7" s="893"/>
      <c r="I7" s="893"/>
      <c r="J7" s="893"/>
      <c r="K7" s="893"/>
      <c r="L7" s="893"/>
      <c r="M7" s="893"/>
      <c r="N7" s="893"/>
      <c r="O7" s="893"/>
      <c r="P7" s="465"/>
      <c r="Q7" s="465"/>
      <c r="R7" s="600"/>
    </row>
    <row r="8" spans="1:18" ht="17.25" customHeight="1" x14ac:dyDescent="0.25">
      <c r="A8" s="68"/>
      <c r="B8" s="68"/>
      <c r="C8" s="893"/>
      <c r="D8" s="893"/>
      <c r="E8" s="893"/>
      <c r="F8" s="893"/>
      <c r="G8" s="893"/>
      <c r="H8" s="893"/>
      <c r="I8" s="893"/>
      <c r="J8" s="893"/>
      <c r="K8" s="893"/>
      <c r="L8" s="893"/>
      <c r="M8" s="893"/>
      <c r="N8" s="893"/>
      <c r="O8" s="893"/>
      <c r="P8" s="465"/>
      <c r="Q8" s="465"/>
      <c r="R8" s="68"/>
    </row>
    <row r="9" spans="1:18" x14ac:dyDescent="0.25">
      <c r="A9" s="68"/>
      <c r="B9" s="68"/>
      <c r="C9" s="894"/>
      <c r="D9" s="894"/>
      <c r="E9" s="894"/>
      <c r="F9" s="894"/>
      <c r="G9" s="894"/>
      <c r="H9" s="894"/>
      <c r="I9" s="894"/>
      <c r="J9" s="894"/>
      <c r="K9" s="894"/>
      <c r="L9" s="894"/>
      <c r="M9" s="894"/>
      <c r="N9" s="894"/>
      <c r="O9" s="894"/>
      <c r="P9" s="465"/>
      <c r="Q9" s="465"/>
      <c r="R9" s="68"/>
    </row>
    <row r="10" spans="1:18" x14ac:dyDescent="0.25">
      <c r="A10" s="68"/>
      <c r="B10" s="68"/>
      <c r="C10" s="894"/>
      <c r="D10" s="894"/>
      <c r="E10" s="894"/>
      <c r="F10" s="894"/>
      <c r="G10" s="894"/>
      <c r="H10" s="894"/>
      <c r="I10" s="894"/>
      <c r="J10" s="894"/>
      <c r="K10" s="894"/>
      <c r="L10" s="894"/>
      <c r="M10" s="894"/>
      <c r="N10" s="894"/>
      <c r="O10" s="894"/>
      <c r="P10" s="465"/>
      <c r="Q10" s="465"/>
      <c r="R10" s="68"/>
    </row>
    <row r="11" spans="1:18" x14ac:dyDescent="0.25">
      <c r="A11" s="68"/>
      <c r="B11" s="68"/>
      <c r="C11" s="894"/>
      <c r="D11" s="894"/>
      <c r="E11" s="894"/>
      <c r="F11" s="894"/>
      <c r="G11" s="894"/>
      <c r="H11" s="894"/>
      <c r="I11" s="894"/>
      <c r="J11" s="894"/>
      <c r="K11" s="894"/>
      <c r="L11" s="894"/>
      <c r="M11" s="894"/>
      <c r="N11" s="894"/>
      <c r="O11" s="894"/>
      <c r="P11" s="465"/>
      <c r="Q11" s="465"/>
      <c r="R11" s="68"/>
    </row>
    <row r="12" spans="1:18" x14ac:dyDescent="0.25">
      <c r="A12" s="68"/>
      <c r="B12" s="68"/>
      <c r="C12" s="894"/>
      <c r="D12" s="894"/>
      <c r="E12" s="894"/>
      <c r="F12" s="894"/>
      <c r="G12" s="894"/>
      <c r="H12" s="894"/>
      <c r="I12" s="894"/>
      <c r="J12" s="894"/>
      <c r="K12" s="894"/>
      <c r="L12" s="894"/>
      <c r="M12" s="894"/>
      <c r="N12" s="894"/>
      <c r="O12" s="894"/>
      <c r="P12" s="465"/>
      <c r="Q12" s="465"/>
      <c r="R12" s="68"/>
    </row>
    <row r="13" spans="1:18" x14ac:dyDescent="0.25">
      <c r="A13" s="68"/>
      <c r="B13" s="68"/>
      <c r="C13" s="894"/>
      <c r="D13" s="894"/>
      <c r="E13" s="894"/>
      <c r="F13" s="894"/>
      <c r="G13" s="894"/>
      <c r="H13" s="894"/>
      <c r="I13" s="894"/>
      <c r="J13" s="894"/>
      <c r="K13" s="894"/>
      <c r="L13" s="894"/>
      <c r="M13" s="894"/>
      <c r="N13" s="894"/>
      <c r="O13" s="894"/>
      <c r="P13" s="465"/>
      <c r="Q13" s="465"/>
      <c r="R13" s="68"/>
    </row>
    <row r="14" spans="1:18" x14ac:dyDescent="0.25">
      <c r="A14" s="68"/>
      <c r="B14" s="68"/>
      <c r="C14" s="894"/>
      <c r="D14" s="894"/>
      <c r="E14" s="894"/>
      <c r="F14" s="894"/>
      <c r="G14" s="894"/>
      <c r="H14" s="894"/>
      <c r="I14" s="894"/>
      <c r="J14" s="894"/>
      <c r="K14" s="894"/>
      <c r="L14" s="894"/>
      <c r="M14" s="894"/>
      <c r="N14" s="894"/>
      <c r="O14" s="894"/>
      <c r="P14" s="465"/>
      <c r="Q14" s="465"/>
      <c r="R14" s="68"/>
    </row>
    <row r="15" spans="1:18" x14ac:dyDescent="0.25">
      <c r="A15" s="68"/>
      <c r="B15" s="68"/>
      <c r="C15" s="894"/>
      <c r="D15" s="894"/>
      <c r="E15" s="894"/>
      <c r="F15" s="894"/>
      <c r="G15" s="894"/>
      <c r="H15" s="894"/>
      <c r="I15" s="894"/>
      <c r="J15" s="894"/>
      <c r="K15" s="894"/>
      <c r="L15" s="894"/>
      <c r="M15" s="894"/>
      <c r="N15" s="894"/>
      <c r="O15" s="894"/>
      <c r="P15" s="465"/>
      <c r="Q15" s="465"/>
      <c r="R15" s="68"/>
    </row>
    <row r="16" spans="1:18" ht="13.5" customHeight="1" x14ac:dyDescent="0.25">
      <c r="A16" s="68"/>
      <c r="B16" s="68"/>
      <c r="C16" s="894"/>
      <c r="D16" s="894"/>
      <c r="E16" s="894"/>
      <c r="F16" s="894"/>
      <c r="G16" s="894"/>
      <c r="H16" s="894"/>
      <c r="I16" s="894"/>
      <c r="J16" s="894"/>
      <c r="K16" s="894"/>
      <c r="L16" s="894"/>
      <c r="M16" s="894"/>
      <c r="N16" s="894"/>
      <c r="O16" s="894"/>
      <c r="P16" s="465"/>
      <c r="Q16" s="465"/>
      <c r="R16" s="68"/>
    </row>
    <row r="17" spans="1:20" ht="6.75" customHeight="1" x14ac:dyDescent="0.25">
      <c r="A17" s="68"/>
      <c r="B17" s="49"/>
      <c r="C17" s="68"/>
      <c r="D17" s="68"/>
      <c r="E17" s="68"/>
      <c r="F17" s="68"/>
      <c r="G17" s="68"/>
      <c r="H17" s="68"/>
      <c r="I17" s="68"/>
      <c r="J17" s="68"/>
      <c r="K17" s="68"/>
      <c r="L17" s="68"/>
      <c r="M17" s="68"/>
      <c r="N17" s="68"/>
      <c r="O17" s="68"/>
      <c r="P17" s="68"/>
      <c r="Q17" s="68"/>
      <c r="R17" s="49"/>
    </row>
    <row r="18" spans="1:20" ht="6.75" customHeight="1" thickBot="1" x14ac:dyDescent="0.3">
      <c r="A18" s="68"/>
      <c r="B18" s="49"/>
      <c r="C18" s="68"/>
      <c r="D18" s="68"/>
      <c r="E18" s="68"/>
      <c r="F18" s="68"/>
      <c r="G18" s="68"/>
      <c r="H18" s="68"/>
      <c r="I18" s="68"/>
      <c r="J18" s="68"/>
      <c r="K18" s="68"/>
      <c r="L18" s="68"/>
      <c r="M18" s="68"/>
      <c r="N18" s="68"/>
      <c r="O18" s="68"/>
      <c r="P18" s="68"/>
      <c r="Q18" s="68"/>
      <c r="R18" s="49"/>
    </row>
    <row r="19" spans="1:20" s="490" customFormat="1" ht="16.5" customHeight="1" thickBot="1" x14ac:dyDescent="0.3">
      <c r="B19" s="49"/>
      <c r="C19" s="68"/>
      <c r="D19" s="68"/>
      <c r="E19" s="880" t="s">
        <v>725</v>
      </c>
      <c r="F19" s="852"/>
      <c r="G19" s="852"/>
      <c r="H19" s="852"/>
      <c r="I19" s="852"/>
      <c r="J19" s="852"/>
      <c r="K19" s="852"/>
      <c r="L19" s="852"/>
      <c r="M19" s="853"/>
      <c r="N19" s="853"/>
      <c r="O19" s="854"/>
      <c r="P19" s="870" t="s">
        <v>754</v>
      </c>
      <c r="Q19" s="870" t="s">
        <v>755</v>
      </c>
      <c r="R19" s="49"/>
      <c r="T19" s="895" t="s">
        <v>818</v>
      </c>
    </row>
    <row r="20" spans="1:20" s="490" customFormat="1" ht="15.75" x14ac:dyDescent="0.25">
      <c r="B20" s="49"/>
      <c r="C20" s="623"/>
      <c r="D20" s="606"/>
      <c r="E20" s="881"/>
      <c r="F20" s="856"/>
      <c r="G20" s="856"/>
      <c r="H20" s="856"/>
      <c r="I20" s="856"/>
      <c r="J20" s="856"/>
      <c r="K20" s="856"/>
      <c r="L20" s="856"/>
      <c r="M20" s="856"/>
      <c r="N20" s="856"/>
      <c r="O20" s="856"/>
      <c r="P20" s="871"/>
      <c r="Q20" s="871"/>
      <c r="R20" s="49"/>
      <c r="T20" s="896"/>
    </row>
    <row r="21" spans="1:20" s="490" customFormat="1" ht="12.75" customHeight="1" x14ac:dyDescent="0.25">
      <c r="B21" s="49"/>
      <c r="C21" s="542"/>
      <c r="D21" s="508" t="s">
        <v>756</v>
      </c>
      <c r="E21" s="509" t="s">
        <v>726</v>
      </c>
      <c r="F21" s="509" t="s">
        <v>727</v>
      </c>
      <c r="G21" s="509" t="s">
        <v>728</v>
      </c>
      <c r="H21" s="509" t="s">
        <v>729</v>
      </c>
      <c r="I21" s="509" t="s">
        <v>730</v>
      </c>
      <c r="J21" s="509" t="s">
        <v>731</v>
      </c>
      <c r="K21" s="509" t="s">
        <v>732</v>
      </c>
      <c r="L21" s="509" t="s">
        <v>733</v>
      </c>
      <c r="M21" s="509" t="s">
        <v>734</v>
      </c>
      <c r="N21" s="509" t="s">
        <v>735</v>
      </c>
      <c r="O21" s="840" t="s">
        <v>736</v>
      </c>
      <c r="P21" s="871"/>
      <c r="Q21" s="871"/>
      <c r="R21" s="49"/>
      <c r="T21" s="896"/>
    </row>
    <row r="22" spans="1:20" s="490" customFormat="1" ht="16.5" thickBot="1" x14ac:dyDescent="0.3">
      <c r="B22" s="49"/>
      <c r="C22" s="635"/>
      <c r="D22" s="634" t="s">
        <v>264</v>
      </c>
      <c r="E22" s="634" t="s">
        <v>269</v>
      </c>
      <c r="F22" s="634" t="s">
        <v>271</v>
      </c>
      <c r="G22" s="634" t="s">
        <v>275</v>
      </c>
      <c r="H22" s="634" t="s">
        <v>278</v>
      </c>
      <c r="I22" s="634" t="s">
        <v>283</v>
      </c>
      <c r="J22" s="634" t="s">
        <v>288</v>
      </c>
      <c r="K22" s="634" t="s">
        <v>292</v>
      </c>
      <c r="L22" s="634" t="s">
        <v>296</v>
      </c>
      <c r="M22" s="634" t="s">
        <v>300</v>
      </c>
      <c r="N22" s="634" t="s">
        <v>304</v>
      </c>
      <c r="O22" s="882"/>
      <c r="P22" s="872"/>
      <c r="Q22" s="872"/>
      <c r="R22" s="49"/>
      <c r="T22" s="897"/>
    </row>
    <row r="23" spans="1:20" s="490" customFormat="1" ht="15.75" x14ac:dyDescent="0.25">
      <c r="B23" s="49"/>
      <c r="C23" s="876" t="s">
        <v>737</v>
      </c>
      <c r="D23" s="877"/>
      <c r="E23" s="878"/>
      <c r="F23" s="878"/>
      <c r="G23" s="878"/>
      <c r="H23" s="878"/>
      <c r="I23" s="878"/>
      <c r="J23" s="878"/>
      <c r="K23" s="878"/>
      <c r="L23" s="878"/>
      <c r="M23" s="878"/>
      <c r="N23" s="878"/>
      <c r="O23" s="878"/>
      <c r="P23" s="510"/>
      <c r="Q23" s="607"/>
      <c r="R23" s="49"/>
    </row>
    <row r="24" spans="1:20" s="490" customFormat="1" ht="15.75" x14ac:dyDescent="0.25">
      <c r="B24" s="49"/>
      <c r="C24" s="615" t="s">
        <v>757</v>
      </c>
      <c r="D24" s="511"/>
      <c r="E24" s="512"/>
      <c r="F24" s="512"/>
      <c r="G24" s="512"/>
      <c r="H24" s="512"/>
      <c r="I24" s="512"/>
      <c r="J24" s="512"/>
      <c r="K24" s="512"/>
      <c r="L24" s="512"/>
      <c r="M24" s="512"/>
      <c r="N24" s="512"/>
      <c r="O24" s="513"/>
      <c r="P24" s="513"/>
      <c r="Q24" s="608"/>
      <c r="R24" s="49"/>
    </row>
    <row r="25" spans="1:20" s="490" customFormat="1" ht="15.75" x14ac:dyDescent="0.25">
      <c r="B25" s="49"/>
      <c r="C25" s="615" t="s">
        <v>758</v>
      </c>
      <c r="D25" s="491"/>
      <c r="E25" s="514"/>
      <c r="F25" s="514"/>
      <c r="G25" s="514"/>
      <c r="H25" s="514"/>
      <c r="I25" s="514"/>
      <c r="J25" s="514"/>
      <c r="K25" s="514"/>
      <c r="L25" s="514"/>
      <c r="M25" s="514"/>
      <c r="N25" s="514"/>
      <c r="O25" s="494"/>
      <c r="P25" s="494"/>
      <c r="Q25" s="609"/>
      <c r="R25" s="49"/>
    </row>
    <row r="26" spans="1:20" s="490" customFormat="1" ht="15.75" x14ac:dyDescent="0.25">
      <c r="B26" s="49"/>
      <c r="C26" s="616" t="s">
        <v>759</v>
      </c>
      <c r="D26" s="499">
        <v>47486240</v>
      </c>
      <c r="E26" s="499">
        <v>50713220</v>
      </c>
      <c r="F26" s="499">
        <v>54171520</v>
      </c>
      <c r="G26" s="499">
        <v>57877740</v>
      </c>
      <c r="H26" s="499">
        <v>61849610</v>
      </c>
      <c r="I26" s="499">
        <v>63457710</v>
      </c>
      <c r="J26" s="499">
        <v>65107590</v>
      </c>
      <c r="K26" s="499">
        <v>66800410</v>
      </c>
      <c r="L26" s="499">
        <v>68537220</v>
      </c>
      <c r="M26" s="499">
        <v>70319190</v>
      </c>
      <c r="N26" s="515">
        <f>M26*1.03</f>
        <v>72428765.700000003</v>
      </c>
      <c r="O26" s="516">
        <f t="shared" ref="O26:O31" si="0">SUM(E26:N26)</f>
        <v>631262975.70000005</v>
      </c>
      <c r="P26" s="516">
        <f t="shared" ref="P26:P31" si="1">N26-D26</f>
        <v>24942525.700000003</v>
      </c>
      <c r="Q26" s="610">
        <f>IF(D26=0,0,(P26/D26)-1)</f>
        <v>-0.47474203685109617</v>
      </c>
      <c r="R26" s="49"/>
    </row>
    <row r="27" spans="1:20" s="490" customFormat="1" ht="15.75" x14ac:dyDescent="0.25">
      <c r="B27" s="49"/>
      <c r="C27" s="616" t="s">
        <v>760</v>
      </c>
      <c r="D27" s="499">
        <v>5903370</v>
      </c>
      <c r="E27" s="499">
        <v>6148410</v>
      </c>
      <c r="F27" s="499">
        <v>6308310</v>
      </c>
      <c r="G27" s="499">
        <v>6472290</v>
      </c>
      <c r="H27" s="499">
        <v>6640580</v>
      </c>
      <c r="I27" s="499">
        <v>6813240</v>
      </c>
      <c r="J27" s="499">
        <v>6990380</v>
      </c>
      <c r="K27" s="499">
        <v>7172150</v>
      </c>
      <c r="L27" s="499">
        <v>7358600</v>
      </c>
      <c r="M27" s="499">
        <v>7549960</v>
      </c>
      <c r="N27" s="515">
        <f t="shared" ref="N27:N31" si="2">M27*1.03</f>
        <v>7776458.7999999998</v>
      </c>
      <c r="O27" s="516">
        <f t="shared" si="0"/>
        <v>69230378.799999997</v>
      </c>
      <c r="P27" s="516">
        <f t="shared" si="1"/>
        <v>1873088.7999999998</v>
      </c>
      <c r="Q27" s="610">
        <f t="shared" ref="Q27:Q31" si="3">IF(D27=0,0,(P27/D27)-1)</f>
        <v>-0.68270855460525093</v>
      </c>
      <c r="R27" s="49"/>
    </row>
    <row r="28" spans="1:20" s="490" customFormat="1" ht="15.75" x14ac:dyDescent="0.25">
      <c r="B28" s="49"/>
      <c r="C28" s="616" t="s">
        <v>761</v>
      </c>
      <c r="D28" s="499">
        <v>3347090</v>
      </c>
      <c r="E28" s="499">
        <v>3434120</v>
      </c>
      <c r="F28" s="499">
        <v>3523390</v>
      </c>
      <c r="G28" s="499">
        <v>3615010</v>
      </c>
      <c r="H28" s="499">
        <v>3709010</v>
      </c>
      <c r="I28" s="499">
        <v>3805420</v>
      </c>
      <c r="J28" s="499">
        <v>3904390</v>
      </c>
      <c r="K28" s="499">
        <v>4005890</v>
      </c>
      <c r="L28" s="499">
        <v>4110050</v>
      </c>
      <c r="M28" s="499">
        <v>4216900</v>
      </c>
      <c r="N28" s="515">
        <f t="shared" si="2"/>
        <v>4343407</v>
      </c>
      <c r="O28" s="516">
        <f t="shared" si="0"/>
        <v>38667587</v>
      </c>
      <c r="P28" s="516">
        <f t="shared" si="1"/>
        <v>996317</v>
      </c>
      <c r="Q28" s="610">
        <f t="shared" si="3"/>
        <v>-0.70233337018126196</v>
      </c>
      <c r="R28" s="49"/>
    </row>
    <row r="29" spans="1:20" s="490" customFormat="1" ht="15.75" x14ac:dyDescent="0.25">
      <c r="B29" s="49"/>
      <c r="C29" s="616" t="s">
        <v>762</v>
      </c>
      <c r="D29" s="499">
        <v>5987950</v>
      </c>
      <c r="E29" s="499">
        <v>6134180</v>
      </c>
      <c r="F29" s="499">
        <v>6293610</v>
      </c>
      <c r="G29" s="499">
        <v>6457210</v>
      </c>
      <c r="H29" s="499">
        <v>6625140</v>
      </c>
      <c r="I29" s="499">
        <v>6797390</v>
      </c>
      <c r="J29" s="499">
        <v>6974150</v>
      </c>
      <c r="K29" s="499">
        <v>7155380</v>
      </c>
      <c r="L29" s="499">
        <v>7341500</v>
      </c>
      <c r="M29" s="499">
        <v>7532410</v>
      </c>
      <c r="N29" s="515">
        <f t="shared" si="2"/>
        <v>7758382.2999999998</v>
      </c>
      <c r="O29" s="516">
        <f t="shared" si="0"/>
        <v>69069352.299999997</v>
      </c>
      <c r="P29" s="516">
        <f t="shared" si="1"/>
        <v>1770432.2999999998</v>
      </c>
      <c r="Q29" s="610">
        <f t="shared" si="3"/>
        <v>-0.70433415442680714</v>
      </c>
      <c r="R29" s="49"/>
    </row>
    <row r="30" spans="1:20" s="490" customFormat="1" ht="15.75" x14ac:dyDescent="0.25">
      <c r="B30" s="49"/>
      <c r="C30" s="616" t="s">
        <v>763</v>
      </c>
      <c r="D30" s="499">
        <v>5875270</v>
      </c>
      <c r="E30" s="499">
        <v>6036480</v>
      </c>
      <c r="F30" s="499">
        <v>6193420</v>
      </c>
      <c r="G30" s="499">
        <v>6384450</v>
      </c>
      <c r="H30" s="499">
        <v>6550470</v>
      </c>
      <c r="I30" s="499">
        <v>6720760</v>
      </c>
      <c r="J30" s="499">
        <v>6895530</v>
      </c>
      <c r="K30" s="499">
        <v>7074800</v>
      </c>
      <c r="L30" s="499">
        <v>7258750</v>
      </c>
      <c r="M30" s="499">
        <v>7447450</v>
      </c>
      <c r="N30" s="515">
        <f t="shared" si="2"/>
        <v>7670873.5</v>
      </c>
      <c r="O30" s="516">
        <f t="shared" si="0"/>
        <v>68232983.5</v>
      </c>
      <c r="P30" s="516">
        <f t="shared" si="1"/>
        <v>1795603.5</v>
      </c>
      <c r="Q30" s="610">
        <f t="shared" si="3"/>
        <v>-0.69437940724426284</v>
      </c>
      <c r="R30" s="49"/>
    </row>
    <row r="31" spans="1:20" s="490" customFormat="1" ht="28.5" x14ac:dyDescent="0.25">
      <c r="B31" s="49"/>
      <c r="C31" s="616" t="s">
        <v>764</v>
      </c>
      <c r="D31" s="499">
        <v>1850340</v>
      </c>
      <c r="E31" s="499">
        <v>883680</v>
      </c>
      <c r="F31" s="499">
        <v>473680</v>
      </c>
      <c r="G31" s="499">
        <v>473680</v>
      </c>
      <c r="H31" s="499">
        <v>469490</v>
      </c>
      <c r="I31" s="499">
        <v>481700</v>
      </c>
      <c r="J31" s="499">
        <v>494220</v>
      </c>
      <c r="K31" s="499">
        <v>507070</v>
      </c>
      <c r="L31" s="499">
        <v>520260</v>
      </c>
      <c r="M31" s="499">
        <v>533780</v>
      </c>
      <c r="N31" s="515">
        <f t="shared" si="2"/>
        <v>549793.4</v>
      </c>
      <c r="O31" s="516">
        <f t="shared" si="0"/>
        <v>5387353.4000000004</v>
      </c>
      <c r="P31" s="516">
        <f t="shared" si="1"/>
        <v>-1300546.6000000001</v>
      </c>
      <c r="Q31" s="610">
        <f t="shared" si="3"/>
        <v>-1.7028689862403668</v>
      </c>
      <c r="R31" s="49"/>
    </row>
    <row r="32" spans="1:20" s="490" customFormat="1" ht="15.75" x14ac:dyDescent="0.25">
      <c r="B32" s="49"/>
      <c r="C32" s="617" t="s">
        <v>765</v>
      </c>
      <c r="D32" s="497"/>
      <c r="E32" s="498"/>
      <c r="F32" s="498"/>
      <c r="G32" s="498"/>
      <c r="H32" s="498"/>
      <c r="I32" s="498"/>
      <c r="J32" s="498"/>
      <c r="K32" s="498"/>
      <c r="L32" s="498"/>
      <c r="M32" s="498"/>
      <c r="N32" s="498"/>
      <c r="O32" s="517"/>
      <c r="P32" s="517"/>
      <c r="Q32" s="611"/>
      <c r="R32" s="49"/>
    </row>
    <row r="33" spans="2:18" s="490" customFormat="1" ht="15.75" x14ac:dyDescent="0.25">
      <c r="B33" s="49"/>
      <c r="C33" s="616" t="s">
        <v>766</v>
      </c>
      <c r="D33" s="505"/>
      <c r="E33" s="505"/>
      <c r="F33" s="505"/>
      <c r="G33" s="505"/>
      <c r="H33" s="505"/>
      <c r="I33" s="505"/>
      <c r="J33" s="505"/>
      <c r="K33" s="505"/>
      <c r="L33" s="505"/>
      <c r="M33" s="505"/>
      <c r="N33" s="505"/>
      <c r="O33" s="516">
        <f>SUM(E33:N33)</f>
        <v>0</v>
      </c>
      <c r="P33" s="516">
        <f>N33-D33</f>
        <v>0</v>
      </c>
      <c r="Q33" s="610">
        <f t="shared" ref="Q33:Q35" si="4">IF(D33=0,0,(P33/D33)-1)</f>
        <v>0</v>
      </c>
      <c r="R33" s="49"/>
    </row>
    <row r="34" spans="2:18" s="490" customFormat="1" ht="15.75" x14ac:dyDescent="0.25">
      <c r="B34" s="49"/>
      <c r="C34" s="616" t="s">
        <v>767</v>
      </c>
      <c r="D34" s="516">
        <f t="shared" ref="D34:N34" si="5">SUM(D24:D33)</f>
        <v>70450260</v>
      </c>
      <c r="E34" s="516">
        <f t="shared" si="5"/>
        <v>73350090</v>
      </c>
      <c r="F34" s="516">
        <f t="shared" si="5"/>
        <v>76963930</v>
      </c>
      <c r="G34" s="516">
        <f t="shared" si="5"/>
        <v>81280380</v>
      </c>
      <c r="H34" s="516">
        <f t="shared" si="5"/>
        <v>85844300</v>
      </c>
      <c r="I34" s="516">
        <f t="shared" si="5"/>
        <v>88076220</v>
      </c>
      <c r="J34" s="516">
        <f t="shared" si="5"/>
        <v>90366260</v>
      </c>
      <c r="K34" s="516">
        <f t="shared" si="5"/>
        <v>92715700</v>
      </c>
      <c r="L34" s="516">
        <f t="shared" si="5"/>
        <v>95126380</v>
      </c>
      <c r="M34" s="516">
        <f t="shared" si="5"/>
        <v>97599690</v>
      </c>
      <c r="N34" s="516">
        <f t="shared" si="5"/>
        <v>100527680.7</v>
      </c>
      <c r="O34" s="516">
        <f>SUM(E34:N34)</f>
        <v>881850630.70000005</v>
      </c>
      <c r="P34" s="516">
        <f>N34-D34</f>
        <v>30077420.700000003</v>
      </c>
      <c r="Q34" s="610">
        <f t="shared" si="4"/>
        <v>-0.57306870549519617</v>
      </c>
      <c r="R34" s="49"/>
    </row>
    <row r="35" spans="2:18" s="490" customFormat="1" ht="28.5" x14ac:dyDescent="0.25">
      <c r="B35" s="49"/>
      <c r="C35" s="616" t="s">
        <v>768</v>
      </c>
      <c r="D35" s="495">
        <f t="shared" ref="D35:N35" si="6">D34-D31</f>
        <v>68599920</v>
      </c>
      <c r="E35" s="516">
        <f t="shared" si="6"/>
        <v>72466410</v>
      </c>
      <c r="F35" s="516">
        <f t="shared" si="6"/>
        <v>76490250</v>
      </c>
      <c r="G35" s="516">
        <f t="shared" si="6"/>
        <v>80806700</v>
      </c>
      <c r="H35" s="516">
        <f t="shared" si="6"/>
        <v>85374810</v>
      </c>
      <c r="I35" s="516">
        <f t="shared" si="6"/>
        <v>87594520</v>
      </c>
      <c r="J35" s="516">
        <f t="shared" si="6"/>
        <v>89872040</v>
      </c>
      <c r="K35" s="516">
        <f t="shared" si="6"/>
        <v>92208630</v>
      </c>
      <c r="L35" s="516">
        <f t="shared" si="6"/>
        <v>94606120</v>
      </c>
      <c r="M35" s="516">
        <f t="shared" si="6"/>
        <v>97065910</v>
      </c>
      <c r="N35" s="516">
        <f t="shared" si="6"/>
        <v>99977887.299999997</v>
      </c>
      <c r="O35" s="516">
        <f>SUM(E35:N35)</f>
        <v>876463277.29999995</v>
      </c>
      <c r="P35" s="516">
        <f>N35-D35</f>
        <v>31377967.299999997</v>
      </c>
      <c r="Q35" s="610">
        <f t="shared" si="4"/>
        <v>-0.54259469544570904</v>
      </c>
      <c r="R35" s="49"/>
    </row>
    <row r="36" spans="2:18" s="490" customFormat="1" ht="12" customHeight="1" x14ac:dyDescent="0.25">
      <c r="B36" s="49"/>
      <c r="C36" s="558"/>
      <c r="D36" s="506"/>
      <c r="E36" s="506"/>
      <c r="F36" s="506"/>
      <c r="G36" s="506"/>
      <c r="H36" s="506"/>
      <c r="I36" s="506"/>
      <c r="J36" s="506"/>
      <c r="K36" s="506"/>
      <c r="L36" s="518"/>
      <c r="M36" s="506"/>
      <c r="N36" s="518"/>
      <c r="O36" s="519"/>
      <c r="P36" s="520"/>
      <c r="Q36" s="539"/>
      <c r="R36" s="49"/>
    </row>
    <row r="37" spans="2:18" s="490" customFormat="1" ht="15.75" x14ac:dyDescent="0.25">
      <c r="B37" s="49"/>
      <c r="C37" s="842" t="s">
        <v>769</v>
      </c>
      <c r="D37" s="879"/>
      <c r="E37" s="879"/>
      <c r="F37" s="879"/>
      <c r="G37" s="879"/>
      <c r="H37" s="879"/>
      <c r="I37" s="879"/>
      <c r="J37" s="879"/>
      <c r="K37" s="879"/>
      <c r="L37" s="879"/>
      <c r="M37" s="879"/>
      <c r="N37" s="879"/>
      <c r="O37" s="879"/>
      <c r="P37" s="521"/>
      <c r="Q37" s="612"/>
      <c r="R37" s="49"/>
    </row>
    <row r="38" spans="2:18" s="490" customFormat="1" ht="15.75" x14ac:dyDescent="0.25">
      <c r="B38" s="49"/>
      <c r="C38" s="615" t="s">
        <v>770</v>
      </c>
      <c r="D38" s="497"/>
      <c r="E38" s="498"/>
      <c r="F38" s="498"/>
      <c r="G38" s="498"/>
      <c r="H38" s="498"/>
      <c r="I38" s="498"/>
      <c r="J38" s="498"/>
      <c r="K38" s="498"/>
      <c r="L38" s="498"/>
      <c r="M38" s="498"/>
      <c r="N38" s="498"/>
      <c r="O38" s="522"/>
      <c r="P38" s="494"/>
      <c r="Q38" s="612"/>
      <c r="R38" s="49"/>
    </row>
    <row r="39" spans="2:18" s="490" customFormat="1" ht="15.75" x14ac:dyDescent="0.25">
      <c r="B39" s="49"/>
      <c r="C39" s="616" t="s">
        <v>771</v>
      </c>
      <c r="D39" s="499">
        <v>36065400</v>
      </c>
      <c r="E39" s="499">
        <v>35357030</v>
      </c>
      <c r="F39" s="499">
        <v>37166860</v>
      </c>
      <c r="G39" s="499">
        <v>37943840</v>
      </c>
      <c r="H39" s="499">
        <v>41044810</v>
      </c>
      <c r="I39" s="499">
        <v>42111960</v>
      </c>
      <c r="J39" s="499">
        <v>43206940</v>
      </c>
      <c r="K39" s="499">
        <v>44330210</v>
      </c>
      <c r="L39" s="499">
        <v>45482810</v>
      </c>
      <c r="M39" s="499">
        <v>46665520</v>
      </c>
      <c r="N39" s="515">
        <f t="shared" ref="N39:N43" si="7">M39*1.03</f>
        <v>48065485.600000001</v>
      </c>
      <c r="O39" s="516">
        <f>SUM(E39:N39)</f>
        <v>421375465.60000002</v>
      </c>
      <c r="P39" s="516">
        <f t="shared" ref="P39:P47" si="8">N39-D39</f>
        <v>12000085.600000001</v>
      </c>
      <c r="Q39" s="610">
        <f t="shared" ref="Q39:Q47" si="9">IF(D39=0,0,(P39/D39)-1)</f>
        <v>-0.66726875065852587</v>
      </c>
      <c r="R39" s="49"/>
    </row>
    <row r="40" spans="2:18" s="490" customFormat="1" ht="15.75" x14ac:dyDescent="0.25">
      <c r="B40" s="49"/>
      <c r="C40" s="616" t="s">
        <v>772</v>
      </c>
      <c r="D40" s="499">
        <v>173060</v>
      </c>
      <c r="E40" s="499">
        <v>183290</v>
      </c>
      <c r="F40" s="499">
        <v>156740</v>
      </c>
      <c r="G40" s="499">
        <v>141460</v>
      </c>
      <c r="H40" s="499">
        <v>114340</v>
      </c>
      <c r="I40" s="499">
        <v>90190</v>
      </c>
      <c r="J40" s="499">
        <v>74320</v>
      </c>
      <c r="K40" s="499">
        <v>60040</v>
      </c>
      <c r="L40" s="499">
        <v>41310</v>
      </c>
      <c r="M40" s="499">
        <v>21080</v>
      </c>
      <c r="N40" s="515">
        <f t="shared" si="7"/>
        <v>21712.400000000001</v>
      </c>
      <c r="O40" s="516">
        <f t="shared" ref="O40:O47" si="10">SUM(E40:N40)</f>
        <v>904482.4</v>
      </c>
      <c r="P40" s="516">
        <f t="shared" si="8"/>
        <v>-151347.6</v>
      </c>
      <c r="Q40" s="610">
        <f t="shared" si="9"/>
        <v>-1.8745383104125737</v>
      </c>
      <c r="R40" s="49"/>
    </row>
    <row r="41" spans="2:18" s="490" customFormat="1" ht="15.75" x14ac:dyDescent="0.25">
      <c r="B41" s="49"/>
      <c r="C41" s="616" t="s">
        <v>773</v>
      </c>
      <c r="D41" s="499">
        <v>16250960</v>
      </c>
      <c r="E41" s="499">
        <v>16673420</v>
      </c>
      <c r="F41" s="499">
        <v>17033860</v>
      </c>
      <c r="G41" s="499">
        <v>16528520</v>
      </c>
      <c r="H41" s="499">
        <v>16438030</v>
      </c>
      <c r="I41" s="499">
        <v>16865300</v>
      </c>
      <c r="J41" s="499">
        <v>17953940</v>
      </c>
      <c r="K41" s="499">
        <v>17753770</v>
      </c>
      <c r="L41" s="499">
        <v>18215430</v>
      </c>
      <c r="M41" s="499">
        <v>18689190</v>
      </c>
      <c r="N41" s="515">
        <f t="shared" si="7"/>
        <v>19249865.699999999</v>
      </c>
      <c r="O41" s="516">
        <f t="shared" si="10"/>
        <v>175401325.69999999</v>
      </c>
      <c r="P41" s="516">
        <f t="shared" si="8"/>
        <v>2998905.6999999993</v>
      </c>
      <c r="Q41" s="610">
        <f t="shared" si="9"/>
        <v>-0.81546285880957192</v>
      </c>
      <c r="R41" s="49"/>
    </row>
    <row r="42" spans="2:18" s="490" customFormat="1" ht="15.75" x14ac:dyDescent="0.25">
      <c r="B42" s="49"/>
      <c r="C42" s="616" t="s">
        <v>774</v>
      </c>
      <c r="D42" s="499">
        <v>12215910</v>
      </c>
      <c r="E42" s="499">
        <v>12773590</v>
      </c>
      <c r="F42" s="499">
        <v>13086100</v>
      </c>
      <c r="G42" s="499">
        <v>13623780</v>
      </c>
      <c r="H42" s="499">
        <v>14066270</v>
      </c>
      <c r="I42" s="499">
        <v>14762170</v>
      </c>
      <c r="J42" s="499">
        <v>15146220</v>
      </c>
      <c r="K42" s="499">
        <v>15881290</v>
      </c>
      <c r="L42" s="499">
        <v>16306610</v>
      </c>
      <c r="M42" s="499">
        <v>17101670</v>
      </c>
      <c r="N42" s="515">
        <f t="shared" si="7"/>
        <v>17614720.100000001</v>
      </c>
      <c r="O42" s="516">
        <f t="shared" si="10"/>
        <v>150362420.09999999</v>
      </c>
      <c r="P42" s="516">
        <f t="shared" si="8"/>
        <v>5398810.1000000015</v>
      </c>
      <c r="Q42" s="610">
        <f t="shared" si="9"/>
        <v>-0.55805092702876813</v>
      </c>
      <c r="R42" s="49"/>
    </row>
    <row r="43" spans="2:18" s="490" customFormat="1" ht="15.75" x14ac:dyDescent="0.25">
      <c r="B43" s="49"/>
      <c r="C43" s="616" t="s">
        <v>775</v>
      </c>
      <c r="D43" s="499">
        <v>10597290</v>
      </c>
      <c r="E43" s="499">
        <v>10927560</v>
      </c>
      <c r="F43" s="499">
        <v>11395690</v>
      </c>
      <c r="G43" s="499">
        <v>11754640</v>
      </c>
      <c r="H43" s="499">
        <v>12208270</v>
      </c>
      <c r="I43" s="499">
        <v>12807330</v>
      </c>
      <c r="J43" s="499">
        <v>13152840</v>
      </c>
      <c r="K43" s="499">
        <v>13571610</v>
      </c>
      <c r="L43" s="499">
        <v>14105940</v>
      </c>
      <c r="M43" s="499">
        <v>14560070</v>
      </c>
      <c r="N43" s="515">
        <f t="shared" si="7"/>
        <v>14996872.1</v>
      </c>
      <c r="O43" s="516">
        <f t="shared" si="10"/>
        <v>129480822.09999999</v>
      </c>
      <c r="P43" s="516">
        <f t="shared" si="8"/>
        <v>4399582.0999999996</v>
      </c>
      <c r="Q43" s="610">
        <f t="shared" si="9"/>
        <v>-0.5848389446735911</v>
      </c>
      <c r="R43" s="49"/>
    </row>
    <row r="44" spans="2:18" s="490" customFormat="1" ht="15.75" x14ac:dyDescent="0.25">
      <c r="B44" s="49"/>
      <c r="C44" s="616" t="s">
        <v>776</v>
      </c>
      <c r="D44" s="499"/>
      <c r="E44" s="499"/>
      <c r="F44" s="499"/>
      <c r="G44" s="499"/>
      <c r="H44" s="499"/>
      <c r="I44" s="499"/>
      <c r="J44" s="499"/>
      <c r="K44" s="499"/>
      <c r="L44" s="499"/>
      <c r="M44" s="499"/>
      <c r="N44" s="515"/>
      <c r="O44" s="516">
        <f t="shared" si="10"/>
        <v>0</v>
      </c>
      <c r="P44" s="516">
        <f t="shared" si="8"/>
        <v>0</v>
      </c>
      <c r="Q44" s="610">
        <f t="shared" si="9"/>
        <v>0</v>
      </c>
      <c r="R44" s="49"/>
    </row>
    <row r="45" spans="2:18" s="490" customFormat="1" ht="15.75" x14ac:dyDescent="0.25">
      <c r="B45" s="49"/>
      <c r="C45" s="616" t="s">
        <v>777</v>
      </c>
      <c r="D45" s="489">
        <f t="shared" ref="D45:M45" si="11">SUM(D38:D43)</f>
        <v>75302620</v>
      </c>
      <c r="E45" s="489">
        <f t="shared" si="11"/>
        <v>75914890</v>
      </c>
      <c r="F45" s="489">
        <f t="shared" si="11"/>
        <v>78839250</v>
      </c>
      <c r="G45" s="489">
        <f t="shared" si="11"/>
        <v>79992240</v>
      </c>
      <c r="H45" s="489">
        <f t="shared" si="11"/>
        <v>83871720</v>
      </c>
      <c r="I45" s="489">
        <f t="shared" si="11"/>
        <v>86636950</v>
      </c>
      <c r="J45" s="489">
        <f t="shared" si="11"/>
        <v>89534260</v>
      </c>
      <c r="K45" s="489">
        <f t="shared" si="11"/>
        <v>91596920</v>
      </c>
      <c r="L45" s="489">
        <f t="shared" si="11"/>
        <v>94152100</v>
      </c>
      <c r="M45" s="489">
        <f t="shared" si="11"/>
        <v>97037530</v>
      </c>
      <c r="N45" s="489">
        <f>SUM(N38:N43)</f>
        <v>99948655.900000006</v>
      </c>
      <c r="O45" s="516">
        <f t="shared" si="10"/>
        <v>877524515.89999998</v>
      </c>
      <c r="P45" s="516">
        <f t="shared" si="8"/>
        <v>24646035.900000006</v>
      </c>
      <c r="Q45" s="610">
        <f t="shared" si="9"/>
        <v>-0.67270679426559121</v>
      </c>
      <c r="R45" s="49"/>
    </row>
    <row r="46" spans="2:18" s="490" customFormat="1" ht="28.5" x14ac:dyDescent="0.25">
      <c r="B46" s="49"/>
      <c r="C46" s="616" t="s">
        <v>778</v>
      </c>
      <c r="D46" s="516">
        <f t="shared" ref="D46:M46" si="12">D34-D45</f>
        <v>-4852360</v>
      </c>
      <c r="E46" s="516">
        <f t="shared" si="12"/>
        <v>-2564800</v>
      </c>
      <c r="F46" s="516">
        <f t="shared" si="12"/>
        <v>-1875320</v>
      </c>
      <c r="G46" s="523">
        <f t="shared" si="12"/>
        <v>1288140</v>
      </c>
      <c r="H46" s="516">
        <f t="shared" si="12"/>
        <v>1972580</v>
      </c>
      <c r="I46" s="516">
        <f t="shared" si="12"/>
        <v>1439270</v>
      </c>
      <c r="J46" s="516">
        <f t="shared" si="12"/>
        <v>832000</v>
      </c>
      <c r="K46" s="516">
        <f t="shared" si="12"/>
        <v>1118780</v>
      </c>
      <c r="L46" s="516">
        <f t="shared" si="12"/>
        <v>974280</v>
      </c>
      <c r="M46" s="516">
        <f t="shared" si="12"/>
        <v>562160</v>
      </c>
      <c r="N46" s="516">
        <f>N34-N45</f>
        <v>579024.79999999702</v>
      </c>
      <c r="O46" s="516">
        <f t="shared" si="10"/>
        <v>4326114.799999997</v>
      </c>
      <c r="P46" s="516">
        <f t="shared" si="8"/>
        <v>5431384.799999997</v>
      </c>
      <c r="Q46" s="610">
        <f t="shared" si="9"/>
        <v>-2.1193284917030057</v>
      </c>
      <c r="R46" s="49"/>
    </row>
    <row r="47" spans="2:18" s="490" customFormat="1" ht="28.5" x14ac:dyDescent="0.25">
      <c r="B47" s="49"/>
      <c r="C47" s="616" t="s">
        <v>779</v>
      </c>
      <c r="D47" s="516">
        <f t="shared" ref="D47:M47" si="13">D35-D45</f>
        <v>-6702700</v>
      </c>
      <c r="E47" s="516">
        <f t="shared" si="13"/>
        <v>-3448480</v>
      </c>
      <c r="F47" s="516">
        <f t="shared" si="13"/>
        <v>-2349000</v>
      </c>
      <c r="G47" s="516">
        <f t="shared" si="13"/>
        <v>814460</v>
      </c>
      <c r="H47" s="516">
        <f t="shared" si="13"/>
        <v>1503090</v>
      </c>
      <c r="I47" s="516">
        <f t="shared" si="13"/>
        <v>957570</v>
      </c>
      <c r="J47" s="516">
        <f t="shared" si="13"/>
        <v>337780</v>
      </c>
      <c r="K47" s="516">
        <f t="shared" si="13"/>
        <v>611710</v>
      </c>
      <c r="L47" s="516">
        <f t="shared" si="13"/>
        <v>454020</v>
      </c>
      <c r="M47" s="516">
        <f t="shared" si="13"/>
        <v>28380</v>
      </c>
      <c r="N47" s="516">
        <f>N35-N45</f>
        <v>29231.399999991059</v>
      </c>
      <c r="O47" s="516">
        <f t="shared" si="10"/>
        <v>-1061238.6000000089</v>
      </c>
      <c r="P47" s="516">
        <f t="shared" si="8"/>
        <v>6731931.3999999911</v>
      </c>
      <c r="Q47" s="610">
        <f t="shared" si="9"/>
        <v>-2.0043611380488446</v>
      </c>
      <c r="R47" s="49"/>
    </row>
    <row r="48" spans="2:18" s="490" customFormat="1" ht="12" customHeight="1" x14ac:dyDescent="0.25">
      <c r="B48" s="49"/>
      <c r="C48" s="618"/>
      <c r="D48" s="524"/>
      <c r="E48" s="524"/>
      <c r="F48" s="524"/>
      <c r="G48" s="524"/>
      <c r="H48" s="524"/>
      <c r="I48" s="524"/>
      <c r="J48" s="524"/>
      <c r="K48" s="524"/>
      <c r="L48" s="525"/>
      <c r="M48" s="524"/>
      <c r="N48" s="525"/>
      <c r="O48" s="525"/>
      <c r="P48" s="525"/>
      <c r="Q48" s="613"/>
      <c r="R48" s="49"/>
    </row>
    <row r="49" spans="2:18" s="490" customFormat="1" ht="15.75" x14ac:dyDescent="0.25">
      <c r="B49" s="49"/>
      <c r="C49" s="616" t="s">
        <v>780</v>
      </c>
      <c r="D49" s="489"/>
      <c r="E49" s="489">
        <f>E26-D26</f>
        <v>3226980</v>
      </c>
      <c r="F49" s="489">
        <f t="shared" ref="F49:N49" si="14">F26-E26</f>
        <v>3458300</v>
      </c>
      <c r="G49" s="489">
        <f t="shared" si="14"/>
        <v>3706220</v>
      </c>
      <c r="H49" s="489">
        <f t="shared" si="14"/>
        <v>3971870</v>
      </c>
      <c r="I49" s="489">
        <f t="shared" si="14"/>
        <v>1608100</v>
      </c>
      <c r="J49" s="489">
        <f t="shared" si="14"/>
        <v>1649880</v>
      </c>
      <c r="K49" s="489">
        <f t="shared" si="14"/>
        <v>1692820</v>
      </c>
      <c r="L49" s="489">
        <f t="shared" si="14"/>
        <v>1736810</v>
      </c>
      <c r="M49" s="489">
        <f t="shared" si="14"/>
        <v>1781970</v>
      </c>
      <c r="N49" s="489">
        <f t="shared" si="14"/>
        <v>2109575.700000003</v>
      </c>
      <c r="O49" s="516">
        <f>SUM(E49:N49)</f>
        <v>24942525.700000003</v>
      </c>
      <c r="P49" s="516">
        <f>N49-D49</f>
        <v>2109575.700000003</v>
      </c>
      <c r="Q49" s="610">
        <f t="shared" ref="Q49" si="15">IF(D49=0,0,(P49/D49)-1)</f>
        <v>0</v>
      </c>
      <c r="R49" s="49"/>
    </row>
    <row r="50" spans="2:18" s="490" customFormat="1" ht="29.25" thickBot="1" x14ac:dyDescent="0.3">
      <c r="B50" s="49"/>
      <c r="C50" s="619" t="s">
        <v>781</v>
      </c>
      <c r="D50" s="620"/>
      <c r="E50" s="621">
        <f>(E26/D26)-1</f>
        <v>6.7956106863798826E-2</v>
      </c>
      <c r="F50" s="621">
        <f t="shared" ref="F50" si="16">(F26/E26)-1</f>
        <v>6.8193264004928089E-2</v>
      </c>
      <c r="G50" s="621">
        <f t="shared" ref="G50" si="17">(G26/F26)-1</f>
        <v>6.8416392968113193E-2</v>
      </c>
      <c r="H50" s="621">
        <f t="shared" ref="H50" si="18">(H26/G26)-1</f>
        <v>6.8625174376193643E-2</v>
      </c>
      <c r="I50" s="621">
        <f t="shared" ref="I50" si="19">(I26/H26)-1</f>
        <v>2.6000163946062083E-2</v>
      </c>
      <c r="J50" s="621">
        <f t="shared" ref="J50" si="20">(J26/I26)-1</f>
        <v>2.599967758054933E-2</v>
      </c>
      <c r="K50" s="621">
        <f t="shared" ref="K50" si="21">(K26/J26)-1</f>
        <v>2.6000348039299181E-2</v>
      </c>
      <c r="L50" s="621">
        <f t="shared" ref="L50" si="22">(L26/K26)-1</f>
        <v>2.5999990119821126E-2</v>
      </c>
      <c r="M50" s="621">
        <f t="shared" ref="M50" si="23">(M26/L26)-1</f>
        <v>2.6000033266595945E-2</v>
      </c>
      <c r="N50" s="621">
        <f t="shared" ref="N50" si="24">(N26/M26)-1</f>
        <v>3.0000000000000027E-2</v>
      </c>
      <c r="O50" s="622">
        <f>(N26/E26)-1</f>
        <v>0.4282028571642662</v>
      </c>
      <c r="P50" s="622">
        <f>(O26/F26)-1</f>
        <v>10.653041592704064</v>
      </c>
      <c r="Q50" s="614">
        <f>(P26/G26)-1</f>
        <v>-0.5690480364298951</v>
      </c>
      <c r="R50" s="49"/>
    </row>
    <row r="51" spans="2:18" ht="15.75" x14ac:dyDescent="0.25">
      <c r="B51" s="49"/>
      <c r="C51" s="68"/>
      <c r="D51" s="68"/>
      <c r="E51" s="68"/>
      <c r="F51" s="68"/>
      <c r="G51" s="68"/>
      <c r="H51" s="68"/>
      <c r="I51" s="68"/>
      <c r="J51" s="68"/>
      <c r="K51" s="68"/>
      <c r="L51" s="68"/>
      <c r="M51" s="68"/>
      <c r="N51" s="68"/>
      <c r="O51" s="68"/>
      <c r="P51" s="68"/>
      <c r="Q51" s="68"/>
      <c r="R51" s="49"/>
    </row>
    <row r="52" spans="2:18" ht="16.5" thickBot="1" x14ac:dyDescent="0.3">
      <c r="B52" s="49"/>
      <c r="C52" s="68"/>
      <c r="D52" s="68"/>
      <c r="E52" s="68"/>
      <c r="F52" s="68"/>
      <c r="G52" s="68"/>
      <c r="H52" s="68"/>
      <c r="I52" s="68"/>
      <c r="J52" s="68"/>
      <c r="K52" s="68"/>
      <c r="L52" s="68"/>
      <c r="M52" s="68"/>
      <c r="N52" s="68"/>
      <c r="O52" s="68"/>
      <c r="P52" s="68"/>
      <c r="Q52" s="68"/>
      <c r="R52" s="49"/>
    </row>
    <row r="53" spans="2:18" s="490" customFormat="1" ht="16.5" customHeight="1" thickBot="1" x14ac:dyDescent="0.3">
      <c r="B53" s="49"/>
      <c r="C53" s="68"/>
      <c r="D53" s="68"/>
      <c r="E53" s="880" t="s">
        <v>782</v>
      </c>
      <c r="F53" s="852"/>
      <c r="G53" s="852"/>
      <c r="H53" s="852"/>
      <c r="I53" s="852"/>
      <c r="J53" s="852"/>
      <c r="K53" s="852"/>
      <c r="L53" s="852"/>
      <c r="M53" s="853"/>
      <c r="N53" s="853"/>
      <c r="O53" s="854"/>
      <c r="P53" s="870" t="s">
        <v>754</v>
      </c>
      <c r="Q53" s="870" t="s">
        <v>755</v>
      </c>
      <c r="R53" s="49"/>
    </row>
    <row r="54" spans="2:18" s="490" customFormat="1" ht="15.75" x14ac:dyDescent="0.25">
      <c r="B54" s="49"/>
      <c r="C54" s="623"/>
      <c r="D54" s="606"/>
      <c r="E54" s="881"/>
      <c r="F54" s="856"/>
      <c r="G54" s="856"/>
      <c r="H54" s="856"/>
      <c r="I54" s="856"/>
      <c r="J54" s="856"/>
      <c r="K54" s="856"/>
      <c r="L54" s="856"/>
      <c r="M54" s="856"/>
      <c r="N54" s="856"/>
      <c r="O54" s="856"/>
      <c r="P54" s="871"/>
      <c r="Q54" s="871"/>
      <c r="R54" s="49"/>
    </row>
    <row r="55" spans="2:18" s="490" customFormat="1" ht="12.75" customHeight="1" x14ac:dyDescent="0.25">
      <c r="B55" s="49"/>
      <c r="C55" s="542"/>
      <c r="D55" s="508" t="s">
        <v>756</v>
      </c>
      <c r="E55" s="509" t="s">
        <v>726</v>
      </c>
      <c r="F55" s="509" t="s">
        <v>727</v>
      </c>
      <c r="G55" s="509" t="s">
        <v>728</v>
      </c>
      <c r="H55" s="509" t="s">
        <v>729</v>
      </c>
      <c r="I55" s="509" t="s">
        <v>730</v>
      </c>
      <c r="J55" s="509" t="s">
        <v>731</v>
      </c>
      <c r="K55" s="509" t="s">
        <v>732</v>
      </c>
      <c r="L55" s="509" t="s">
        <v>733</v>
      </c>
      <c r="M55" s="509" t="s">
        <v>734</v>
      </c>
      <c r="N55" s="509" t="s">
        <v>735</v>
      </c>
      <c r="O55" s="840" t="s">
        <v>736</v>
      </c>
      <c r="P55" s="871"/>
      <c r="Q55" s="871"/>
      <c r="R55" s="49"/>
    </row>
    <row r="56" spans="2:18" s="490" customFormat="1" ht="16.5" thickBot="1" x14ac:dyDescent="0.3">
      <c r="B56" s="49"/>
      <c r="C56" s="635"/>
      <c r="D56" s="634" t="str">
        <f>D22</f>
        <v>2014/15</v>
      </c>
      <c r="E56" s="634" t="str">
        <f t="shared" ref="E56:N56" si="25">E22</f>
        <v>2015/16</v>
      </c>
      <c r="F56" s="634" t="str">
        <f t="shared" si="25"/>
        <v>2016/17</v>
      </c>
      <c r="G56" s="634" t="str">
        <f t="shared" si="25"/>
        <v>2017/18</v>
      </c>
      <c r="H56" s="634" t="str">
        <f t="shared" si="25"/>
        <v>2018/19</v>
      </c>
      <c r="I56" s="634" t="str">
        <f t="shared" si="25"/>
        <v>2019/20</v>
      </c>
      <c r="J56" s="634" t="str">
        <f t="shared" si="25"/>
        <v>2020/21</v>
      </c>
      <c r="K56" s="634" t="str">
        <f t="shared" si="25"/>
        <v>2021/22</v>
      </c>
      <c r="L56" s="634" t="str">
        <f t="shared" si="25"/>
        <v>2022/23</v>
      </c>
      <c r="M56" s="634" t="str">
        <f t="shared" si="25"/>
        <v>2023/24</v>
      </c>
      <c r="N56" s="634" t="str">
        <f t="shared" si="25"/>
        <v>2024/25</v>
      </c>
      <c r="O56" s="882"/>
      <c r="P56" s="872"/>
      <c r="Q56" s="872"/>
      <c r="R56" s="49"/>
    </row>
    <row r="57" spans="2:18" s="490" customFormat="1" ht="15.75" x14ac:dyDescent="0.25">
      <c r="B57" s="49"/>
      <c r="C57" s="876" t="s">
        <v>737</v>
      </c>
      <c r="D57" s="877"/>
      <c r="E57" s="878"/>
      <c r="F57" s="878"/>
      <c r="G57" s="878"/>
      <c r="H57" s="878"/>
      <c r="I57" s="878"/>
      <c r="J57" s="878"/>
      <c r="K57" s="878"/>
      <c r="L57" s="878"/>
      <c r="M57" s="878"/>
      <c r="N57" s="878"/>
      <c r="O57" s="878"/>
      <c r="P57" s="510"/>
      <c r="Q57" s="607"/>
      <c r="R57" s="49"/>
    </row>
    <row r="58" spans="2:18" s="490" customFormat="1" ht="15.75" x14ac:dyDescent="0.25">
      <c r="B58" s="49"/>
      <c r="C58" s="615" t="s">
        <v>757</v>
      </c>
      <c r="D58" s="511"/>
      <c r="E58" s="512"/>
      <c r="F58" s="512"/>
      <c r="G58" s="512"/>
      <c r="H58" s="512"/>
      <c r="I58" s="512"/>
      <c r="J58" s="512"/>
      <c r="K58" s="512"/>
      <c r="L58" s="512"/>
      <c r="M58" s="512"/>
      <c r="N58" s="512"/>
      <c r="O58" s="513"/>
      <c r="P58" s="513"/>
      <c r="Q58" s="608"/>
      <c r="R58" s="49"/>
    </row>
    <row r="59" spans="2:18" s="490" customFormat="1" ht="15.75" x14ac:dyDescent="0.25">
      <c r="B59" s="49"/>
      <c r="C59" s="615" t="s">
        <v>758</v>
      </c>
      <c r="D59" s="491"/>
      <c r="E59" s="514"/>
      <c r="F59" s="514"/>
      <c r="G59" s="514"/>
      <c r="H59" s="514"/>
      <c r="I59" s="514"/>
      <c r="J59" s="514"/>
      <c r="K59" s="514"/>
      <c r="L59" s="514"/>
      <c r="M59" s="514"/>
      <c r="N59" s="514"/>
      <c r="O59" s="494"/>
      <c r="P59" s="494"/>
      <c r="Q59" s="609"/>
      <c r="R59" s="49"/>
    </row>
    <row r="60" spans="2:18" s="490" customFormat="1" ht="15.75" x14ac:dyDescent="0.25">
      <c r="B60" s="49"/>
      <c r="C60" s="616" t="s">
        <v>759</v>
      </c>
      <c r="D60" s="499">
        <v>49804270</v>
      </c>
      <c r="E60" s="499">
        <v>51099180</v>
      </c>
      <c r="F60" s="499">
        <v>52427760</v>
      </c>
      <c r="G60" s="499">
        <v>53790870</v>
      </c>
      <c r="H60" s="499">
        <v>55189440</v>
      </c>
      <c r="I60" s="499">
        <v>56624380</v>
      </c>
      <c r="J60" s="499">
        <v>58096580</v>
      </c>
      <c r="K60" s="499">
        <v>59607120</v>
      </c>
      <c r="L60" s="499">
        <v>61156900</v>
      </c>
      <c r="M60" s="499">
        <v>62746980</v>
      </c>
      <c r="N60" s="515">
        <f t="shared" ref="N60:N65" si="26">M60*1.03</f>
        <v>64629389.399999999</v>
      </c>
      <c r="O60" s="516">
        <f t="shared" ref="O60:O65" si="27">SUM(E60:N60)</f>
        <v>575368599.39999998</v>
      </c>
      <c r="P60" s="516">
        <f t="shared" ref="P60:P65" si="28">N60-D60</f>
        <v>14825119.399999999</v>
      </c>
      <c r="Q60" s="610">
        <f t="shared" ref="Q60:Q65" si="29">IF(D60=0,0,(P60/D60)-1)</f>
        <v>-0.70233236226532392</v>
      </c>
      <c r="R60" s="49"/>
    </row>
    <row r="61" spans="2:18" s="490" customFormat="1" ht="15.75" x14ac:dyDescent="0.25">
      <c r="B61" s="49"/>
      <c r="C61" s="616" t="s">
        <v>760</v>
      </c>
      <c r="D61" s="499">
        <v>6037970</v>
      </c>
      <c r="E61" s="499">
        <v>6194970</v>
      </c>
      <c r="F61" s="499">
        <v>6356020</v>
      </c>
      <c r="G61" s="499">
        <v>6521270</v>
      </c>
      <c r="H61" s="499">
        <v>6690850</v>
      </c>
      <c r="I61" s="499">
        <v>6864810</v>
      </c>
      <c r="J61" s="499">
        <v>7043280</v>
      </c>
      <c r="K61" s="499">
        <v>7226390</v>
      </c>
      <c r="L61" s="499">
        <v>7414290</v>
      </c>
      <c r="M61" s="499">
        <v>7607050</v>
      </c>
      <c r="N61" s="515">
        <f t="shared" si="26"/>
        <v>7835261.5</v>
      </c>
      <c r="O61" s="516">
        <f t="shared" si="27"/>
        <v>69754191.5</v>
      </c>
      <c r="P61" s="516">
        <f t="shared" si="28"/>
        <v>1797291.5</v>
      </c>
      <c r="Q61" s="610">
        <f t="shared" si="29"/>
        <v>-0.7023351391278857</v>
      </c>
      <c r="R61" s="49"/>
    </row>
    <row r="62" spans="2:18" s="490" customFormat="1" ht="15.75" x14ac:dyDescent="0.25">
      <c r="B62" s="49"/>
      <c r="C62" s="616" t="s">
        <v>761</v>
      </c>
      <c r="D62" s="499">
        <v>3347090</v>
      </c>
      <c r="E62" s="499">
        <v>3434120</v>
      </c>
      <c r="F62" s="499">
        <v>3523390</v>
      </c>
      <c r="G62" s="499">
        <v>3615010</v>
      </c>
      <c r="H62" s="499">
        <v>3709010</v>
      </c>
      <c r="I62" s="499">
        <v>3805420</v>
      </c>
      <c r="J62" s="499">
        <v>3904390</v>
      </c>
      <c r="K62" s="499">
        <v>4005890</v>
      </c>
      <c r="L62" s="499">
        <v>4110050</v>
      </c>
      <c r="M62" s="499">
        <v>4216900</v>
      </c>
      <c r="N62" s="515">
        <f t="shared" si="26"/>
        <v>4343407</v>
      </c>
      <c r="O62" s="516">
        <f t="shared" si="27"/>
        <v>38667587</v>
      </c>
      <c r="P62" s="516">
        <f t="shared" si="28"/>
        <v>996317</v>
      </c>
      <c r="Q62" s="610">
        <f t="shared" si="29"/>
        <v>-0.70233337018126196</v>
      </c>
      <c r="R62" s="49"/>
    </row>
    <row r="63" spans="2:18" s="490" customFormat="1" ht="15.75" x14ac:dyDescent="0.25">
      <c r="B63" s="49"/>
      <c r="C63" s="616" t="s">
        <v>762</v>
      </c>
      <c r="D63" s="499">
        <v>5987950</v>
      </c>
      <c r="E63" s="499">
        <v>6138550</v>
      </c>
      <c r="F63" s="499">
        <v>6298090</v>
      </c>
      <c r="G63" s="499">
        <v>6461810</v>
      </c>
      <c r="H63" s="499">
        <v>6629860</v>
      </c>
      <c r="I63" s="499">
        <v>6802230</v>
      </c>
      <c r="J63" s="499">
        <v>6979120</v>
      </c>
      <c r="K63" s="499">
        <v>7160480</v>
      </c>
      <c r="L63" s="499">
        <v>7346730</v>
      </c>
      <c r="M63" s="499">
        <v>7537780</v>
      </c>
      <c r="N63" s="515">
        <f t="shared" si="26"/>
        <v>7763913.4000000004</v>
      </c>
      <c r="O63" s="516">
        <f t="shared" si="27"/>
        <v>69118563.400000006</v>
      </c>
      <c r="P63" s="516">
        <f t="shared" si="28"/>
        <v>1775963.4000000004</v>
      </c>
      <c r="Q63" s="610">
        <f t="shared" si="29"/>
        <v>-0.70341044931904895</v>
      </c>
      <c r="R63" s="49"/>
    </row>
    <row r="64" spans="2:18" s="490" customFormat="1" ht="15.75" x14ac:dyDescent="0.25">
      <c r="B64" s="49"/>
      <c r="C64" s="616" t="s">
        <v>763</v>
      </c>
      <c r="D64" s="499">
        <v>5861270</v>
      </c>
      <c r="E64" s="499">
        <v>6036480</v>
      </c>
      <c r="F64" s="499">
        <v>6193420</v>
      </c>
      <c r="G64" s="499">
        <v>6384450</v>
      </c>
      <c r="H64" s="499">
        <v>6550470</v>
      </c>
      <c r="I64" s="499">
        <v>6720760</v>
      </c>
      <c r="J64" s="499">
        <v>6895530</v>
      </c>
      <c r="K64" s="499">
        <v>7074800</v>
      </c>
      <c r="L64" s="499">
        <v>7258750</v>
      </c>
      <c r="M64" s="499">
        <v>7447450</v>
      </c>
      <c r="N64" s="515">
        <f t="shared" si="26"/>
        <v>7670873.5</v>
      </c>
      <c r="O64" s="516">
        <f t="shared" si="27"/>
        <v>68232983.5</v>
      </c>
      <c r="P64" s="516">
        <f t="shared" si="28"/>
        <v>1809603.5</v>
      </c>
      <c r="Q64" s="610">
        <f t="shared" si="29"/>
        <v>-0.69126085302332085</v>
      </c>
      <c r="R64" s="49"/>
    </row>
    <row r="65" spans="2:18" s="490" customFormat="1" ht="28.5" x14ac:dyDescent="0.25">
      <c r="B65" s="49"/>
      <c r="C65" s="616" t="s">
        <v>764</v>
      </c>
      <c r="D65" s="499">
        <v>423680</v>
      </c>
      <c r="E65" s="499">
        <v>883680</v>
      </c>
      <c r="F65" s="499">
        <v>473680</v>
      </c>
      <c r="G65" s="499">
        <v>473680</v>
      </c>
      <c r="H65" s="499">
        <v>469490</v>
      </c>
      <c r="I65" s="499">
        <v>481700</v>
      </c>
      <c r="J65" s="499">
        <v>494220</v>
      </c>
      <c r="K65" s="499">
        <v>507070</v>
      </c>
      <c r="L65" s="499">
        <v>520260</v>
      </c>
      <c r="M65" s="499">
        <v>533780</v>
      </c>
      <c r="N65" s="515">
        <f t="shared" si="26"/>
        <v>549793.4</v>
      </c>
      <c r="O65" s="516">
        <f t="shared" si="27"/>
        <v>5387353.4000000004</v>
      </c>
      <c r="P65" s="516">
        <f t="shared" si="28"/>
        <v>126113.40000000002</v>
      </c>
      <c r="Q65" s="610">
        <f t="shared" si="29"/>
        <v>-0.70233808534743192</v>
      </c>
      <c r="R65" s="49"/>
    </row>
    <row r="66" spans="2:18" s="490" customFormat="1" ht="15.75" x14ac:dyDescent="0.25">
      <c r="B66" s="49"/>
      <c r="C66" s="617" t="str">
        <f>C32</f>
        <v>Other Income:</v>
      </c>
      <c r="D66" s="497"/>
      <c r="E66" s="498"/>
      <c r="F66" s="498"/>
      <c r="G66" s="498"/>
      <c r="H66" s="498"/>
      <c r="I66" s="498"/>
      <c r="J66" s="498"/>
      <c r="K66" s="498"/>
      <c r="L66" s="498"/>
      <c r="M66" s="498"/>
      <c r="N66" s="498"/>
      <c r="O66" s="517"/>
      <c r="P66" s="517"/>
      <c r="Q66" s="611"/>
      <c r="R66" s="49"/>
    </row>
    <row r="67" spans="2:18" s="490" customFormat="1" ht="15.75" x14ac:dyDescent="0.25">
      <c r="B67" s="49"/>
      <c r="C67" s="616" t="s">
        <v>766</v>
      </c>
      <c r="D67" s="505"/>
      <c r="E67" s="505"/>
      <c r="F67" s="505"/>
      <c r="G67" s="505"/>
      <c r="H67" s="505"/>
      <c r="I67" s="505"/>
      <c r="J67" s="505"/>
      <c r="K67" s="505"/>
      <c r="L67" s="505"/>
      <c r="M67" s="505"/>
      <c r="N67" s="505"/>
      <c r="O67" s="516">
        <f>SUM(E67:N67)</f>
        <v>0</v>
      </c>
      <c r="P67" s="516">
        <f>N67-D67</f>
        <v>0</v>
      </c>
      <c r="Q67" s="610">
        <f t="shared" ref="Q67:Q69" si="30">IF(D67=0,0,(P67/D67)-1)</f>
        <v>0</v>
      </c>
      <c r="R67" s="49"/>
    </row>
    <row r="68" spans="2:18" s="490" customFormat="1" ht="15.75" x14ac:dyDescent="0.25">
      <c r="B68" s="49"/>
      <c r="C68" s="616" t="s">
        <v>767</v>
      </c>
      <c r="D68" s="516">
        <f t="shared" ref="D68:N68" si="31">SUM(D58:D67)</f>
        <v>71462230</v>
      </c>
      <c r="E68" s="516">
        <f t="shared" si="31"/>
        <v>73786980</v>
      </c>
      <c r="F68" s="516">
        <f t="shared" si="31"/>
        <v>75272360</v>
      </c>
      <c r="G68" s="516">
        <f t="shared" si="31"/>
        <v>77247090</v>
      </c>
      <c r="H68" s="516">
        <f t="shared" si="31"/>
        <v>79239120</v>
      </c>
      <c r="I68" s="516">
        <f t="shared" si="31"/>
        <v>81299300</v>
      </c>
      <c r="J68" s="516">
        <f t="shared" si="31"/>
        <v>83413120</v>
      </c>
      <c r="K68" s="516">
        <f t="shared" si="31"/>
        <v>85581750</v>
      </c>
      <c r="L68" s="516">
        <f t="shared" si="31"/>
        <v>87806980</v>
      </c>
      <c r="M68" s="516">
        <f t="shared" si="31"/>
        <v>90089940</v>
      </c>
      <c r="N68" s="516">
        <f t="shared" si="31"/>
        <v>92792638.200000018</v>
      </c>
      <c r="O68" s="516">
        <f>SUM(E68:N68)</f>
        <v>826529278.20000005</v>
      </c>
      <c r="P68" s="516">
        <f>N68-D68</f>
        <v>21330408.200000018</v>
      </c>
      <c r="Q68" s="610">
        <f t="shared" si="30"/>
        <v>-0.7015149373312306</v>
      </c>
      <c r="R68" s="49"/>
    </row>
    <row r="69" spans="2:18" s="490" customFormat="1" ht="28.5" x14ac:dyDescent="0.25">
      <c r="B69" s="49"/>
      <c r="C69" s="616" t="s">
        <v>768</v>
      </c>
      <c r="D69" s="495">
        <f t="shared" ref="D69:N69" si="32">D68-D65</f>
        <v>71038550</v>
      </c>
      <c r="E69" s="516">
        <f t="shared" si="32"/>
        <v>72903300</v>
      </c>
      <c r="F69" s="516">
        <f t="shared" si="32"/>
        <v>74798680</v>
      </c>
      <c r="G69" s="516">
        <f t="shared" si="32"/>
        <v>76773410</v>
      </c>
      <c r="H69" s="516">
        <f t="shared" si="32"/>
        <v>78769630</v>
      </c>
      <c r="I69" s="516">
        <f t="shared" si="32"/>
        <v>80817600</v>
      </c>
      <c r="J69" s="516">
        <f t="shared" si="32"/>
        <v>82918900</v>
      </c>
      <c r="K69" s="516">
        <f t="shared" si="32"/>
        <v>85074680</v>
      </c>
      <c r="L69" s="516">
        <f t="shared" si="32"/>
        <v>87286720</v>
      </c>
      <c r="M69" s="516">
        <f t="shared" si="32"/>
        <v>89556160</v>
      </c>
      <c r="N69" s="516">
        <f t="shared" si="32"/>
        <v>92242844.800000012</v>
      </c>
      <c r="O69" s="516">
        <f>SUM(E69:N69)</f>
        <v>821141924.79999995</v>
      </c>
      <c r="P69" s="516">
        <f>N69-D69</f>
        <v>21204294.800000012</v>
      </c>
      <c r="Q69" s="610">
        <f t="shared" si="30"/>
        <v>-0.70151002800592055</v>
      </c>
      <c r="R69" s="49"/>
    </row>
    <row r="70" spans="2:18" s="490" customFormat="1" ht="12" customHeight="1" x14ac:dyDescent="0.25">
      <c r="B70" s="49"/>
      <c r="C70" s="558"/>
      <c r="D70" s="506"/>
      <c r="E70" s="506"/>
      <c r="F70" s="506"/>
      <c r="G70" s="506"/>
      <c r="H70" s="506"/>
      <c r="I70" s="506"/>
      <c r="J70" s="506"/>
      <c r="K70" s="506"/>
      <c r="L70" s="518"/>
      <c r="M70" s="506"/>
      <c r="N70" s="518"/>
      <c r="O70" s="519"/>
      <c r="P70" s="520"/>
      <c r="Q70" s="539"/>
      <c r="R70" s="49"/>
    </row>
    <row r="71" spans="2:18" s="490" customFormat="1" ht="15.75" x14ac:dyDescent="0.25">
      <c r="B71" s="49"/>
      <c r="C71" s="842" t="s">
        <v>769</v>
      </c>
      <c r="D71" s="879"/>
      <c r="E71" s="879"/>
      <c r="F71" s="879"/>
      <c r="G71" s="879"/>
      <c r="H71" s="879"/>
      <c r="I71" s="879"/>
      <c r="J71" s="879"/>
      <c r="K71" s="879"/>
      <c r="L71" s="879"/>
      <c r="M71" s="879"/>
      <c r="N71" s="879"/>
      <c r="O71" s="879"/>
      <c r="P71" s="521"/>
      <c r="Q71" s="612"/>
      <c r="R71" s="49"/>
    </row>
    <row r="72" spans="2:18" s="490" customFormat="1" ht="15.75" x14ac:dyDescent="0.25">
      <c r="B72" s="49"/>
      <c r="C72" s="615" t="s">
        <v>770</v>
      </c>
      <c r="D72" s="497"/>
      <c r="E72" s="498"/>
      <c r="F72" s="498"/>
      <c r="G72" s="498"/>
      <c r="H72" s="498"/>
      <c r="I72" s="498"/>
      <c r="J72" s="498"/>
      <c r="K72" s="498"/>
      <c r="L72" s="498"/>
      <c r="M72" s="498"/>
      <c r="N72" s="498"/>
      <c r="O72" s="522"/>
      <c r="P72" s="494"/>
      <c r="Q72" s="612"/>
      <c r="R72" s="49"/>
    </row>
    <row r="73" spans="2:18" s="490" customFormat="1" ht="15.75" x14ac:dyDescent="0.25">
      <c r="B73" s="49"/>
      <c r="C73" s="616" t="s">
        <v>771</v>
      </c>
      <c r="D73" s="499">
        <v>36065400</v>
      </c>
      <c r="E73" s="499">
        <v>36707520</v>
      </c>
      <c r="F73" s="499">
        <v>38552470</v>
      </c>
      <c r="G73" s="499">
        <v>39365490</v>
      </c>
      <c r="H73" s="499">
        <v>42503420</v>
      </c>
      <c r="I73" s="499">
        <v>43608500</v>
      </c>
      <c r="J73" s="499">
        <v>44742380</v>
      </c>
      <c r="K73" s="499">
        <v>45905560</v>
      </c>
      <c r="L73" s="499">
        <v>47099110</v>
      </c>
      <c r="M73" s="499">
        <v>48323880</v>
      </c>
      <c r="N73" s="515">
        <f t="shared" ref="N73:N77" si="33">M73*1.03</f>
        <v>49773596.399999999</v>
      </c>
      <c r="O73" s="516">
        <f>SUM(E73:N73)</f>
        <v>436581926.39999998</v>
      </c>
      <c r="P73" s="516">
        <f t="shared" ref="P73:P81" si="34">N73-D73</f>
        <v>13708196.399999999</v>
      </c>
      <c r="Q73" s="610">
        <f t="shared" ref="Q73:Q81" si="35">IF(D73=0,0,(P73/D73)-1)</f>
        <v>-0.61990726846229349</v>
      </c>
      <c r="R73" s="49"/>
    </row>
    <row r="74" spans="2:18" s="490" customFormat="1" ht="15.75" x14ac:dyDescent="0.25">
      <c r="B74" s="49"/>
      <c r="C74" s="616" t="s">
        <v>772</v>
      </c>
      <c r="D74" s="499">
        <v>173060</v>
      </c>
      <c r="E74" s="499">
        <v>183290</v>
      </c>
      <c r="F74" s="499">
        <v>156740</v>
      </c>
      <c r="G74" s="499">
        <v>141460</v>
      </c>
      <c r="H74" s="499">
        <v>114340</v>
      </c>
      <c r="I74" s="499">
        <v>90190</v>
      </c>
      <c r="J74" s="499">
        <v>74320</v>
      </c>
      <c r="K74" s="499">
        <v>60040</v>
      </c>
      <c r="L74" s="499">
        <v>41310</v>
      </c>
      <c r="M74" s="499">
        <v>21080</v>
      </c>
      <c r="N74" s="515">
        <f t="shared" si="33"/>
        <v>21712.400000000001</v>
      </c>
      <c r="O74" s="516">
        <f t="shared" ref="O74:O81" si="36">SUM(E74:N74)</f>
        <v>904482.4</v>
      </c>
      <c r="P74" s="516">
        <f t="shared" si="34"/>
        <v>-151347.6</v>
      </c>
      <c r="Q74" s="610">
        <f t="shared" si="35"/>
        <v>-1.8745383104125737</v>
      </c>
      <c r="R74" s="49"/>
    </row>
    <row r="75" spans="2:18" s="490" customFormat="1" ht="15.75" x14ac:dyDescent="0.25">
      <c r="B75" s="49"/>
      <c r="C75" s="616" t="s">
        <v>773</v>
      </c>
      <c r="D75" s="499">
        <v>14885640</v>
      </c>
      <c r="E75" s="499">
        <v>15109430</v>
      </c>
      <c r="F75" s="499">
        <v>15442510</v>
      </c>
      <c r="G75" s="499">
        <v>14896800</v>
      </c>
      <c r="H75" s="499">
        <v>14784400</v>
      </c>
      <c r="I75" s="499">
        <v>15168670</v>
      </c>
      <c r="J75" s="499">
        <v>16213200</v>
      </c>
      <c r="K75" s="499">
        <v>15967770</v>
      </c>
      <c r="L75" s="499">
        <v>16382980</v>
      </c>
      <c r="M75" s="499">
        <v>16809110</v>
      </c>
      <c r="N75" s="515">
        <f t="shared" si="33"/>
        <v>17313383.300000001</v>
      </c>
      <c r="O75" s="516">
        <f t="shared" si="36"/>
        <v>158088253.30000001</v>
      </c>
      <c r="P75" s="516">
        <f t="shared" si="34"/>
        <v>2427743.3000000007</v>
      </c>
      <c r="Q75" s="610">
        <f t="shared" si="35"/>
        <v>-0.83690702583160681</v>
      </c>
      <c r="R75" s="49"/>
    </row>
    <row r="76" spans="2:18" s="490" customFormat="1" ht="15.75" x14ac:dyDescent="0.25">
      <c r="B76" s="49"/>
      <c r="C76" s="616" t="s">
        <v>774</v>
      </c>
      <c r="D76" s="499">
        <v>12215910</v>
      </c>
      <c r="E76" s="499">
        <v>12773590</v>
      </c>
      <c r="F76" s="499">
        <v>13086100</v>
      </c>
      <c r="G76" s="499">
        <v>13623780</v>
      </c>
      <c r="H76" s="499">
        <v>14066270</v>
      </c>
      <c r="I76" s="499">
        <v>14762170</v>
      </c>
      <c r="J76" s="499">
        <v>15146220</v>
      </c>
      <c r="K76" s="499">
        <v>15881290</v>
      </c>
      <c r="L76" s="499">
        <v>16306610</v>
      </c>
      <c r="M76" s="499">
        <v>17101670</v>
      </c>
      <c r="N76" s="515">
        <f t="shared" si="33"/>
        <v>17614720.100000001</v>
      </c>
      <c r="O76" s="516">
        <f t="shared" si="36"/>
        <v>150362420.09999999</v>
      </c>
      <c r="P76" s="516">
        <f t="shared" si="34"/>
        <v>5398810.1000000015</v>
      </c>
      <c r="Q76" s="610">
        <f t="shared" si="35"/>
        <v>-0.55805092702876813</v>
      </c>
      <c r="R76" s="49"/>
    </row>
    <row r="77" spans="2:18" s="490" customFormat="1" ht="15.75" x14ac:dyDescent="0.25">
      <c r="B77" s="49"/>
      <c r="C77" s="616" t="s">
        <v>775</v>
      </c>
      <c r="D77" s="499">
        <v>10597290</v>
      </c>
      <c r="E77" s="499">
        <v>10927560</v>
      </c>
      <c r="F77" s="499">
        <v>11395690</v>
      </c>
      <c r="G77" s="499">
        <v>11754640</v>
      </c>
      <c r="H77" s="499">
        <v>12208270</v>
      </c>
      <c r="I77" s="499">
        <v>12807330</v>
      </c>
      <c r="J77" s="499">
        <v>13152840</v>
      </c>
      <c r="K77" s="499">
        <v>13571610</v>
      </c>
      <c r="L77" s="499">
        <v>14105940</v>
      </c>
      <c r="M77" s="499">
        <v>14560070</v>
      </c>
      <c r="N77" s="515">
        <f t="shared" si="33"/>
        <v>14996872.1</v>
      </c>
      <c r="O77" s="516">
        <f t="shared" si="36"/>
        <v>129480822.09999999</v>
      </c>
      <c r="P77" s="516">
        <f t="shared" si="34"/>
        <v>4399582.0999999996</v>
      </c>
      <c r="Q77" s="610">
        <f t="shared" si="35"/>
        <v>-0.5848389446735911</v>
      </c>
      <c r="R77" s="49"/>
    </row>
    <row r="78" spans="2:18" s="490" customFormat="1" ht="15.75" x14ac:dyDescent="0.25">
      <c r="B78" s="49"/>
      <c r="C78" s="616" t="s">
        <v>776</v>
      </c>
      <c r="D78" s="499"/>
      <c r="E78" s="499"/>
      <c r="F78" s="499"/>
      <c r="G78" s="499"/>
      <c r="H78" s="499"/>
      <c r="I78" s="499"/>
      <c r="J78" s="499"/>
      <c r="K78" s="499"/>
      <c r="L78" s="499"/>
      <c r="M78" s="499"/>
      <c r="N78" s="515"/>
      <c r="O78" s="516">
        <f t="shared" si="36"/>
        <v>0</v>
      </c>
      <c r="P78" s="516">
        <f t="shared" si="34"/>
        <v>0</v>
      </c>
      <c r="Q78" s="610">
        <f t="shared" si="35"/>
        <v>0</v>
      </c>
      <c r="R78" s="49"/>
    </row>
    <row r="79" spans="2:18" s="490" customFormat="1" ht="15.75" x14ac:dyDescent="0.25">
      <c r="B79" s="49"/>
      <c r="C79" s="616" t="s">
        <v>777</v>
      </c>
      <c r="D79" s="489">
        <f t="shared" ref="D79:N79" si="37">SUM(D72:D77)</f>
        <v>73937300</v>
      </c>
      <c r="E79" s="489">
        <f t="shared" si="37"/>
        <v>75701390</v>
      </c>
      <c r="F79" s="489">
        <f t="shared" si="37"/>
        <v>78633510</v>
      </c>
      <c r="G79" s="489">
        <f t="shared" si="37"/>
        <v>79782170</v>
      </c>
      <c r="H79" s="489">
        <f t="shared" si="37"/>
        <v>83676700</v>
      </c>
      <c r="I79" s="489">
        <f t="shared" si="37"/>
        <v>86436860</v>
      </c>
      <c r="J79" s="489">
        <f t="shared" si="37"/>
        <v>89328960</v>
      </c>
      <c r="K79" s="489">
        <f t="shared" si="37"/>
        <v>91386270</v>
      </c>
      <c r="L79" s="489">
        <f t="shared" si="37"/>
        <v>93935950</v>
      </c>
      <c r="M79" s="489">
        <f t="shared" si="37"/>
        <v>96815810</v>
      </c>
      <c r="N79" s="489">
        <f t="shared" si="37"/>
        <v>99720284.299999982</v>
      </c>
      <c r="O79" s="516">
        <f t="shared" si="36"/>
        <v>875417904.29999995</v>
      </c>
      <c r="P79" s="516">
        <f t="shared" si="34"/>
        <v>25782984.299999982</v>
      </c>
      <c r="Q79" s="610">
        <f t="shared" si="35"/>
        <v>-0.65128582866834495</v>
      </c>
      <c r="R79" s="49"/>
    </row>
    <row r="80" spans="2:18" s="490" customFormat="1" ht="28.5" x14ac:dyDescent="0.25">
      <c r="B80" s="49"/>
      <c r="C80" s="616" t="s">
        <v>778</v>
      </c>
      <c r="D80" s="516">
        <f t="shared" ref="D80:N80" si="38">D68-D79</f>
        <v>-2475070</v>
      </c>
      <c r="E80" s="516">
        <f t="shared" si="38"/>
        <v>-1914410</v>
      </c>
      <c r="F80" s="516">
        <f t="shared" si="38"/>
        <v>-3361150</v>
      </c>
      <c r="G80" s="523">
        <f t="shared" si="38"/>
        <v>-2535080</v>
      </c>
      <c r="H80" s="516">
        <f t="shared" si="38"/>
        <v>-4437580</v>
      </c>
      <c r="I80" s="516">
        <f t="shared" si="38"/>
        <v>-5137560</v>
      </c>
      <c r="J80" s="516">
        <f t="shared" si="38"/>
        <v>-5915840</v>
      </c>
      <c r="K80" s="516">
        <f t="shared" si="38"/>
        <v>-5804520</v>
      </c>
      <c r="L80" s="516">
        <f t="shared" si="38"/>
        <v>-6128970</v>
      </c>
      <c r="M80" s="516">
        <f t="shared" si="38"/>
        <v>-6725870</v>
      </c>
      <c r="N80" s="516">
        <f t="shared" si="38"/>
        <v>-6927646.0999999642</v>
      </c>
      <c r="O80" s="516">
        <f t="shared" si="36"/>
        <v>-48888626.099999964</v>
      </c>
      <c r="P80" s="516">
        <f t="shared" si="34"/>
        <v>-4452576.0999999642</v>
      </c>
      <c r="Q80" s="610">
        <f t="shared" si="35"/>
        <v>0.79896976651163976</v>
      </c>
      <c r="R80" s="49"/>
    </row>
    <row r="81" spans="2:18" s="490" customFormat="1" ht="28.5" x14ac:dyDescent="0.25">
      <c r="B81" s="49"/>
      <c r="C81" s="616" t="s">
        <v>779</v>
      </c>
      <c r="D81" s="516">
        <f t="shared" ref="D81:N81" si="39">D69-D79</f>
        <v>-2898750</v>
      </c>
      <c r="E81" s="516">
        <f t="shared" si="39"/>
        <v>-2798090</v>
      </c>
      <c r="F81" s="516">
        <f t="shared" si="39"/>
        <v>-3834830</v>
      </c>
      <c r="G81" s="516">
        <f t="shared" si="39"/>
        <v>-3008760</v>
      </c>
      <c r="H81" s="516">
        <f t="shared" si="39"/>
        <v>-4907070</v>
      </c>
      <c r="I81" s="516">
        <f t="shared" si="39"/>
        <v>-5619260</v>
      </c>
      <c r="J81" s="516">
        <f t="shared" si="39"/>
        <v>-6410060</v>
      </c>
      <c r="K81" s="516">
        <f t="shared" si="39"/>
        <v>-6311590</v>
      </c>
      <c r="L81" s="516">
        <f t="shared" si="39"/>
        <v>-6649230</v>
      </c>
      <c r="M81" s="516">
        <f t="shared" si="39"/>
        <v>-7259650</v>
      </c>
      <c r="N81" s="516">
        <f t="shared" si="39"/>
        <v>-7477439.4999999702</v>
      </c>
      <c r="O81" s="516">
        <f t="shared" si="36"/>
        <v>-54275979.49999997</v>
      </c>
      <c r="P81" s="516">
        <f t="shared" si="34"/>
        <v>-4578689.4999999702</v>
      </c>
      <c r="Q81" s="610">
        <f t="shared" si="35"/>
        <v>0.57953928417420264</v>
      </c>
      <c r="R81" s="49"/>
    </row>
    <row r="82" spans="2:18" s="490" customFormat="1" ht="12" customHeight="1" x14ac:dyDescent="0.25">
      <c r="B82" s="49"/>
      <c r="C82" s="618"/>
      <c r="D82" s="524"/>
      <c r="E82" s="524"/>
      <c r="F82" s="524"/>
      <c r="G82" s="524"/>
      <c r="H82" s="524"/>
      <c r="I82" s="524"/>
      <c r="J82" s="524"/>
      <c r="K82" s="524"/>
      <c r="L82" s="525"/>
      <c r="M82" s="524"/>
      <c r="N82" s="525"/>
      <c r="O82" s="525"/>
      <c r="P82" s="525"/>
      <c r="Q82" s="613"/>
      <c r="R82" s="49"/>
    </row>
    <row r="83" spans="2:18" s="490" customFormat="1" ht="15.75" x14ac:dyDescent="0.25">
      <c r="B83" s="49"/>
      <c r="C83" s="616" t="s">
        <v>780</v>
      </c>
      <c r="D83" s="489"/>
      <c r="E83" s="489">
        <f>E60-D60</f>
        <v>1294910</v>
      </c>
      <c r="F83" s="489">
        <f t="shared" ref="F83:N83" si="40">F60-E60</f>
        <v>1328580</v>
      </c>
      <c r="G83" s="489">
        <f t="shared" si="40"/>
        <v>1363110</v>
      </c>
      <c r="H83" s="489">
        <f t="shared" si="40"/>
        <v>1398570</v>
      </c>
      <c r="I83" s="489">
        <f t="shared" si="40"/>
        <v>1434940</v>
      </c>
      <c r="J83" s="489">
        <f t="shared" si="40"/>
        <v>1472200</v>
      </c>
      <c r="K83" s="489">
        <f t="shared" si="40"/>
        <v>1510540</v>
      </c>
      <c r="L83" s="489">
        <f t="shared" si="40"/>
        <v>1549780</v>
      </c>
      <c r="M83" s="489">
        <f t="shared" si="40"/>
        <v>1590080</v>
      </c>
      <c r="N83" s="489">
        <f t="shared" si="40"/>
        <v>1882409.3999999985</v>
      </c>
      <c r="O83" s="516">
        <f>N60-E60</f>
        <v>13530209.399999999</v>
      </c>
      <c r="P83" s="516">
        <f>N83-D83</f>
        <v>1882409.3999999985</v>
      </c>
      <c r="Q83" s="610">
        <f t="shared" ref="Q83" si="41">IF(D83=0,0,(P83/D83)-1)</f>
        <v>0</v>
      </c>
      <c r="R83" s="49"/>
    </row>
    <row r="84" spans="2:18" s="490" customFormat="1" ht="29.25" thickBot="1" x14ac:dyDescent="0.3">
      <c r="B84" s="49"/>
      <c r="C84" s="619" t="s">
        <v>781</v>
      </c>
      <c r="D84" s="620"/>
      <c r="E84" s="621">
        <f>(E60/D60)-1</f>
        <v>2.5999979519828242E-2</v>
      </c>
      <c r="F84" s="621">
        <f t="shared" ref="F84:N84" si="42">(F60/E60)-1</f>
        <v>2.6000025832117135E-2</v>
      </c>
      <c r="G84" s="621">
        <f t="shared" si="42"/>
        <v>2.5999775691351257E-2</v>
      </c>
      <c r="H84" s="621">
        <f t="shared" si="42"/>
        <v>2.6000137198004092E-2</v>
      </c>
      <c r="I84" s="621">
        <f t="shared" si="42"/>
        <v>2.6000263818585667E-2</v>
      </c>
      <c r="J84" s="621">
        <f t="shared" si="42"/>
        <v>2.5999401671152889E-2</v>
      </c>
      <c r="K84" s="621">
        <f t="shared" si="42"/>
        <v>2.6000497791780486E-2</v>
      </c>
      <c r="L84" s="621">
        <f t="shared" si="42"/>
        <v>2.5999914104221089E-2</v>
      </c>
      <c r="M84" s="621">
        <f t="shared" si="42"/>
        <v>2.6000009810830838E-2</v>
      </c>
      <c r="N84" s="621">
        <f t="shared" si="42"/>
        <v>3.0000000000000027E-2</v>
      </c>
      <c r="O84" s="622">
        <f>(N60/E60)-1</f>
        <v>0.26478329789245136</v>
      </c>
      <c r="P84" s="622">
        <f>(O60/F60)-1</f>
        <v>9.9745028091987908</v>
      </c>
      <c r="Q84" s="614">
        <f>(P60/G60)-1</f>
        <v>-0.72439338869217029</v>
      </c>
      <c r="R84" s="49"/>
    </row>
    <row r="85" spans="2:18" ht="15.75" x14ac:dyDescent="0.25">
      <c r="B85" s="49"/>
      <c r="C85" s="68"/>
      <c r="D85" s="68"/>
      <c r="E85" s="68"/>
      <c r="F85" s="68"/>
      <c r="G85" s="68"/>
      <c r="H85" s="68"/>
      <c r="I85" s="68"/>
      <c r="J85" s="68"/>
      <c r="K85" s="68"/>
      <c r="L85" s="68"/>
      <c r="M85" s="68"/>
      <c r="N85" s="68"/>
      <c r="O85" s="68"/>
      <c r="P85" s="68"/>
      <c r="Q85" s="68"/>
      <c r="R85" s="49"/>
    </row>
    <row r="86" spans="2:18" ht="16.5" thickBot="1" x14ac:dyDescent="0.3">
      <c r="B86" s="49"/>
      <c r="C86" s="68"/>
      <c r="D86" s="68"/>
      <c r="E86" s="68"/>
      <c r="F86" s="68"/>
      <c r="G86" s="68"/>
      <c r="H86" s="68"/>
      <c r="I86" s="68"/>
      <c r="J86" s="68"/>
      <c r="K86" s="68"/>
      <c r="L86" s="68"/>
      <c r="M86" s="68"/>
      <c r="N86" s="68"/>
      <c r="O86" s="68"/>
      <c r="P86" s="68"/>
      <c r="Q86" s="68"/>
      <c r="R86" s="49"/>
    </row>
    <row r="87" spans="2:18" ht="16.5" thickBot="1" x14ac:dyDescent="0.3">
      <c r="B87" s="49"/>
      <c r="C87" s="68"/>
      <c r="D87" s="68"/>
      <c r="E87" s="880" t="s">
        <v>783</v>
      </c>
      <c r="F87" s="852"/>
      <c r="G87" s="852"/>
      <c r="H87" s="852"/>
      <c r="I87" s="852"/>
      <c r="J87" s="852"/>
      <c r="K87" s="852"/>
      <c r="L87" s="852"/>
      <c r="M87" s="853"/>
      <c r="N87" s="853"/>
      <c r="O87" s="854"/>
      <c r="P87" s="886"/>
      <c r="Q87" s="887"/>
      <c r="R87" s="49"/>
    </row>
    <row r="88" spans="2:18" ht="15.75" x14ac:dyDescent="0.25">
      <c r="B88" s="49"/>
      <c r="C88" s="623"/>
      <c r="D88" s="606"/>
      <c r="E88" s="881"/>
      <c r="F88" s="856"/>
      <c r="G88" s="856"/>
      <c r="H88" s="856"/>
      <c r="I88" s="856"/>
      <c r="J88" s="856"/>
      <c r="K88" s="856"/>
      <c r="L88" s="856"/>
      <c r="M88" s="856"/>
      <c r="N88" s="856"/>
      <c r="O88" s="856"/>
      <c r="P88" s="888"/>
      <c r="Q88" s="889"/>
      <c r="R88" s="49"/>
    </row>
    <row r="89" spans="2:18" ht="12.75" customHeight="1" x14ac:dyDescent="0.25">
      <c r="B89" s="49"/>
      <c r="C89" s="542"/>
      <c r="D89" s="508" t="s">
        <v>756</v>
      </c>
      <c r="E89" s="509" t="s">
        <v>726</v>
      </c>
      <c r="F89" s="509" t="s">
        <v>727</v>
      </c>
      <c r="G89" s="509" t="s">
        <v>728</v>
      </c>
      <c r="H89" s="509" t="s">
        <v>729</v>
      </c>
      <c r="I89" s="509" t="s">
        <v>730</v>
      </c>
      <c r="J89" s="509" t="s">
        <v>731</v>
      </c>
      <c r="K89" s="509" t="s">
        <v>732</v>
      </c>
      <c r="L89" s="509" t="s">
        <v>733</v>
      </c>
      <c r="M89" s="509" t="s">
        <v>734</v>
      </c>
      <c r="N89" s="509" t="s">
        <v>735</v>
      </c>
      <c r="O89" s="840" t="s">
        <v>736</v>
      </c>
      <c r="P89" s="888"/>
      <c r="Q89" s="889"/>
      <c r="R89" s="49"/>
    </row>
    <row r="90" spans="2:18" ht="16.5" thickBot="1" x14ac:dyDescent="0.3">
      <c r="B90" s="49"/>
      <c r="C90" s="635"/>
      <c r="D90" s="634" t="str">
        <f>D56</f>
        <v>2014/15</v>
      </c>
      <c r="E90" s="634" t="str">
        <f t="shared" ref="E90:N90" si="43">E56</f>
        <v>2015/16</v>
      </c>
      <c r="F90" s="634" t="str">
        <f t="shared" si="43"/>
        <v>2016/17</v>
      </c>
      <c r="G90" s="634" t="str">
        <f t="shared" si="43"/>
        <v>2017/18</v>
      </c>
      <c r="H90" s="634" t="str">
        <f t="shared" si="43"/>
        <v>2018/19</v>
      </c>
      <c r="I90" s="634" t="str">
        <f t="shared" si="43"/>
        <v>2019/20</v>
      </c>
      <c r="J90" s="634" t="str">
        <f t="shared" si="43"/>
        <v>2020/21</v>
      </c>
      <c r="K90" s="634" t="str">
        <f t="shared" si="43"/>
        <v>2021/22</v>
      </c>
      <c r="L90" s="634" t="str">
        <f t="shared" si="43"/>
        <v>2022/23</v>
      </c>
      <c r="M90" s="634" t="str">
        <f t="shared" si="43"/>
        <v>2023/24</v>
      </c>
      <c r="N90" s="634" t="str">
        <f t="shared" si="43"/>
        <v>2024/25</v>
      </c>
      <c r="O90" s="882"/>
      <c r="P90" s="888"/>
      <c r="Q90" s="889"/>
      <c r="R90" s="49"/>
    </row>
    <row r="91" spans="2:18" ht="15.75" x14ac:dyDescent="0.25">
      <c r="B91" s="49"/>
      <c r="C91" s="883" t="s">
        <v>737</v>
      </c>
      <c r="D91" s="884"/>
      <c r="E91" s="849"/>
      <c r="F91" s="849"/>
      <c r="G91" s="849"/>
      <c r="H91" s="849"/>
      <c r="I91" s="849"/>
      <c r="J91" s="849"/>
      <c r="K91" s="849"/>
      <c r="L91" s="849"/>
      <c r="M91" s="849"/>
      <c r="N91" s="849"/>
      <c r="O91" s="885"/>
      <c r="P91" s="888"/>
      <c r="Q91" s="889"/>
      <c r="R91" s="49"/>
    </row>
    <row r="92" spans="2:18" ht="15.75" x14ac:dyDescent="0.25">
      <c r="B92" s="49"/>
      <c r="C92" s="629" t="s">
        <v>757</v>
      </c>
      <c r="D92" s="469"/>
      <c r="E92" s="470"/>
      <c r="F92" s="470"/>
      <c r="G92" s="470"/>
      <c r="H92" s="470"/>
      <c r="I92" s="470"/>
      <c r="J92" s="470"/>
      <c r="K92" s="470"/>
      <c r="L92" s="470"/>
      <c r="M92" s="470"/>
      <c r="N92" s="470"/>
      <c r="O92" s="624"/>
      <c r="P92" s="888"/>
      <c r="Q92" s="889"/>
      <c r="R92" s="49"/>
    </row>
    <row r="93" spans="2:18" ht="15.75" x14ac:dyDescent="0.25">
      <c r="B93" s="49"/>
      <c r="C93" s="629" t="s">
        <v>758</v>
      </c>
      <c r="D93" s="471"/>
      <c r="E93" s="472"/>
      <c r="F93" s="472"/>
      <c r="G93" s="472"/>
      <c r="H93" s="472"/>
      <c r="I93" s="472"/>
      <c r="J93" s="472"/>
      <c r="K93" s="472"/>
      <c r="L93" s="472"/>
      <c r="M93" s="472"/>
      <c r="N93" s="472"/>
      <c r="O93" s="625"/>
      <c r="P93" s="888"/>
      <c r="Q93" s="889"/>
      <c r="R93" s="49"/>
    </row>
    <row r="94" spans="2:18" s="490" customFormat="1" ht="15.75" x14ac:dyDescent="0.25">
      <c r="B94" s="49"/>
      <c r="C94" s="616" t="s">
        <v>759</v>
      </c>
      <c r="D94" s="489">
        <f t="shared" ref="D94:O94" si="44">D26-D60</f>
        <v>-2318030</v>
      </c>
      <c r="E94" s="489">
        <f t="shared" si="44"/>
        <v>-385960</v>
      </c>
      <c r="F94" s="489">
        <f t="shared" si="44"/>
        <v>1743760</v>
      </c>
      <c r="G94" s="489">
        <f t="shared" si="44"/>
        <v>4086870</v>
      </c>
      <c r="H94" s="489">
        <f t="shared" si="44"/>
        <v>6660170</v>
      </c>
      <c r="I94" s="489">
        <f t="shared" si="44"/>
        <v>6833330</v>
      </c>
      <c r="J94" s="489">
        <f t="shared" si="44"/>
        <v>7011010</v>
      </c>
      <c r="K94" s="489">
        <f t="shared" si="44"/>
        <v>7193290</v>
      </c>
      <c r="L94" s="489">
        <f t="shared" si="44"/>
        <v>7380320</v>
      </c>
      <c r="M94" s="489">
        <f t="shared" si="44"/>
        <v>7572210</v>
      </c>
      <c r="N94" s="489">
        <f t="shared" si="44"/>
        <v>7799376.3000000045</v>
      </c>
      <c r="O94" s="534">
        <f t="shared" si="44"/>
        <v>55894376.300000072</v>
      </c>
      <c r="P94" s="888"/>
      <c r="Q94" s="889"/>
      <c r="R94" s="49"/>
    </row>
    <row r="95" spans="2:18" s="490" customFormat="1" ht="15.75" x14ac:dyDescent="0.25">
      <c r="B95" s="49"/>
      <c r="C95" s="616" t="s">
        <v>760</v>
      </c>
      <c r="D95" s="489">
        <f t="shared" ref="D95:O95" si="45">D27-D61</f>
        <v>-134600</v>
      </c>
      <c r="E95" s="489">
        <f t="shared" si="45"/>
        <v>-46560</v>
      </c>
      <c r="F95" s="489">
        <f t="shared" si="45"/>
        <v>-47710</v>
      </c>
      <c r="G95" s="489">
        <f t="shared" si="45"/>
        <v>-48980</v>
      </c>
      <c r="H95" s="489">
        <f t="shared" si="45"/>
        <v>-50270</v>
      </c>
      <c r="I95" s="489">
        <f t="shared" si="45"/>
        <v>-51570</v>
      </c>
      <c r="J95" s="489">
        <f t="shared" si="45"/>
        <v>-52900</v>
      </c>
      <c r="K95" s="489">
        <f t="shared" si="45"/>
        <v>-54240</v>
      </c>
      <c r="L95" s="489">
        <f t="shared" si="45"/>
        <v>-55690</v>
      </c>
      <c r="M95" s="489">
        <f t="shared" si="45"/>
        <v>-57090</v>
      </c>
      <c r="N95" s="489">
        <f t="shared" si="45"/>
        <v>-58802.700000000186</v>
      </c>
      <c r="O95" s="534">
        <f t="shared" si="45"/>
        <v>-523812.70000000298</v>
      </c>
      <c r="P95" s="888"/>
      <c r="Q95" s="889"/>
      <c r="R95" s="49"/>
    </row>
    <row r="96" spans="2:18" s="490" customFormat="1" ht="15.75" x14ac:dyDescent="0.25">
      <c r="B96" s="49"/>
      <c r="C96" s="616" t="s">
        <v>761</v>
      </c>
      <c r="D96" s="489">
        <f t="shared" ref="D96:O96" si="46">D28-D62</f>
        <v>0</v>
      </c>
      <c r="E96" s="489">
        <f t="shared" si="46"/>
        <v>0</v>
      </c>
      <c r="F96" s="489">
        <f t="shared" si="46"/>
        <v>0</v>
      </c>
      <c r="G96" s="489">
        <f t="shared" si="46"/>
        <v>0</v>
      </c>
      <c r="H96" s="489">
        <f t="shared" si="46"/>
        <v>0</v>
      </c>
      <c r="I96" s="489">
        <f t="shared" si="46"/>
        <v>0</v>
      </c>
      <c r="J96" s="489">
        <f t="shared" si="46"/>
        <v>0</v>
      </c>
      <c r="K96" s="489">
        <f t="shared" si="46"/>
        <v>0</v>
      </c>
      <c r="L96" s="489">
        <f t="shared" si="46"/>
        <v>0</v>
      </c>
      <c r="M96" s="489">
        <f t="shared" si="46"/>
        <v>0</v>
      </c>
      <c r="N96" s="489">
        <f t="shared" si="46"/>
        <v>0</v>
      </c>
      <c r="O96" s="534">
        <f t="shared" si="46"/>
        <v>0</v>
      </c>
      <c r="P96" s="888"/>
      <c r="Q96" s="889"/>
      <c r="R96" s="49"/>
    </row>
    <row r="97" spans="2:18" s="490" customFormat="1" ht="15.75" x14ac:dyDescent="0.25">
      <c r="B97" s="49"/>
      <c r="C97" s="616" t="s">
        <v>762</v>
      </c>
      <c r="D97" s="489">
        <f t="shared" ref="D97:O97" si="47">D29-D63</f>
        <v>0</v>
      </c>
      <c r="E97" s="489">
        <f t="shared" si="47"/>
        <v>-4370</v>
      </c>
      <c r="F97" s="489">
        <f t="shared" si="47"/>
        <v>-4480</v>
      </c>
      <c r="G97" s="489">
        <f t="shared" si="47"/>
        <v>-4600</v>
      </c>
      <c r="H97" s="489">
        <f t="shared" si="47"/>
        <v>-4720</v>
      </c>
      <c r="I97" s="489">
        <f t="shared" si="47"/>
        <v>-4840</v>
      </c>
      <c r="J97" s="489">
        <f t="shared" si="47"/>
        <v>-4970</v>
      </c>
      <c r="K97" s="489">
        <f t="shared" si="47"/>
        <v>-5100</v>
      </c>
      <c r="L97" s="489">
        <f t="shared" si="47"/>
        <v>-5230</v>
      </c>
      <c r="M97" s="489">
        <f t="shared" si="47"/>
        <v>-5370</v>
      </c>
      <c r="N97" s="489">
        <f t="shared" si="47"/>
        <v>-5531.1000000005588</v>
      </c>
      <c r="O97" s="534">
        <f t="shared" si="47"/>
        <v>-49211.100000008941</v>
      </c>
      <c r="P97" s="888"/>
      <c r="Q97" s="889"/>
      <c r="R97" s="49"/>
    </row>
    <row r="98" spans="2:18" s="490" customFormat="1" ht="15.75" x14ac:dyDescent="0.25">
      <c r="B98" s="49"/>
      <c r="C98" s="616" t="s">
        <v>763</v>
      </c>
      <c r="D98" s="489">
        <f t="shared" ref="D98:O98" si="48">D30-D64</f>
        <v>14000</v>
      </c>
      <c r="E98" s="489">
        <f t="shared" si="48"/>
        <v>0</v>
      </c>
      <c r="F98" s="489">
        <f t="shared" si="48"/>
        <v>0</v>
      </c>
      <c r="G98" s="489">
        <f t="shared" si="48"/>
        <v>0</v>
      </c>
      <c r="H98" s="489">
        <f t="shared" si="48"/>
        <v>0</v>
      </c>
      <c r="I98" s="489">
        <f t="shared" si="48"/>
        <v>0</v>
      </c>
      <c r="J98" s="489">
        <f t="shared" si="48"/>
        <v>0</v>
      </c>
      <c r="K98" s="489">
        <f t="shared" si="48"/>
        <v>0</v>
      </c>
      <c r="L98" s="489">
        <f t="shared" si="48"/>
        <v>0</v>
      </c>
      <c r="M98" s="489">
        <f t="shared" si="48"/>
        <v>0</v>
      </c>
      <c r="N98" s="489">
        <f t="shared" si="48"/>
        <v>0</v>
      </c>
      <c r="O98" s="534">
        <f t="shared" si="48"/>
        <v>0</v>
      </c>
      <c r="P98" s="888"/>
      <c r="Q98" s="889"/>
      <c r="R98" s="49"/>
    </row>
    <row r="99" spans="2:18" s="490" customFormat="1" ht="28.5" x14ac:dyDescent="0.25">
      <c r="B99" s="49"/>
      <c r="C99" s="616" t="s">
        <v>764</v>
      </c>
      <c r="D99" s="496">
        <f t="shared" ref="D99:O99" si="49">D31-D65</f>
        <v>1426660</v>
      </c>
      <c r="E99" s="496">
        <f t="shared" si="49"/>
        <v>0</v>
      </c>
      <c r="F99" s="496">
        <f t="shared" si="49"/>
        <v>0</v>
      </c>
      <c r="G99" s="496">
        <f t="shared" si="49"/>
        <v>0</v>
      </c>
      <c r="H99" s="496">
        <f t="shared" si="49"/>
        <v>0</v>
      </c>
      <c r="I99" s="496">
        <f t="shared" si="49"/>
        <v>0</v>
      </c>
      <c r="J99" s="496">
        <f t="shared" si="49"/>
        <v>0</v>
      </c>
      <c r="K99" s="496">
        <f t="shared" si="49"/>
        <v>0</v>
      </c>
      <c r="L99" s="496">
        <f t="shared" si="49"/>
        <v>0</v>
      </c>
      <c r="M99" s="496">
        <f t="shared" si="49"/>
        <v>0</v>
      </c>
      <c r="N99" s="496">
        <f t="shared" si="49"/>
        <v>0</v>
      </c>
      <c r="O99" s="626">
        <f t="shared" si="49"/>
        <v>0</v>
      </c>
      <c r="P99" s="888"/>
      <c r="Q99" s="889"/>
      <c r="R99" s="49"/>
    </row>
    <row r="100" spans="2:18" s="490" customFormat="1" ht="15.75" x14ac:dyDescent="0.25">
      <c r="B100" s="49"/>
      <c r="C100" s="617" t="str">
        <f>C66</f>
        <v>Other Income:</v>
      </c>
      <c r="D100" s="497"/>
      <c r="E100" s="498"/>
      <c r="F100" s="498"/>
      <c r="G100" s="498"/>
      <c r="H100" s="498"/>
      <c r="I100" s="498"/>
      <c r="J100" s="498"/>
      <c r="K100" s="498"/>
      <c r="L100" s="498"/>
      <c r="M100" s="498"/>
      <c r="N100" s="498"/>
      <c r="O100" s="612"/>
      <c r="P100" s="888"/>
      <c r="Q100" s="889"/>
      <c r="R100" s="49"/>
    </row>
    <row r="101" spans="2:18" s="490" customFormat="1" ht="15.75" x14ac:dyDescent="0.25">
      <c r="B101" s="49"/>
      <c r="C101" s="616" t="s">
        <v>766</v>
      </c>
      <c r="D101" s="489">
        <f t="shared" ref="D101:O101" si="50">D33-D67</f>
        <v>0</v>
      </c>
      <c r="E101" s="489">
        <f t="shared" si="50"/>
        <v>0</v>
      </c>
      <c r="F101" s="489">
        <f t="shared" si="50"/>
        <v>0</v>
      </c>
      <c r="G101" s="489">
        <f t="shared" si="50"/>
        <v>0</v>
      </c>
      <c r="H101" s="489">
        <f t="shared" si="50"/>
        <v>0</v>
      </c>
      <c r="I101" s="489">
        <f t="shared" si="50"/>
        <v>0</v>
      </c>
      <c r="J101" s="489">
        <f t="shared" si="50"/>
        <v>0</v>
      </c>
      <c r="K101" s="489">
        <f t="shared" si="50"/>
        <v>0</v>
      </c>
      <c r="L101" s="489">
        <f t="shared" si="50"/>
        <v>0</v>
      </c>
      <c r="M101" s="489">
        <f t="shared" si="50"/>
        <v>0</v>
      </c>
      <c r="N101" s="489">
        <f t="shared" si="50"/>
        <v>0</v>
      </c>
      <c r="O101" s="534">
        <f t="shared" si="50"/>
        <v>0</v>
      </c>
      <c r="P101" s="888"/>
      <c r="Q101" s="889"/>
      <c r="R101" s="49"/>
    </row>
    <row r="102" spans="2:18" s="490" customFormat="1" ht="15.75" x14ac:dyDescent="0.25">
      <c r="B102" s="49"/>
      <c r="C102" s="616" t="s">
        <v>767</v>
      </c>
      <c r="D102" s="489">
        <f t="shared" ref="D102:O102" si="51">D34-D68</f>
        <v>-1011970</v>
      </c>
      <c r="E102" s="489">
        <f t="shared" si="51"/>
        <v>-436890</v>
      </c>
      <c r="F102" s="489">
        <f t="shared" si="51"/>
        <v>1691570</v>
      </c>
      <c r="G102" s="489">
        <f t="shared" si="51"/>
        <v>4033290</v>
      </c>
      <c r="H102" s="489">
        <f t="shared" si="51"/>
        <v>6605180</v>
      </c>
      <c r="I102" s="489">
        <f t="shared" si="51"/>
        <v>6776920</v>
      </c>
      <c r="J102" s="489">
        <f t="shared" si="51"/>
        <v>6953140</v>
      </c>
      <c r="K102" s="489">
        <f t="shared" si="51"/>
        <v>7133950</v>
      </c>
      <c r="L102" s="489">
        <f t="shared" si="51"/>
        <v>7319400</v>
      </c>
      <c r="M102" s="489">
        <f t="shared" si="51"/>
        <v>7509750</v>
      </c>
      <c r="N102" s="489">
        <f t="shared" si="51"/>
        <v>7735042.4999999851</v>
      </c>
      <c r="O102" s="534">
        <f t="shared" si="51"/>
        <v>55321352.5</v>
      </c>
      <c r="P102" s="888"/>
      <c r="Q102" s="889"/>
      <c r="R102" s="49"/>
    </row>
    <row r="103" spans="2:18" s="490" customFormat="1" ht="28.5" x14ac:dyDescent="0.25">
      <c r="B103" s="49"/>
      <c r="C103" s="616" t="s">
        <v>768</v>
      </c>
      <c r="D103" s="489">
        <f t="shared" ref="D103:O103" si="52">D35-D69</f>
        <v>-2438630</v>
      </c>
      <c r="E103" s="489">
        <f t="shared" si="52"/>
        <v>-436890</v>
      </c>
      <c r="F103" s="489">
        <f t="shared" si="52"/>
        <v>1691570</v>
      </c>
      <c r="G103" s="489">
        <f t="shared" si="52"/>
        <v>4033290</v>
      </c>
      <c r="H103" s="489">
        <f t="shared" si="52"/>
        <v>6605180</v>
      </c>
      <c r="I103" s="489">
        <f t="shared" si="52"/>
        <v>6776920</v>
      </c>
      <c r="J103" s="489">
        <f t="shared" si="52"/>
        <v>6953140</v>
      </c>
      <c r="K103" s="489">
        <f t="shared" si="52"/>
        <v>7133950</v>
      </c>
      <c r="L103" s="489">
        <f t="shared" si="52"/>
        <v>7319400</v>
      </c>
      <c r="M103" s="489">
        <f t="shared" si="52"/>
        <v>7509750</v>
      </c>
      <c r="N103" s="489">
        <f t="shared" si="52"/>
        <v>7735042.4999999851</v>
      </c>
      <c r="O103" s="534">
        <f t="shared" si="52"/>
        <v>55321352.5</v>
      </c>
      <c r="P103" s="888"/>
      <c r="Q103" s="889"/>
      <c r="R103" s="49"/>
    </row>
    <row r="104" spans="2:18" s="490" customFormat="1" ht="12" customHeight="1" x14ac:dyDescent="0.25">
      <c r="B104" s="49"/>
      <c r="C104" s="558"/>
      <c r="D104" s="499"/>
      <c r="E104" s="499"/>
      <c r="F104" s="499"/>
      <c r="G104" s="499"/>
      <c r="H104" s="499"/>
      <c r="I104" s="499"/>
      <c r="J104" s="499"/>
      <c r="K104" s="499"/>
      <c r="L104" s="500"/>
      <c r="M104" s="499"/>
      <c r="N104" s="500"/>
      <c r="O104" s="627"/>
      <c r="P104" s="888"/>
      <c r="Q104" s="889"/>
      <c r="R104" s="49"/>
    </row>
    <row r="105" spans="2:18" s="490" customFormat="1" ht="15.75" x14ac:dyDescent="0.25">
      <c r="B105" s="49"/>
      <c r="C105" s="842" t="s">
        <v>769</v>
      </c>
      <c r="D105" s="873"/>
      <c r="E105" s="874"/>
      <c r="F105" s="874"/>
      <c r="G105" s="874"/>
      <c r="H105" s="874"/>
      <c r="I105" s="874"/>
      <c r="J105" s="874"/>
      <c r="K105" s="874"/>
      <c r="L105" s="874"/>
      <c r="M105" s="874"/>
      <c r="N105" s="874"/>
      <c r="O105" s="875"/>
      <c r="P105" s="888"/>
      <c r="Q105" s="889"/>
      <c r="R105" s="49"/>
    </row>
    <row r="106" spans="2:18" s="490" customFormat="1" ht="15.75" x14ac:dyDescent="0.25">
      <c r="B106" s="49"/>
      <c r="C106" s="615" t="s">
        <v>770</v>
      </c>
      <c r="D106" s="497"/>
      <c r="E106" s="498"/>
      <c r="F106" s="498"/>
      <c r="G106" s="498"/>
      <c r="H106" s="498"/>
      <c r="I106" s="498"/>
      <c r="J106" s="498"/>
      <c r="K106" s="498"/>
      <c r="L106" s="498"/>
      <c r="M106" s="498"/>
      <c r="N106" s="498"/>
      <c r="O106" s="612"/>
      <c r="P106" s="888"/>
      <c r="Q106" s="889"/>
      <c r="R106" s="49"/>
    </row>
    <row r="107" spans="2:18" s="490" customFormat="1" ht="15.75" x14ac:dyDescent="0.25">
      <c r="B107" s="49"/>
      <c r="C107" s="616" t="s">
        <v>771</v>
      </c>
      <c r="D107" s="489">
        <f t="shared" ref="D107:D115" si="53">D39-D73</f>
        <v>0</v>
      </c>
      <c r="E107" s="489">
        <f t="shared" ref="E107:O107" si="54">E39-E73</f>
        <v>-1350490</v>
      </c>
      <c r="F107" s="489">
        <f t="shared" si="54"/>
        <v>-1385610</v>
      </c>
      <c r="G107" s="489">
        <f t="shared" si="54"/>
        <v>-1421650</v>
      </c>
      <c r="H107" s="489">
        <f t="shared" si="54"/>
        <v>-1458610</v>
      </c>
      <c r="I107" s="489">
        <f t="shared" si="54"/>
        <v>-1496540</v>
      </c>
      <c r="J107" s="489">
        <f t="shared" si="54"/>
        <v>-1535440</v>
      </c>
      <c r="K107" s="489">
        <f t="shared" si="54"/>
        <v>-1575350</v>
      </c>
      <c r="L107" s="489">
        <f t="shared" si="54"/>
        <v>-1616300</v>
      </c>
      <c r="M107" s="489">
        <f t="shared" si="54"/>
        <v>-1658360</v>
      </c>
      <c r="N107" s="489">
        <f t="shared" si="54"/>
        <v>-1708110.799999997</v>
      </c>
      <c r="O107" s="534">
        <f t="shared" si="54"/>
        <v>-15206460.799999952</v>
      </c>
      <c r="P107" s="888"/>
      <c r="Q107" s="889"/>
      <c r="R107" s="49"/>
    </row>
    <row r="108" spans="2:18" s="490" customFormat="1" ht="15.75" x14ac:dyDescent="0.25">
      <c r="B108" s="49"/>
      <c r="C108" s="616" t="s">
        <v>772</v>
      </c>
      <c r="D108" s="489">
        <f t="shared" si="53"/>
        <v>0</v>
      </c>
      <c r="E108" s="489">
        <f t="shared" ref="E108:O108" si="55">E40-E74</f>
        <v>0</v>
      </c>
      <c r="F108" s="489">
        <f t="shared" si="55"/>
        <v>0</v>
      </c>
      <c r="G108" s="489">
        <f t="shared" si="55"/>
        <v>0</v>
      </c>
      <c r="H108" s="489">
        <f t="shared" si="55"/>
        <v>0</v>
      </c>
      <c r="I108" s="489">
        <f t="shared" si="55"/>
        <v>0</v>
      </c>
      <c r="J108" s="489">
        <f t="shared" si="55"/>
        <v>0</v>
      </c>
      <c r="K108" s="489">
        <f t="shared" si="55"/>
        <v>0</v>
      </c>
      <c r="L108" s="489">
        <f t="shared" si="55"/>
        <v>0</v>
      </c>
      <c r="M108" s="489">
        <f t="shared" si="55"/>
        <v>0</v>
      </c>
      <c r="N108" s="489">
        <f t="shared" si="55"/>
        <v>0</v>
      </c>
      <c r="O108" s="534">
        <f t="shared" si="55"/>
        <v>0</v>
      </c>
      <c r="P108" s="888"/>
      <c r="Q108" s="889"/>
      <c r="R108" s="49"/>
    </row>
    <row r="109" spans="2:18" s="490" customFormat="1" ht="15.75" x14ac:dyDescent="0.25">
      <c r="B109" s="49"/>
      <c r="C109" s="616" t="s">
        <v>773</v>
      </c>
      <c r="D109" s="489">
        <f t="shared" si="53"/>
        <v>1365320</v>
      </c>
      <c r="E109" s="489">
        <f t="shared" ref="E109:O109" si="56">E41-E75</f>
        <v>1563990</v>
      </c>
      <c r="F109" s="489">
        <f t="shared" si="56"/>
        <v>1591350</v>
      </c>
      <c r="G109" s="489">
        <f t="shared" si="56"/>
        <v>1631720</v>
      </c>
      <c r="H109" s="489">
        <f t="shared" si="56"/>
        <v>1653630</v>
      </c>
      <c r="I109" s="489">
        <f t="shared" si="56"/>
        <v>1696630</v>
      </c>
      <c r="J109" s="489">
        <f t="shared" si="56"/>
        <v>1740740</v>
      </c>
      <c r="K109" s="489">
        <f t="shared" si="56"/>
        <v>1786000</v>
      </c>
      <c r="L109" s="489">
        <f t="shared" si="56"/>
        <v>1832450</v>
      </c>
      <c r="M109" s="489">
        <f t="shared" si="56"/>
        <v>1880080</v>
      </c>
      <c r="N109" s="489">
        <f t="shared" si="56"/>
        <v>1936482.3999999985</v>
      </c>
      <c r="O109" s="534">
        <f t="shared" si="56"/>
        <v>17313072.399999976</v>
      </c>
      <c r="P109" s="888"/>
      <c r="Q109" s="889"/>
      <c r="R109" s="49"/>
    </row>
    <row r="110" spans="2:18" s="490" customFormat="1" ht="15.75" x14ac:dyDescent="0.25">
      <c r="B110" s="49"/>
      <c r="C110" s="616" t="s">
        <v>774</v>
      </c>
      <c r="D110" s="489">
        <f t="shared" si="53"/>
        <v>0</v>
      </c>
      <c r="E110" s="489">
        <f t="shared" ref="E110:O110" si="57">E42-E76</f>
        <v>0</v>
      </c>
      <c r="F110" s="489">
        <f t="shared" si="57"/>
        <v>0</v>
      </c>
      <c r="G110" s="489">
        <f t="shared" si="57"/>
        <v>0</v>
      </c>
      <c r="H110" s="489">
        <f t="shared" si="57"/>
        <v>0</v>
      </c>
      <c r="I110" s="489">
        <f t="shared" si="57"/>
        <v>0</v>
      </c>
      <c r="J110" s="489">
        <f t="shared" si="57"/>
        <v>0</v>
      </c>
      <c r="K110" s="489">
        <f t="shared" si="57"/>
        <v>0</v>
      </c>
      <c r="L110" s="489">
        <f t="shared" si="57"/>
        <v>0</v>
      </c>
      <c r="M110" s="489">
        <f t="shared" si="57"/>
        <v>0</v>
      </c>
      <c r="N110" s="489">
        <f t="shared" si="57"/>
        <v>0</v>
      </c>
      <c r="O110" s="534">
        <f t="shared" si="57"/>
        <v>0</v>
      </c>
      <c r="P110" s="888"/>
      <c r="Q110" s="889"/>
      <c r="R110" s="49"/>
    </row>
    <row r="111" spans="2:18" s="490" customFormat="1" ht="15.75" x14ac:dyDescent="0.25">
      <c r="B111" s="49"/>
      <c r="C111" s="616" t="s">
        <v>775</v>
      </c>
      <c r="D111" s="489">
        <f t="shared" si="53"/>
        <v>0</v>
      </c>
      <c r="E111" s="489">
        <f t="shared" ref="E111:O111" si="58">E43-E77</f>
        <v>0</v>
      </c>
      <c r="F111" s="489">
        <f t="shared" si="58"/>
        <v>0</v>
      </c>
      <c r="G111" s="489">
        <f t="shared" si="58"/>
        <v>0</v>
      </c>
      <c r="H111" s="489">
        <f t="shared" si="58"/>
        <v>0</v>
      </c>
      <c r="I111" s="489">
        <f t="shared" si="58"/>
        <v>0</v>
      </c>
      <c r="J111" s="489">
        <f t="shared" si="58"/>
        <v>0</v>
      </c>
      <c r="K111" s="489">
        <f t="shared" si="58"/>
        <v>0</v>
      </c>
      <c r="L111" s="489">
        <f t="shared" si="58"/>
        <v>0</v>
      </c>
      <c r="M111" s="489">
        <f t="shared" si="58"/>
        <v>0</v>
      </c>
      <c r="N111" s="489">
        <f t="shared" si="58"/>
        <v>0</v>
      </c>
      <c r="O111" s="534">
        <f t="shared" si="58"/>
        <v>0</v>
      </c>
      <c r="P111" s="888"/>
      <c r="Q111" s="889"/>
      <c r="R111" s="49"/>
    </row>
    <row r="112" spans="2:18" s="490" customFormat="1" ht="15.75" x14ac:dyDescent="0.25">
      <c r="B112" s="49"/>
      <c r="C112" s="616" t="s">
        <v>776</v>
      </c>
      <c r="D112" s="489">
        <f t="shared" si="53"/>
        <v>0</v>
      </c>
      <c r="E112" s="489">
        <f t="shared" ref="E112:O112" si="59">E44-E78</f>
        <v>0</v>
      </c>
      <c r="F112" s="489">
        <f t="shared" si="59"/>
        <v>0</v>
      </c>
      <c r="G112" s="489">
        <f t="shared" si="59"/>
        <v>0</v>
      </c>
      <c r="H112" s="489">
        <f t="shared" si="59"/>
        <v>0</v>
      </c>
      <c r="I112" s="489">
        <f t="shared" si="59"/>
        <v>0</v>
      </c>
      <c r="J112" s="489">
        <f t="shared" si="59"/>
        <v>0</v>
      </c>
      <c r="K112" s="489">
        <f t="shared" si="59"/>
        <v>0</v>
      </c>
      <c r="L112" s="489">
        <f t="shared" si="59"/>
        <v>0</v>
      </c>
      <c r="M112" s="489">
        <f t="shared" si="59"/>
        <v>0</v>
      </c>
      <c r="N112" s="489">
        <f t="shared" si="59"/>
        <v>0</v>
      </c>
      <c r="O112" s="534">
        <f t="shared" si="59"/>
        <v>0</v>
      </c>
      <c r="P112" s="888"/>
      <c r="Q112" s="889"/>
      <c r="R112" s="49"/>
    </row>
    <row r="113" spans="2:18" s="490" customFormat="1" ht="15.75" x14ac:dyDescent="0.25">
      <c r="B113" s="49"/>
      <c r="C113" s="616" t="s">
        <v>777</v>
      </c>
      <c r="D113" s="489">
        <f t="shared" si="53"/>
        <v>1365320</v>
      </c>
      <c r="E113" s="489">
        <f t="shared" ref="E113:O113" si="60">E45-E79</f>
        <v>213500</v>
      </c>
      <c r="F113" s="489">
        <f t="shared" si="60"/>
        <v>205740</v>
      </c>
      <c r="G113" s="489">
        <f t="shared" si="60"/>
        <v>210070</v>
      </c>
      <c r="H113" s="489">
        <f t="shared" si="60"/>
        <v>195020</v>
      </c>
      <c r="I113" s="489">
        <f t="shared" si="60"/>
        <v>200090</v>
      </c>
      <c r="J113" s="489">
        <f t="shared" si="60"/>
        <v>205300</v>
      </c>
      <c r="K113" s="489">
        <f t="shared" si="60"/>
        <v>210650</v>
      </c>
      <c r="L113" s="489">
        <f t="shared" si="60"/>
        <v>216150</v>
      </c>
      <c r="M113" s="489">
        <f t="shared" si="60"/>
        <v>221720</v>
      </c>
      <c r="N113" s="489">
        <f t="shared" si="60"/>
        <v>228371.60000002384</v>
      </c>
      <c r="O113" s="534">
        <f t="shared" si="60"/>
        <v>2106611.6000000238</v>
      </c>
      <c r="P113" s="888"/>
      <c r="Q113" s="889"/>
      <c r="R113" s="49"/>
    </row>
    <row r="114" spans="2:18" s="490" customFormat="1" ht="28.5" x14ac:dyDescent="0.25">
      <c r="B114" s="49"/>
      <c r="C114" s="616" t="s">
        <v>778</v>
      </c>
      <c r="D114" s="489">
        <f t="shared" si="53"/>
        <v>-2377290</v>
      </c>
      <c r="E114" s="489">
        <f t="shared" ref="E114:O114" si="61">E46-E80</f>
        <v>-650390</v>
      </c>
      <c r="F114" s="489">
        <f t="shared" si="61"/>
        <v>1485830</v>
      </c>
      <c r="G114" s="489">
        <f t="shared" si="61"/>
        <v>3823220</v>
      </c>
      <c r="H114" s="489">
        <f t="shared" si="61"/>
        <v>6410160</v>
      </c>
      <c r="I114" s="489">
        <f t="shared" si="61"/>
        <v>6576830</v>
      </c>
      <c r="J114" s="489">
        <f t="shared" si="61"/>
        <v>6747840</v>
      </c>
      <c r="K114" s="489">
        <f t="shared" si="61"/>
        <v>6923300</v>
      </c>
      <c r="L114" s="489">
        <f t="shared" si="61"/>
        <v>7103250</v>
      </c>
      <c r="M114" s="489">
        <f t="shared" si="61"/>
        <v>7288030</v>
      </c>
      <c r="N114" s="489">
        <f t="shared" si="61"/>
        <v>7506670.8999999613</v>
      </c>
      <c r="O114" s="534">
        <f t="shared" si="61"/>
        <v>53214740.899999961</v>
      </c>
      <c r="P114" s="888"/>
      <c r="Q114" s="889"/>
      <c r="R114" s="49"/>
    </row>
    <row r="115" spans="2:18" s="490" customFormat="1" ht="28.5" x14ac:dyDescent="0.25">
      <c r="B115" s="49"/>
      <c r="C115" s="616" t="s">
        <v>779</v>
      </c>
      <c r="D115" s="489">
        <f t="shared" si="53"/>
        <v>-3803950</v>
      </c>
      <c r="E115" s="489">
        <f t="shared" ref="E115:O115" si="62">E47-E81</f>
        <v>-650390</v>
      </c>
      <c r="F115" s="489">
        <f t="shared" si="62"/>
        <v>1485830</v>
      </c>
      <c r="G115" s="489">
        <f t="shared" si="62"/>
        <v>3823220</v>
      </c>
      <c r="H115" s="489">
        <f t="shared" si="62"/>
        <v>6410160</v>
      </c>
      <c r="I115" s="489">
        <f t="shared" si="62"/>
        <v>6576830</v>
      </c>
      <c r="J115" s="489">
        <f t="shared" si="62"/>
        <v>6747840</v>
      </c>
      <c r="K115" s="489">
        <f t="shared" si="62"/>
        <v>6923300</v>
      </c>
      <c r="L115" s="489">
        <f t="shared" si="62"/>
        <v>7103250</v>
      </c>
      <c r="M115" s="489">
        <f t="shared" si="62"/>
        <v>7288030</v>
      </c>
      <c r="N115" s="489">
        <f t="shared" si="62"/>
        <v>7506670.8999999613</v>
      </c>
      <c r="O115" s="534">
        <f t="shared" si="62"/>
        <v>53214740.899999961</v>
      </c>
      <c r="P115" s="888"/>
      <c r="Q115" s="889"/>
      <c r="R115" s="49"/>
    </row>
    <row r="116" spans="2:18" s="490" customFormat="1" ht="12" customHeight="1" x14ac:dyDescent="0.25">
      <c r="B116" s="49"/>
      <c r="C116" s="630"/>
      <c r="D116" s="501"/>
      <c r="E116" s="502"/>
      <c r="F116" s="502"/>
      <c r="G116" s="502"/>
      <c r="H116" s="502"/>
      <c r="I116" s="502"/>
      <c r="J116" s="502"/>
      <c r="K116" s="502"/>
      <c r="L116" s="503"/>
      <c r="M116" s="502"/>
      <c r="N116" s="503"/>
      <c r="O116" s="613"/>
      <c r="P116" s="888"/>
      <c r="Q116" s="889"/>
      <c r="R116" s="49"/>
    </row>
    <row r="117" spans="2:18" s="490" customFormat="1" ht="15.75" x14ac:dyDescent="0.25">
      <c r="B117" s="49"/>
      <c r="C117" s="616" t="s">
        <v>780</v>
      </c>
      <c r="D117" s="489"/>
      <c r="E117" s="489">
        <f t="shared" ref="E117:O117" si="63">E49-E83</f>
        <v>1932070</v>
      </c>
      <c r="F117" s="489">
        <f t="shared" si="63"/>
        <v>2129720</v>
      </c>
      <c r="G117" s="489">
        <f t="shared" si="63"/>
        <v>2343110</v>
      </c>
      <c r="H117" s="489">
        <f t="shared" si="63"/>
        <v>2573300</v>
      </c>
      <c r="I117" s="489">
        <f t="shared" si="63"/>
        <v>173160</v>
      </c>
      <c r="J117" s="489">
        <f t="shared" si="63"/>
        <v>177680</v>
      </c>
      <c r="K117" s="489">
        <f t="shared" si="63"/>
        <v>182280</v>
      </c>
      <c r="L117" s="489">
        <f t="shared" si="63"/>
        <v>187030</v>
      </c>
      <c r="M117" s="489">
        <f t="shared" si="63"/>
        <v>191890</v>
      </c>
      <c r="N117" s="489">
        <f t="shared" si="63"/>
        <v>227166.30000000447</v>
      </c>
      <c r="O117" s="534">
        <f t="shared" si="63"/>
        <v>11412316.300000004</v>
      </c>
      <c r="P117" s="888"/>
      <c r="Q117" s="889"/>
      <c r="R117" s="49"/>
    </row>
    <row r="118" spans="2:18" s="490" customFormat="1" ht="29.25" thickBot="1" x14ac:dyDescent="0.3">
      <c r="B118" s="49"/>
      <c r="C118" s="619" t="s">
        <v>784</v>
      </c>
      <c r="D118" s="620"/>
      <c r="E118" s="621">
        <f t="shared" ref="E118:O118" si="64">E50-E84</f>
        <v>4.1956127343970584E-2</v>
      </c>
      <c r="F118" s="621">
        <f t="shared" si="64"/>
        <v>4.2193238172810954E-2</v>
      </c>
      <c r="G118" s="621">
        <f t="shared" si="64"/>
        <v>4.2416617276761936E-2</v>
      </c>
      <c r="H118" s="621">
        <f t="shared" si="64"/>
        <v>4.2625037178189551E-2</v>
      </c>
      <c r="I118" s="621">
        <f t="shared" si="64"/>
        <v>-9.9872523584565442E-8</v>
      </c>
      <c r="J118" s="621">
        <f t="shared" si="64"/>
        <v>2.7590939644106527E-7</v>
      </c>
      <c r="K118" s="621">
        <f t="shared" si="64"/>
        <v>-1.4975248130433272E-7</v>
      </c>
      <c r="L118" s="621">
        <f t="shared" si="64"/>
        <v>7.6015600036782871E-8</v>
      </c>
      <c r="M118" s="621">
        <f t="shared" si="64"/>
        <v>2.3455765107982529E-8</v>
      </c>
      <c r="N118" s="621">
        <f t="shared" si="64"/>
        <v>0</v>
      </c>
      <c r="O118" s="628">
        <f t="shared" si="64"/>
        <v>0.16341955927181484</v>
      </c>
      <c r="P118" s="890"/>
      <c r="Q118" s="891"/>
      <c r="R118" s="49"/>
    </row>
    <row r="119" spans="2:18" ht="15.75" x14ac:dyDescent="0.25">
      <c r="B119" s="49"/>
      <c r="C119" s="68"/>
      <c r="D119" s="68"/>
      <c r="E119" s="68"/>
      <c r="F119" s="68"/>
      <c r="G119" s="68"/>
      <c r="H119" s="68"/>
      <c r="I119" s="68"/>
      <c r="J119" s="68"/>
      <c r="K119" s="68"/>
      <c r="L119" s="68"/>
      <c r="M119" s="68"/>
      <c r="N119" s="68"/>
      <c r="O119" s="68"/>
      <c r="P119" s="68"/>
      <c r="Q119" s="68"/>
      <c r="R119" s="49"/>
    </row>
    <row r="120" spans="2:18" ht="16.5" thickBot="1" x14ac:dyDescent="0.3">
      <c r="B120" s="49"/>
      <c r="C120" s="68"/>
      <c r="D120" s="68"/>
      <c r="E120" s="68"/>
      <c r="F120" s="68"/>
      <c r="G120" s="68"/>
      <c r="H120" s="68"/>
      <c r="I120" s="68"/>
      <c r="J120" s="68"/>
      <c r="K120" s="68"/>
      <c r="L120" s="68"/>
      <c r="M120" s="68"/>
      <c r="N120" s="68"/>
      <c r="O120" s="68"/>
      <c r="P120" s="68"/>
      <c r="Q120" s="68"/>
      <c r="R120" s="49"/>
    </row>
    <row r="121" spans="2:18" s="490" customFormat="1" ht="30.75" thickBot="1" x14ac:dyDescent="0.3">
      <c r="B121" s="49"/>
      <c r="C121" s="504" t="s">
        <v>785</v>
      </c>
      <c r="D121" s="636" t="str">
        <f>D90</f>
        <v>2014/15</v>
      </c>
      <c r="E121" s="636" t="str">
        <f t="shared" ref="E121:N121" si="65">E90</f>
        <v>2015/16</v>
      </c>
      <c r="F121" s="636" t="str">
        <f t="shared" si="65"/>
        <v>2016/17</v>
      </c>
      <c r="G121" s="636" t="str">
        <f t="shared" si="65"/>
        <v>2017/18</v>
      </c>
      <c r="H121" s="636" t="str">
        <f t="shared" si="65"/>
        <v>2018/19</v>
      </c>
      <c r="I121" s="636" t="str">
        <f t="shared" si="65"/>
        <v>2019/20</v>
      </c>
      <c r="J121" s="636" t="str">
        <f t="shared" si="65"/>
        <v>2020/21</v>
      </c>
      <c r="K121" s="636" t="str">
        <f t="shared" si="65"/>
        <v>2021/22</v>
      </c>
      <c r="L121" s="636" t="str">
        <f t="shared" si="65"/>
        <v>2022/23</v>
      </c>
      <c r="M121" s="636" t="str">
        <f t="shared" si="65"/>
        <v>2023/24</v>
      </c>
      <c r="N121" s="636" t="str">
        <f t="shared" si="65"/>
        <v>2024/25</v>
      </c>
      <c r="O121" s="637" t="str">
        <f>O89</f>
        <v>Sum of 10 years</v>
      </c>
      <c r="P121" s="858"/>
      <c r="Q121" s="859"/>
      <c r="R121" s="49"/>
    </row>
    <row r="122" spans="2:18" s="490" customFormat="1" ht="16.5" thickBot="1" x14ac:dyDescent="0.3">
      <c r="B122" s="49"/>
      <c r="C122" s="864" t="s">
        <v>786</v>
      </c>
      <c r="D122" s="865"/>
      <c r="E122" s="865"/>
      <c r="F122" s="865"/>
      <c r="G122" s="865"/>
      <c r="H122" s="865"/>
      <c r="I122" s="865"/>
      <c r="J122" s="865"/>
      <c r="K122" s="865"/>
      <c r="L122" s="865"/>
      <c r="M122" s="865"/>
      <c r="N122" s="865"/>
      <c r="O122" s="866"/>
      <c r="P122" s="860"/>
      <c r="Q122" s="861"/>
      <c r="R122" s="49"/>
    </row>
    <row r="123" spans="2:18" s="490" customFormat="1" ht="15.75" x14ac:dyDescent="0.25">
      <c r="B123" s="49"/>
      <c r="C123" s="638" t="s">
        <v>787</v>
      </c>
      <c r="D123" s="867"/>
      <c r="E123" s="639"/>
      <c r="F123" s="639"/>
      <c r="G123" s="639"/>
      <c r="H123" s="639"/>
      <c r="I123" s="639"/>
      <c r="J123" s="639"/>
      <c r="K123" s="639"/>
      <c r="L123" s="639"/>
      <c r="M123" s="639"/>
      <c r="N123" s="639"/>
      <c r="O123" s="640"/>
      <c r="P123" s="860"/>
      <c r="Q123" s="861"/>
      <c r="R123" s="49"/>
    </row>
    <row r="124" spans="2:18" s="490" customFormat="1" ht="15.75" x14ac:dyDescent="0.25">
      <c r="B124" s="49"/>
      <c r="C124" s="632" t="s">
        <v>788</v>
      </c>
      <c r="D124" s="868"/>
      <c r="E124" s="693">
        <f>IF(E39=0,"",(E39/D39)-1)</f>
        <v>-1.9641262816993521E-2</v>
      </c>
      <c r="F124" s="694">
        <f t="shared" ref="F124:N124" si="66">IF(F39=0,"",(F39/E39)-1)</f>
        <v>5.1187274496754975E-2</v>
      </c>
      <c r="G124" s="694">
        <f t="shared" si="66"/>
        <v>2.0905182735372341E-2</v>
      </c>
      <c r="H124" s="694">
        <f t="shared" si="66"/>
        <v>8.1725255008454623E-2</v>
      </c>
      <c r="I124" s="694">
        <f t="shared" si="66"/>
        <v>2.5999633083939155E-2</v>
      </c>
      <c r="J124" s="694">
        <f t="shared" si="66"/>
        <v>2.6001639439247271E-2</v>
      </c>
      <c r="K124" s="694">
        <f t="shared" si="66"/>
        <v>2.5997443929146602E-2</v>
      </c>
      <c r="L124" s="694">
        <f t="shared" si="66"/>
        <v>2.6000327993032313E-2</v>
      </c>
      <c r="M124" s="694">
        <f t="shared" si="66"/>
        <v>2.6003450534388683E-2</v>
      </c>
      <c r="N124" s="694">
        <f t="shared" si="66"/>
        <v>3.0000000000000027E-2</v>
      </c>
      <c r="O124" s="695"/>
      <c r="P124" s="860"/>
      <c r="Q124" s="861"/>
      <c r="R124" s="49"/>
    </row>
    <row r="125" spans="2:18" s="490" customFormat="1" ht="15.75" x14ac:dyDescent="0.25">
      <c r="B125" s="49"/>
      <c r="C125" s="632" t="s">
        <v>789</v>
      </c>
      <c r="D125" s="868"/>
      <c r="E125" s="693">
        <f>IF(E73=0,"",(E73/D73)-1)</f>
        <v>1.7804322148097684E-2</v>
      </c>
      <c r="F125" s="694">
        <f t="shared" ref="F125:N125" si="67">IF(F73=0,"",(F73/E73)-1)</f>
        <v>5.0260818491687731E-2</v>
      </c>
      <c r="G125" s="694">
        <f t="shared" si="67"/>
        <v>2.1088661764084193E-2</v>
      </c>
      <c r="H125" s="694">
        <f t="shared" si="67"/>
        <v>7.971271283553194E-2</v>
      </c>
      <c r="I125" s="694">
        <f t="shared" si="67"/>
        <v>2.5999790134535017E-2</v>
      </c>
      <c r="J125" s="694">
        <f t="shared" si="67"/>
        <v>2.6001352947246481E-2</v>
      </c>
      <c r="K125" s="694">
        <f t="shared" si="67"/>
        <v>2.5997275960733424E-2</v>
      </c>
      <c r="L125" s="694">
        <f t="shared" si="67"/>
        <v>2.6000118504163838E-2</v>
      </c>
      <c r="M125" s="694">
        <f t="shared" si="67"/>
        <v>2.6004100714429601E-2</v>
      </c>
      <c r="N125" s="694">
        <f t="shared" si="67"/>
        <v>3.0000000000000027E-2</v>
      </c>
      <c r="O125" s="695"/>
      <c r="P125" s="860"/>
      <c r="Q125" s="861"/>
      <c r="R125" s="49"/>
    </row>
    <row r="126" spans="2:18" s="490" customFormat="1" ht="15.75" x14ac:dyDescent="0.25">
      <c r="B126" s="49"/>
      <c r="C126" s="631" t="s">
        <v>790</v>
      </c>
      <c r="D126" s="868"/>
      <c r="E126" s="696"/>
      <c r="F126" s="696"/>
      <c r="G126" s="696"/>
      <c r="H126" s="696"/>
      <c r="I126" s="696"/>
      <c r="J126" s="696"/>
      <c r="K126" s="696"/>
      <c r="L126" s="696"/>
      <c r="M126" s="696"/>
      <c r="N126" s="696"/>
      <c r="O126" s="697"/>
      <c r="P126" s="860"/>
      <c r="Q126" s="861"/>
      <c r="R126" s="49"/>
    </row>
    <row r="127" spans="2:18" s="490" customFormat="1" ht="15.75" x14ac:dyDescent="0.25">
      <c r="B127" s="49"/>
      <c r="C127" s="632" t="s">
        <v>788</v>
      </c>
      <c r="D127" s="868"/>
      <c r="E127" s="691">
        <f>(-486.54+472.54-0.5)/486.54</f>
        <v>-2.9802277305052E-2</v>
      </c>
      <c r="F127" s="692">
        <v>0</v>
      </c>
      <c r="G127" s="692">
        <v>0</v>
      </c>
      <c r="H127" s="692">
        <v>0</v>
      </c>
      <c r="I127" s="692">
        <v>0</v>
      </c>
      <c r="J127" s="692">
        <v>0</v>
      </c>
      <c r="K127" s="692">
        <v>0</v>
      </c>
      <c r="L127" s="692">
        <v>0</v>
      </c>
      <c r="M127" s="692">
        <v>0</v>
      </c>
      <c r="N127" s="692">
        <v>0</v>
      </c>
      <c r="O127" s="698"/>
      <c r="P127" s="860"/>
      <c r="Q127" s="861"/>
      <c r="R127" s="49"/>
    </row>
    <row r="128" spans="2:18" s="490" customFormat="1" ht="15.75" x14ac:dyDescent="0.25">
      <c r="B128" s="49"/>
      <c r="C128" s="632" t="s">
        <v>789</v>
      </c>
      <c r="D128" s="868"/>
      <c r="E128" s="691">
        <f>(-486.54+472.54-0.5)/486.54</f>
        <v>-2.9802277305052E-2</v>
      </c>
      <c r="F128" s="692">
        <v>0</v>
      </c>
      <c r="G128" s="692">
        <v>0</v>
      </c>
      <c r="H128" s="692">
        <v>0</v>
      </c>
      <c r="I128" s="692">
        <v>0</v>
      </c>
      <c r="J128" s="692">
        <v>0</v>
      </c>
      <c r="K128" s="692">
        <v>0</v>
      </c>
      <c r="L128" s="692">
        <v>0</v>
      </c>
      <c r="M128" s="692">
        <v>0</v>
      </c>
      <c r="N128" s="692">
        <v>0</v>
      </c>
      <c r="O128" s="698"/>
      <c r="P128" s="860"/>
      <c r="Q128" s="861"/>
      <c r="R128" s="49"/>
    </row>
    <row r="129" spans="2:18" s="490" customFormat="1" ht="15.75" x14ac:dyDescent="0.25">
      <c r="B129" s="49"/>
      <c r="C129" s="631" t="s">
        <v>791</v>
      </c>
      <c r="D129" s="868"/>
      <c r="E129" s="696"/>
      <c r="F129" s="696"/>
      <c r="G129" s="696"/>
      <c r="H129" s="696"/>
      <c r="I129" s="696"/>
      <c r="J129" s="696"/>
      <c r="K129" s="696"/>
      <c r="L129" s="696"/>
      <c r="M129" s="696"/>
      <c r="N129" s="696"/>
      <c r="O129" s="697"/>
      <c r="P129" s="860"/>
      <c r="Q129" s="861"/>
      <c r="R129" s="49"/>
    </row>
    <row r="130" spans="2:18" s="490" customFormat="1" ht="15.75" x14ac:dyDescent="0.25">
      <c r="B130" s="49"/>
      <c r="C130" s="632" t="s">
        <v>788</v>
      </c>
      <c r="D130" s="868"/>
      <c r="E130" s="691">
        <f>150000/D26</f>
        <v>3.1588097941635303E-3</v>
      </c>
      <c r="F130" s="691">
        <f t="shared" ref="F130:N130" si="68">150000/E26</f>
        <v>2.9578086345138409E-3</v>
      </c>
      <c r="G130" s="691">
        <f t="shared" si="68"/>
        <v>2.7689826683836819E-3</v>
      </c>
      <c r="H130" s="691">
        <f t="shared" si="68"/>
        <v>2.5916699580875134E-3</v>
      </c>
      <c r="I130" s="691">
        <f t="shared" si="68"/>
        <v>2.4252376045701823E-3</v>
      </c>
      <c r="J130" s="691">
        <f t="shared" si="68"/>
        <v>2.3637789639745902E-3</v>
      </c>
      <c r="K130" s="691">
        <f t="shared" si="68"/>
        <v>2.303878856520415E-3</v>
      </c>
      <c r="L130" s="691">
        <f t="shared" si="68"/>
        <v>2.2454951998049115E-3</v>
      </c>
      <c r="M130" s="691">
        <f t="shared" si="68"/>
        <v>2.1885918337510627E-3</v>
      </c>
      <c r="N130" s="691">
        <f t="shared" si="68"/>
        <v>2.1331303730887687E-3</v>
      </c>
      <c r="O130" s="698"/>
      <c r="P130" s="860"/>
      <c r="Q130" s="861"/>
      <c r="R130" s="49"/>
    </row>
    <row r="131" spans="2:18" s="490" customFormat="1" ht="15.75" x14ac:dyDescent="0.25">
      <c r="B131" s="49"/>
      <c r="C131" s="632" t="s">
        <v>789</v>
      </c>
      <c r="D131" s="868"/>
      <c r="E131" s="691">
        <f>150000/D26</f>
        <v>3.1588097941635303E-3</v>
      </c>
      <c r="F131" s="691">
        <f t="shared" ref="F131:N131" si="69">150000/E26</f>
        <v>2.9578086345138409E-3</v>
      </c>
      <c r="G131" s="691">
        <f t="shared" si="69"/>
        <v>2.7689826683836819E-3</v>
      </c>
      <c r="H131" s="691">
        <f t="shared" si="69"/>
        <v>2.5916699580875134E-3</v>
      </c>
      <c r="I131" s="691">
        <f t="shared" si="69"/>
        <v>2.4252376045701823E-3</v>
      </c>
      <c r="J131" s="691">
        <f t="shared" si="69"/>
        <v>2.3637789639745902E-3</v>
      </c>
      <c r="K131" s="691">
        <f t="shared" si="69"/>
        <v>2.303878856520415E-3</v>
      </c>
      <c r="L131" s="691">
        <f t="shared" si="69"/>
        <v>2.2454951998049115E-3</v>
      </c>
      <c r="M131" s="691">
        <f t="shared" si="69"/>
        <v>2.1885918337510627E-3</v>
      </c>
      <c r="N131" s="691">
        <f t="shared" si="69"/>
        <v>2.1331303730887687E-3</v>
      </c>
      <c r="O131" s="698"/>
      <c r="P131" s="860"/>
      <c r="Q131" s="861"/>
      <c r="R131" s="49"/>
    </row>
    <row r="132" spans="2:18" s="490" customFormat="1" ht="30" x14ac:dyDescent="0.25">
      <c r="B132" s="49"/>
      <c r="C132" s="631" t="s">
        <v>792</v>
      </c>
      <c r="D132" s="868"/>
      <c r="E132" s="696"/>
      <c r="F132" s="696"/>
      <c r="G132" s="696"/>
      <c r="H132" s="696"/>
      <c r="I132" s="696"/>
      <c r="J132" s="696"/>
      <c r="K132" s="696"/>
      <c r="L132" s="696"/>
      <c r="M132" s="696"/>
      <c r="N132" s="696"/>
      <c r="O132" s="697"/>
      <c r="P132" s="860"/>
      <c r="Q132" s="861"/>
      <c r="R132" s="49"/>
    </row>
    <row r="133" spans="2:18" s="490" customFormat="1" ht="15.75" x14ac:dyDescent="0.25">
      <c r="B133" s="49"/>
      <c r="C133" s="632" t="s">
        <v>788</v>
      </c>
      <c r="D133" s="868"/>
      <c r="E133" s="691">
        <v>2.8000000000000001E-2</v>
      </c>
      <c r="F133" s="692">
        <v>2.5999999999999999E-2</v>
      </c>
      <c r="G133" s="692">
        <v>2.5999999999999999E-2</v>
      </c>
      <c r="H133" s="692">
        <v>2.5999999999999999E-2</v>
      </c>
      <c r="I133" s="692">
        <v>2.5999999999999999E-2</v>
      </c>
      <c r="J133" s="692">
        <v>2.5999999999999999E-2</v>
      </c>
      <c r="K133" s="692">
        <v>2.5999999999999999E-2</v>
      </c>
      <c r="L133" s="692">
        <v>2.5999999999999999E-2</v>
      </c>
      <c r="M133" s="692">
        <v>2.5999999999999999E-2</v>
      </c>
      <c r="N133" s="692">
        <v>2.5999999999999999E-2</v>
      </c>
      <c r="O133" s="698"/>
      <c r="P133" s="860"/>
      <c r="Q133" s="861"/>
      <c r="R133" s="49"/>
    </row>
    <row r="134" spans="2:18" s="490" customFormat="1" ht="15.75" x14ac:dyDescent="0.25">
      <c r="B134" s="49"/>
      <c r="C134" s="632" t="s">
        <v>789</v>
      </c>
      <c r="D134" s="868"/>
      <c r="E134" s="691">
        <v>2.8000000000000001E-2</v>
      </c>
      <c r="F134" s="692">
        <v>2.5999999999999999E-2</v>
      </c>
      <c r="G134" s="692">
        <v>2.5999999999999999E-2</v>
      </c>
      <c r="H134" s="692">
        <v>2.5999999999999999E-2</v>
      </c>
      <c r="I134" s="692">
        <v>2.5999999999999999E-2</v>
      </c>
      <c r="J134" s="692">
        <v>2.5999999999999999E-2</v>
      </c>
      <c r="K134" s="692">
        <v>2.5999999999999999E-2</v>
      </c>
      <c r="L134" s="692">
        <v>2.5999999999999999E-2</v>
      </c>
      <c r="M134" s="692">
        <v>2.5999999999999999E-2</v>
      </c>
      <c r="N134" s="692">
        <v>2.5999999999999999E-2</v>
      </c>
      <c r="O134" s="698"/>
      <c r="P134" s="860"/>
      <c r="Q134" s="861"/>
      <c r="R134" s="49"/>
    </row>
    <row r="135" spans="2:18" s="490" customFormat="1" ht="15.75" x14ac:dyDescent="0.25">
      <c r="B135" s="49"/>
      <c r="C135" s="631" t="s">
        <v>793</v>
      </c>
      <c r="D135" s="868"/>
      <c r="E135" s="696"/>
      <c r="F135" s="696"/>
      <c r="G135" s="696"/>
      <c r="H135" s="696"/>
      <c r="I135" s="696"/>
      <c r="J135" s="696"/>
      <c r="K135" s="696"/>
      <c r="L135" s="696"/>
      <c r="M135" s="696"/>
      <c r="N135" s="696"/>
      <c r="O135" s="697"/>
      <c r="P135" s="860"/>
      <c r="Q135" s="861"/>
      <c r="R135" s="49"/>
    </row>
    <row r="136" spans="2:18" s="490" customFormat="1" ht="15.75" x14ac:dyDescent="0.25">
      <c r="B136" s="49"/>
      <c r="C136" s="632" t="s">
        <v>788</v>
      </c>
      <c r="D136" s="868"/>
      <c r="E136" s="691">
        <f>-1900000/(D79-D76)</f>
        <v>-3.0783493372394888E-2</v>
      </c>
      <c r="F136" s="692">
        <v>0</v>
      </c>
      <c r="G136" s="692">
        <v>0</v>
      </c>
      <c r="H136" s="692">
        <v>0</v>
      </c>
      <c r="I136" s="692">
        <v>0</v>
      </c>
      <c r="J136" s="692">
        <v>0</v>
      </c>
      <c r="K136" s="692">
        <v>0</v>
      </c>
      <c r="L136" s="692">
        <v>0</v>
      </c>
      <c r="M136" s="692">
        <v>0</v>
      </c>
      <c r="N136" s="692">
        <v>0</v>
      </c>
      <c r="O136" s="698"/>
      <c r="P136" s="860"/>
      <c r="Q136" s="861"/>
      <c r="R136" s="49"/>
    </row>
    <row r="137" spans="2:18" s="490" customFormat="1" ht="16.5" thickBot="1" x14ac:dyDescent="0.3">
      <c r="B137" s="49"/>
      <c r="C137" s="633" t="s">
        <v>789</v>
      </c>
      <c r="D137" s="869"/>
      <c r="E137" s="699">
        <f>-1900000/(D79-D76)</f>
        <v>-3.0783493372394888E-2</v>
      </c>
      <c r="F137" s="700">
        <v>0</v>
      </c>
      <c r="G137" s="700">
        <v>0</v>
      </c>
      <c r="H137" s="700">
        <v>0</v>
      </c>
      <c r="I137" s="700">
        <v>0</v>
      </c>
      <c r="J137" s="700">
        <v>0</v>
      </c>
      <c r="K137" s="700">
        <v>0</v>
      </c>
      <c r="L137" s="700">
        <v>0</v>
      </c>
      <c r="M137" s="700">
        <v>0</v>
      </c>
      <c r="N137" s="700">
        <v>0</v>
      </c>
      <c r="O137" s="701"/>
      <c r="P137" s="862"/>
      <c r="Q137" s="863"/>
      <c r="R137" s="49"/>
    </row>
    <row r="138" spans="2:18" ht="15.75" x14ac:dyDescent="0.25">
      <c r="B138" s="49"/>
      <c r="C138" s="68"/>
      <c r="D138" s="68"/>
      <c r="E138" s="68"/>
      <c r="F138" s="68"/>
      <c r="G138" s="68"/>
      <c r="H138" s="68"/>
      <c r="I138" s="68"/>
      <c r="J138" s="68"/>
      <c r="K138" s="68"/>
      <c r="L138" s="68"/>
      <c r="M138" s="68"/>
      <c r="N138" s="68"/>
      <c r="O138" s="68"/>
      <c r="P138" s="68"/>
      <c r="Q138" s="68"/>
      <c r="R138" s="49"/>
    </row>
  </sheetData>
  <mergeCells count="28">
    <mergeCell ref="C23:O23"/>
    <mergeCell ref="C37:O37"/>
    <mergeCell ref="P19:P22"/>
    <mergeCell ref="E53:O53"/>
    <mergeCell ref="T19:T22"/>
    <mergeCell ref="Q19:Q22"/>
    <mergeCell ref="E20:O20"/>
    <mergeCell ref="O21:O22"/>
    <mergeCell ref="C2:G2"/>
    <mergeCell ref="B4:O4"/>
    <mergeCell ref="B6:O6"/>
    <mergeCell ref="C7:O16"/>
    <mergeCell ref="E19:O19"/>
    <mergeCell ref="P121:Q137"/>
    <mergeCell ref="C122:O122"/>
    <mergeCell ref="D123:D137"/>
    <mergeCell ref="P53:P56"/>
    <mergeCell ref="C105:O105"/>
    <mergeCell ref="C57:O57"/>
    <mergeCell ref="C71:O71"/>
    <mergeCell ref="E87:O87"/>
    <mergeCell ref="E88:O88"/>
    <mergeCell ref="O89:O90"/>
    <mergeCell ref="C91:O91"/>
    <mergeCell ref="P87:Q118"/>
    <mergeCell ref="Q53:Q56"/>
    <mergeCell ref="E54:O54"/>
    <mergeCell ref="O55:O56"/>
  </mergeCells>
  <dataValidations count="5">
    <dataValidation allowBlank="1" showInputMessage="1" showErrorMessage="1" prompt="_x000a_" sqref="C49 IY49 SU49 ACQ49 AMM49 AWI49 BGE49 BQA49 BZW49 CJS49 CTO49 DDK49 DNG49 DXC49 EGY49 EQU49 FAQ49 FKM49 FUI49 GEE49 GOA49 GXW49 HHS49 HRO49 IBK49 ILG49 IVC49 JEY49 JOU49 JYQ49 KIM49 KSI49 LCE49 LMA49 LVW49 MFS49 MPO49 MZK49 NJG49 NTC49 OCY49 OMU49 OWQ49 PGM49 PQI49 QAE49 QKA49 QTW49 RDS49 RNO49 RXK49 SHG49 SRC49 TAY49 TKU49 TUQ49 UEM49 UOI49 UYE49 VIA49 VRW49 WBS49 WLO49 WVK49 C65587 IY65587 SU65587 ACQ65587 AMM65587 AWI65587 BGE65587 BQA65587 BZW65587 CJS65587 CTO65587 DDK65587 DNG65587 DXC65587 EGY65587 EQU65587 FAQ65587 FKM65587 FUI65587 GEE65587 GOA65587 GXW65587 HHS65587 HRO65587 IBK65587 ILG65587 IVC65587 JEY65587 JOU65587 JYQ65587 KIM65587 KSI65587 LCE65587 LMA65587 LVW65587 MFS65587 MPO65587 MZK65587 NJG65587 NTC65587 OCY65587 OMU65587 OWQ65587 PGM65587 PQI65587 QAE65587 QKA65587 QTW65587 RDS65587 RNO65587 RXK65587 SHG65587 SRC65587 TAY65587 TKU65587 TUQ65587 UEM65587 UOI65587 UYE65587 VIA65587 VRW65587 WBS65587 WLO65587 WVK65587 C131123 IY131123 SU131123 ACQ131123 AMM131123 AWI131123 BGE131123 BQA131123 BZW131123 CJS131123 CTO131123 DDK131123 DNG131123 DXC131123 EGY131123 EQU131123 FAQ131123 FKM131123 FUI131123 GEE131123 GOA131123 GXW131123 HHS131123 HRO131123 IBK131123 ILG131123 IVC131123 JEY131123 JOU131123 JYQ131123 KIM131123 KSI131123 LCE131123 LMA131123 LVW131123 MFS131123 MPO131123 MZK131123 NJG131123 NTC131123 OCY131123 OMU131123 OWQ131123 PGM131123 PQI131123 QAE131123 QKA131123 QTW131123 RDS131123 RNO131123 RXK131123 SHG131123 SRC131123 TAY131123 TKU131123 TUQ131123 UEM131123 UOI131123 UYE131123 VIA131123 VRW131123 WBS131123 WLO131123 WVK131123 C196659 IY196659 SU196659 ACQ196659 AMM196659 AWI196659 BGE196659 BQA196659 BZW196659 CJS196659 CTO196659 DDK196659 DNG196659 DXC196659 EGY196659 EQU196659 FAQ196659 FKM196659 FUI196659 GEE196659 GOA196659 GXW196659 HHS196659 HRO196659 IBK196659 ILG196659 IVC196659 JEY196659 JOU196659 JYQ196659 KIM196659 KSI196659 LCE196659 LMA196659 LVW196659 MFS196659 MPO196659 MZK196659 NJG196659 NTC196659 OCY196659 OMU196659 OWQ196659 PGM196659 PQI196659 QAE196659 QKA196659 QTW196659 RDS196659 RNO196659 RXK196659 SHG196659 SRC196659 TAY196659 TKU196659 TUQ196659 UEM196659 UOI196659 UYE196659 VIA196659 VRW196659 WBS196659 WLO196659 WVK196659 C262195 IY262195 SU262195 ACQ262195 AMM262195 AWI262195 BGE262195 BQA262195 BZW262195 CJS262195 CTO262195 DDK262195 DNG262195 DXC262195 EGY262195 EQU262195 FAQ262195 FKM262195 FUI262195 GEE262195 GOA262195 GXW262195 HHS262195 HRO262195 IBK262195 ILG262195 IVC262195 JEY262195 JOU262195 JYQ262195 KIM262195 KSI262195 LCE262195 LMA262195 LVW262195 MFS262195 MPO262195 MZK262195 NJG262195 NTC262195 OCY262195 OMU262195 OWQ262195 PGM262195 PQI262195 QAE262195 QKA262195 QTW262195 RDS262195 RNO262195 RXK262195 SHG262195 SRC262195 TAY262195 TKU262195 TUQ262195 UEM262195 UOI262195 UYE262195 VIA262195 VRW262195 WBS262195 WLO262195 WVK262195 C327731 IY327731 SU327731 ACQ327731 AMM327731 AWI327731 BGE327731 BQA327731 BZW327731 CJS327731 CTO327731 DDK327731 DNG327731 DXC327731 EGY327731 EQU327731 FAQ327731 FKM327731 FUI327731 GEE327731 GOA327731 GXW327731 HHS327731 HRO327731 IBK327731 ILG327731 IVC327731 JEY327731 JOU327731 JYQ327731 KIM327731 KSI327731 LCE327731 LMA327731 LVW327731 MFS327731 MPO327731 MZK327731 NJG327731 NTC327731 OCY327731 OMU327731 OWQ327731 PGM327731 PQI327731 QAE327731 QKA327731 QTW327731 RDS327731 RNO327731 RXK327731 SHG327731 SRC327731 TAY327731 TKU327731 TUQ327731 UEM327731 UOI327731 UYE327731 VIA327731 VRW327731 WBS327731 WLO327731 WVK327731 C393267 IY393267 SU393267 ACQ393267 AMM393267 AWI393267 BGE393267 BQA393267 BZW393267 CJS393267 CTO393267 DDK393267 DNG393267 DXC393267 EGY393267 EQU393267 FAQ393267 FKM393267 FUI393267 GEE393267 GOA393267 GXW393267 HHS393267 HRO393267 IBK393267 ILG393267 IVC393267 JEY393267 JOU393267 JYQ393267 KIM393267 KSI393267 LCE393267 LMA393267 LVW393267 MFS393267 MPO393267 MZK393267 NJG393267 NTC393267 OCY393267 OMU393267 OWQ393267 PGM393267 PQI393267 QAE393267 QKA393267 QTW393267 RDS393267 RNO393267 RXK393267 SHG393267 SRC393267 TAY393267 TKU393267 TUQ393267 UEM393267 UOI393267 UYE393267 VIA393267 VRW393267 WBS393267 WLO393267 WVK393267 C458803 IY458803 SU458803 ACQ458803 AMM458803 AWI458803 BGE458803 BQA458803 BZW458803 CJS458803 CTO458803 DDK458803 DNG458803 DXC458803 EGY458803 EQU458803 FAQ458803 FKM458803 FUI458803 GEE458803 GOA458803 GXW458803 HHS458803 HRO458803 IBK458803 ILG458803 IVC458803 JEY458803 JOU458803 JYQ458803 KIM458803 KSI458803 LCE458803 LMA458803 LVW458803 MFS458803 MPO458803 MZK458803 NJG458803 NTC458803 OCY458803 OMU458803 OWQ458803 PGM458803 PQI458803 QAE458803 QKA458803 QTW458803 RDS458803 RNO458803 RXK458803 SHG458803 SRC458803 TAY458803 TKU458803 TUQ458803 UEM458803 UOI458803 UYE458803 VIA458803 VRW458803 WBS458803 WLO458803 WVK458803 C524339 IY524339 SU524339 ACQ524339 AMM524339 AWI524339 BGE524339 BQA524339 BZW524339 CJS524339 CTO524339 DDK524339 DNG524339 DXC524339 EGY524339 EQU524339 FAQ524339 FKM524339 FUI524339 GEE524339 GOA524339 GXW524339 HHS524339 HRO524339 IBK524339 ILG524339 IVC524339 JEY524339 JOU524339 JYQ524339 KIM524339 KSI524339 LCE524339 LMA524339 LVW524339 MFS524339 MPO524339 MZK524339 NJG524339 NTC524339 OCY524339 OMU524339 OWQ524339 PGM524339 PQI524339 QAE524339 QKA524339 QTW524339 RDS524339 RNO524339 RXK524339 SHG524339 SRC524339 TAY524339 TKU524339 TUQ524339 UEM524339 UOI524339 UYE524339 VIA524339 VRW524339 WBS524339 WLO524339 WVK524339 C589875 IY589875 SU589875 ACQ589875 AMM589875 AWI589875 BGE589875 BQA589875 BZW589875 CJS589875 CTO589875 DDK589875 DNG589875 DXC589875 EGY589875 EQU589875 FAQ589875 FKM589875 FUI589875 GEE589875 GOA589875 GXW589875 HHS589875 HRO589875 IBK589875 ILG589875 IVC589875 JEY589875 JOU589875 JYQ589875 KIM589875 KSI589875 LCE589875 LMA589875 LVW589875 MFS589875 MPO589875 MZK589875 NJG589875 NTC589875 OCY589875 OMU589875 OWQ589875 PGM589875 PQI589875 QAE589875 QKA589875 QTW589875 RDS589875 RNO589875 RXK589875 SHG589875 SRC589875 TAY589875 TKU589875 TUQ589875 UEM589875 UOI589875 UYE589875 VIA589875 VRW589875 WBS589875 WLO589875 WVK589875 C655411 IY655411 SU655411 ACQ655411 AMM655411 AWI655411 BGE655411 BQA655411 BZW655411 CJS655411 CTO655411 DDK655411 DNG655411 DXC655411 EGY655411 EQU655411 FAQ655411 FKM655411 FUI655411 GEE655411 GOA655411 GXW655411 HHS655411 HRO655411 IBK655411 ILG655411 IVC655411 JEY655411 JOU655411 JYQ655411 KIM655411 KSI655411 LCE655411 LMA655411 LVW655411 MFS655411 MPO655411 MZK655411 NJG655411 NTC655411 OCY655411 OMU655411 OWQ655411 PGM655411 PQI655411 QAE655411 QKA655411 QTW655411 RDS655411 RNO655411 RXK655411 SHG655411 SRC655411 TAY655411 TKU655411 TUQ655411 UEM655411 UOI655411 UYE655411 VIA655411 VRW655411 WBS655411 WLO655411 WVK655411 C720947 IY720947 SU720947 ACQ720947 AMM720947 AWI720947 BGE720947 BQA720947 BZW720947 CJS720947 CTO720947 DDK720947 DNG720947 DXC720947 EGY720947 EQU720947 FAQ720947 FKM720947 FUI720947 GEE720947 GOA720947 GXW720947 HHS720947 HRO720947 IBK720947 ILG720947 IVC720947 JEY720947 JOU720947 JYQ720947 KIM720947 KSI720947 LCE720947 LMA720947 LVW720947 MFS720947 MPO720947 MZK720947 NJG720947 NTC720947 OCY720947 OMU720947 OWQ720947 PGM720947 PQI720947 QAE720947 QKA720947 QTW720947 RDS720947 RNO720947 RXK720947 SHG720947 SRC720947 TAY720947 TKU720947 TUQ720947 UEM720947 UOI720947 UYE720947 VIA720947 VRW720947 WBS720947 WLO720947 WVK720947 C786483 IY786483 SU786483 ACQ786483 AMM786483 AWI786483 BGE786483 BQA786483 BZW786483 CJS786483 CTO786483 DDK786483 DNG786483 DXC786483 EGY786483 EQU786483 FAQ786483 FKM786483 FUI786483 GEE786483 GOA786483 GXW786483 HHS786483 HRO786483 IBK786483 ILG786483 IVC786483 JEY786483 JOU786483 JYQ786483 KIM786483 KSI786483 LCE786483 LMA786483 LVW786483 MFS786483 MPO786483 MZK786483 NJG786483 NTC786483 OCY786483 OMU786483 OWQ786483 PGM786483 PQI786483 QAE786483 QKA786483 QTW786483 RDS786483 RNO786483 RXK786483 SHG786483 SRC786483 TAY786483 TKU786483 TUQ786483 UEM786483 UOI786483 UYE786483 VIA786483 VRW786483 WBS786483 WLO786483 WVK786483 C852019 IY852019 SU852019 ACQ852019 AMM852019 AWI852019 BGE852019 BQA852019 BZW852019 CJS852019 CTO852019 DDK852019 DNG852019 DXC852019 EGY852019 EQU852019 FAQ852019 FKM852019 FUI852019 GEE852019 GOA852019 GXW852019 HHS852019 HRO852019 IBK852019 ILG852019 IVC852019 JEY852019 JOU852019 JYQ852019 KIM852019 KSI852019 LCE852019 LMA852019 LVW852019 MFS852019 MPO852019 MZK852019 NJG852019 NTC852019 OCY852019 OMU852019 OWQ852019 PGM852019 PQI852019 QAE852019 QKA852019 QTW852019 RDS852019 RNO852019 RXK852019 SHG852019 SRC852019 TAY852019 TKU852019 TUQ852019 UEM852019 UOI852019 UYE852019 VIA852019 VRW852019 WBS852019 WLO852019 WVK852019 C917555 IY917555 SU917555 ACQ917555 AMM917555 AWI917555 BGE917555 BQA917555 BZW917555 CJS917555 CTO917555 DDK917555 DNG917555 DXC917555 EGY917555 EQU917555 FAQ917555 FKM917555 FUI917555 GEE917555 GOA917555 GXW917555 HHS917555 HRO917555 IBK917555 ILG917555 IVC917555 JEY917555 JOU917555 JYQ917555 KIM917555 KSI917555 LCE917555 LMA917555 LVW917555 MFS917555 MPO917555 MZK917555 NJG917555 NTC917555 OCY917555 OMU917555 OWQ917555 PGM917555 PQI917555 QAE917555 QKA917555 QTW917555 RDS917555 RNO917555 RXK917555 SHG917555 SRC917555 TAY917555 TKU917555 TUQ917555 UEM917555 UOI917555 UYE917555 VIA917555 VRW917555 WBS917555 WLO917555 WVK917555 C983091 IY983091 SU983091 ACQ983091 AMM983091 AWI983091 BGE983091 BQA983091 BZW983091 CJS983091 CTO983091 DDK983091 DNG983091 DXC983091 EGY983091 EQU983091 FAQ983091 FKM983091 FUI983091 GEE983091 GOA983091 GXW983091 HHS983091 HRO983091 IBK983091 ILG983091 IVC983091 JEY983091 JOU983091 JYQ983091 KIM983091 KSI983091 LCE983091 LMA983091 LVW983091 MFS983091 MPO983091 MZK983091 NJG983091 NTC983091 OCY983091 OMU983091 OWQ983091 PGM983091 PQI983091 QAE983091 QKA983091 QTW983091 RDS983091 RNO983091 RXK983091 SHG983091 SRC983091 TAY983091 TKU983091 TUQ983091 UEM983091 UOI983091 UYE983091 VIA983091 VRW983091 WBS983091 WLO983091 WVK983091 C83 IY83 SU83 ACQ83 AMM83 AWI83 BGE83 BQA83 BZW83 CJS83 CTO83 DDK83 DNG83 DXC83 EGY83 EQU83 FAQ83 FKM83 FUI83 GEE83 GOA83 GXW83 HHS83 HRO83 IBK83 ILG83 IVC83 JEY83 JOU83 JYQ83 KIM83 KSI83 LCE83 LMA83 LVW83 MFS83 MPO83 MZK83 NJG83 NTC83 OCY83 OMU83 OWQ83 PGM83 PQI83 QAE83 QKA83 QTW83 RDS83 RNO83 RXK83 SHG83 SRC83 TAY83 TKU83 TUQ83 UEM83 UOI83 UYE83 VIA83 VRW83 WBS83 WLO83 WVK83 C65620 IY65620 SU65620 ACQ65620 AMM65620 AWI65620 BGE65620 BQA65620 BZW65620 CJS65620 CTO65620 DDK65620 DNG65620 DXC65620 EGY65620 EQU65620 FAQ65620 FKM65620 FUI65620 GEE65620 GOA65620 GXW65620 HHS65620 HRO65620 IBK65620 ILG65620 IVC65620 JEY65620 JOU65620 JYQ65620 KIM65620 KSI65620 LCE65620 LMA65620 LVW65620 MFS65620 MPO65620 MZK65620 NJG65620 NTC65620 OCY65620 OMU65620 OWQ65620 PGM65620 PQI65620 QAE65620 QKA65620 QTW65620 RDS65620 RNO65620 RXK65620 SHG65620 SRC65620 TAY65620 TKU65620 TUQ65620 UEM65620 UOI65620 UYE65620 VIA65620 VRW65620 WBS65620 WLO65620 WVK65620 C131156 IY131156 SU131156 ACQ131156 AMM131156 AWI131156 BGE131156 BQA131156 BZW131156 CJS131156 CTO131156 DDK131156 DNG131156 DXC131156 EGY131156 EQU131156 FAQ131156 FKM131156 FUI131156 GEE131156 GOA131156 GXW131156 HHS131156 HRO131156 IBK131156 ILG131156 IVC131156 JEY131156 JOU131156 JYQ131156 KIM131156 KSI131156 LCE131156 LMA131156 LVW131156 MFS131156 MPO131156 MZK131156 NJG131156 NTC131156 OCY131156 OMU131156 OWQ131156 PGM131156 PQI131156 QAE131156 QKA131156 QTW131156 RDS131156 RNO131156 RXK131156 SHG131156 SRC131156 TAY131156 TKU131156 TUQ131156 UEM131156 UOI131156 UYE131156 VIA131156 VRW131156 WBS131156 WLO131156 WVK131156 C196692 IY196692 SU196692 ACQ196692 AMM196692 AWI196692 BGE196692 BQA196692 BZW196692 CJS196692 CTO196692 DDK196692 DNG196692 DXC196692 EGY196692 EQU196692 FAQ196692 FKM196692 FUI196692 GEE196692 GOA196692 GXW196692 HHS196692 HRO196692 IBK196692 ILG196692 IVC196692 JEY196692 JOU196692 JYQ196692 KIM196692 KSI196692 LCE196692 LMA196692 LVW196692 MFS196692 MPO196692 MZK196692 NJG196692 NTC196692 OCY196692 OMU196692 OWQ196692 PGM196692 PQI196692 QAE196692 QKA196692 QTW196692 RDS196692 RNO196692 RXK196692 SHG196692 SRC196692 TAY196692 TKU196692 TUQ196692 UEM196692 UOI196692 UYE196692 VIA196692 VRW196692 WBS196692 WLO196692 WVK196692 C262228 IY262228 SU262228 ACQ262228 AMM262228 AWI262228 BGE262228 BQA262228 BZW262228 CJS262228 CTO262228 DDK262228 DNG262228 DXC262228 EGY262228 EQU262228 FAQ262228 FKM262228 FUI262228 GEE262228 GOA262228 GXW262228 HHS262228 HRO262228 IBK262228 ILG262228 IVC262228 JEY262228 JOU262228 JYQ262228 KIM262228 KSI262228 LCE262228 LMA262228 LVW262228 MFS262228 MPO262228 MZK262228 NJG262228 NTC262228 OCY262228 OMU262228 OWQ262228 PGM262228 PQI262228 QAE262228 QKA262228 QTW262228 RDS262228 RNO262228 RXK262228 SHG262228 SRC262228 TAY262228 TKU262228 TUQ262228 UEM262228 UOI262228 UYE262228 VIA262228 VRW262228 WBS262228 WLO262228 WVK262228 C327764 IY327764 SU327764 ACQ327764 AMM327764 AWI327764 BGE327764 BQA327764 BZW327764 CJS327764 CTO327764 DDK327764 DNG327764 DXC327764 EGY327764 EQU327764 FAQ327764 FKM327764 FUI327764 GEE327764 GOA327764 GXW327764 HHS327764 HRO327764 IBK327764 ILG327764 IVC327764 JEY327764 JOU327764 JYQ327764 KIM327764 KSI327764 LCE327764 LMA327764 LVW327764 MFS327764 MPO327764 MZK327764 NJG327764 NTC327764 OCY327764 OMU327764 OWQ327764 PGM327764 PQI327764 QAE327764 QKA327764 QTW327764 RDS327764 RNO327764 RXK327764 SHG327764 SRC327764 TAY327764 TKU327764 TUQ327764 UEM327764 UOI327764 UYE327764 VIA327764 VRW327764 WBS327764 WLO327764 WVK327764 C393300 IY393300 SU393300 ACQ393300 AMM393300 AWI393300 BGE393300 BQA393300 BZW393300 CJS393300 CTO393300 DDK393300 DNG393300 DXC393300 EGY393300 EQU393300 FAQ393300 FKM393300 FUI393300 GEE393300 GOA393300 GXW393300 HHS393300 HRO393300 IBK393300 ILG393300 IVC393300 JEY393300 JOU393300 JYQ393300 KIM393300 KSI393300 LCE393300 LMA393300 LVW393300 MFS393300 MPO393300 MZK393300 NJG393300 NTC393300 OCY393300 OMU393300 OWQ393300 PGM393300 PQI393300 QAE393300 QKA393300 QTW393300 RDS393300 RNO393300 RXK393300 SHG393300 SRC393300 TAY393300 TKU393300 TUQ393300 UEM393300 UOI393300 UYE393300 VIA393300 VRW393300 WBS393300 WLO393300 WVK393300 C458836 IY458836 SU458836 ACQ458836 AMM458836 AWI458836 BGE458836 BQA458836 BZW458836 CJS458836 CTO458836 DDK458836 DNG458836 DXC458836 EGY458836 EQU458836 FAQ458836 FKM458836 FUI458836 GEE458836 GOA458836 GXW458836 HHS458836 HRO458836 IBK458836 ILG458836 IVC458836 JEY458836 JOU458836 JYQ458836 KIM458836 KSI458836 LCE458836 LMA458836 LVW458836 MFS458836 MPO458836 MZK458836 NJG458836 NTC458836 OCY458836 OMU458836 OWQ458836 PGM458836 PQI458836 QAE458836 QKA458836 QTW458836 RDS458836 RNO458836 RXK458836 SHG458836 SRC458836 TAY458836 TKU458836 TUQ458836 UEM458836 UOI458836 UYE458836 VIA458836 VRW458836 WBS458836 WLO458836 WVK458836 C524372 IY524372 SU524372 ACQ524372 AMM524372 AWI524372 BGE524372 BQA524372 BZW524372 CJS524372 CTO524372 DDK524372 DNG524372 DXC524372 EGY524372 EQU524372 FAQ524372 FKM524372 FUI524372 GEE524372 GOA524372 GXW524372 HHS524372 HRO524372 IBK524372 ILG524372 IVC524372 JEY524372 JOU524372 JYQ524372 KIM524372 KSI524372 LCE524372 LMA524372 LVW524372 MFS524372 MPO524372 MZK524372 NJG524372 NTC524372 OCY524372 OMU524372 OWQ524372 PGM524372 PQI524372 QAE524372 QKA524372 QTW524372 RDS524372 RNO524372 RXK524372 SHG524372 SRC524372 TAY524372 TKU524372 TUQ524372 UEM524372 UOI524372 UYE524372 VIA524372 VRW524372 WBS524372 WLO524372 WVK524372 C589908 IY589908 SU589908 ACQ589908 AMM589908 AWI589908 BGE589908 BQA589908 BZW589908 CJS589908 CTO589908 DDK589908 DNG589908 DXC589908 EGY589908 EQU589908 FAQ589908 FKM589908 FUI589908 GEE589908 GOA589908 GXW589908 HHS589908 HRO589908 IBK589908 ILG589908 IVC589908 JEY589908 JOU589908 JYQ589908 KIM589908 KSI589908 LCE589908 LMA589908 LVW589908 MFS589908 MPO589908 MZK589908 NJG589908 NTC589908 OCY589908 OMU589908 OWQ589908 PGM589908 PQI589908 QAE589908 QKA589908 QTW589908 RDS589908 RNO589908 RXK589908 SHG589908 SRC589908 TAY589908 TKU589908 TUQ589908 UEM589908 UOI589908 UYE589908 VIA589908 VRW589908 WBS589908 WLO589908 WVK589908 C655444 IY655444 SU655444 ACQ655444 AMM655444 AWI655444 BGE655444 BQA655444 BZW655444 CJS655444 CTO655444 DDK655444 DNG655444 DXC655444 EGY655444 EQU655444 FAQ655444 FKM655444 FUI655444 GEE655444 GOA655444 GXW655444 HHS655444 HRO655444 IBK655444 ILG655444 IVC655444 JEY655444 JOU655444 JYQ655444 KIM655444 KSI655444 LCE655444 LMA655444 LVW655444 MFS655444 MPO655444 MZK655444 NJG655444 NTC655444 OCY655444 OMU655444 OWQ655444 PGM655444 PQI655444 QAE655444 QKA655444 QTW655444 RDS655444 RNO655444 RXK655444 SHG655444 SRC655444 TAY655444 TKU655444 TUQ655444 UEM655444 UOI655444 UYE655444 VIA655444 VRW655444 WBS655444 WLO655444 WVK655444 C720980 IY720980 SU720980 ACQ720980 AMM720980 AWI720980 BGE720980 BQA720980 BZW720980 CJS720980 CTO720980 DDK720980 DNG720980 DXC720980 EGY720980 EQU720980 FAQ720980 FKM720980 FUI720980 GEE720980 GOA720980 GXW720980 HHS720980 HRO720980 IBK720980 ILG720980 IVC720980 JEY720980 JOU720980 JYQ720980 KIM720980 KSI720980 LCE720980 LMA720980 LVW720980 MFS720980 MPO720980 MZK720980 NJG720980 NTC720980 OCY720980 OMU720980 OWQ720980 PGM720980 PQI720980 QAE720980 QKA720980 QTW720980 RDS720980 RNO720980 RXK720980 SHG720980 SRC720980 TAY720980 TKU720980 TUQ720980 UEM720980 UOI720980 UYE720980 VIA720980 VRW720980 WBS720980 WLO720980 WVK720980 C786516 IY786516 SU786516 ACQ786516 AMM786516 AWI786516 BGE786516 BQA786516 BZW786516 CJS786516 CTO786516 DDK786516 DNG786516 DXC786516 EGY786516 EQU786516 FAQ786516 FKM786516 FUI786516 GEE786516 GOA786516 GXW786516 HHS786516 HRO786516 IBK786516 ILG786516 IVC786516 JEY786516 JOU786516 JYQ786516 KIM786516 KSI786516 LCE786516 LMA786516 LVW786516 MFS786516 MPO786516 MZK786516 NJG786516 NTC786516 OCY786516 OMU786516 OWQ786516 PGM786516 PQI786516 QAE786516 QKA786516 QTW786516 RDS786516 RNO786516 RXK786516 SHG786516 SRC786516 TAY786516 TKU786516 TUQ786516 UEM786516 UOI786516 UYE786516 VIA786516 VRW786516 WBS786516 WLO786516 WVK786516 C852052 IY852052 SU852052 ACQ852052 AMM852052 AWI852052 BGE852052 BQA852052 BZW852052 CJS852052 CTO852052 DDK852052 DNG852052 DXC852052 EGY852052 EQU852052 FAQ852052 FKM852052 FUI852052 GEE852052 GOA852052 GXW852052 HHS852052 HRO852052 IBK852052 ILG852052 IVC852052 JEY852052 JOU852052 JYQ852052 KIM852052 KSI852052 LCE852052 LMA852052 LVW852052 MFS852052 MPO852052 MZK852052 NJG852052 NTC852052 OCY852052 OMU852052 OWQ852052 PGM852052 PQI852052 QAE852052 QKA852052 QTW852052 RDS852052 RNO852052 RXK852052 SHG852052 SRC852052 TAY852052 TKU852052 TUQ852052 UEM852052 UOI852052 UYE852052 VIA852052 VRW852052 WBS852052 WLO852052 WVK852052 C917588 IY917588 SU917588 ACQ917588 AMM917588 AWI917588 BGE917588 BQA917588 BZW917588 CJS917588 CTO917588 DDK917588 DNG917588 DXC917588 EGY917588 EQU917588 FAQ917588 FKM917588 FUI917588 GEE917588 GOA917588 GXW917588 HHS917588 HRO917588 IBK917588 ILG917588 IVC917588 JEY917588 JOU917588 JYQ917588 KIM917588 KSI917588 LCE917588 LMA917588 LVW917588 MFS917588 MPO917588 MZK917588 NJG917588 NTC917588 OCY917588 OMU917588 OWQ917588 PGM917588 PQI917588 QAE917588 QKA917588 QTW917588 RDS917588 RNO917588 RXK917588 SHG917588 SRC917588 TAY917588 TKU917588 TUQ917588 UEM917588 UOI917588 UYE917588 VIA917588 VRW917588 WBS917588 WLO917588 WVK917588 C983124 IY983124 SU983124 ACQ983124 AMM983124 AWI983124 BGE983124 BQA983124 BZW983124 CJS983124 CTO983124 DDK983124 DNG983124 DXC983124 EGY983124 EQU983124 FAQ983124 FKM983124 FUI983124 GEE983124 GOA983124 GXW983124 HHS983124 HRO983124 IBK983124 ILG983124 IVC983124 JEY983124 JOU983124 JYQ983124 KIM983124 KSI983124 LCE983124 LMA983124 LVW983124 MFS983124 MPO983124 MZK983124 NJG983124 NTC983124 OCY983124 OMU983124 OWQ983124 PGM983124 PQI983124 QAE983124 QKA983124 QTW983124 RDS983124 RNO983124 RXK983124 SHG983124 SRC983124 TAY983124 TKU983124 TUQ983124 UEM983124 UOI983124 UYE983124 VIA983124 VRW983124 WBS983124 WLO983124 WVK983124"/>
    <dataValidation allowBlank="1" showInputMessage="1" showErrorMessage="1" promptTitle="Sum of total spending" prompt="All individual spending allocations should be summed for each of the 10 years to calculate the council's total proposed spending for each year._x000a_" sqref="C117 IY117 SU117 ACQ117 AMM117 AWI117 BGE117 BQA117 BZW117 CJS117 CTO117 DDK117 DNG117 DXC117 EGY117 EQU117 FAQ117 FKM117 FUI117 GEE117 GOA117 GXW117 HHS117 HRO117 IBK117 ILG117 IVC117 JEY117 JOU117 JYQ117 KIM117 KSI117 LCE117 LMA117 LVW117 MFS117 MPO117 MZK117 NJG117 NTC117 OCY117 OMU117 OWQ117 PGM117 PQI117 QAE117 QKA117 QTW117 RDS117 RNO117 RXK117 SHG117 SRC117 TAY117 TKU117 TUQ117 UEM117 UOI117 UYE117 VIA117 VRW117 WBS117 WLO117 WVK117 C65653 IY65653 SU65653 ACQ65653 AMM65653 AWI65653 BGE65653 BQA65653 BZW65653 CJS65653 CTO65653 DDK65653 DNG65653 DXC65653 EGY65653 EQU65653 FAQ65653 FKM65653 FUI65653 GEE65653 GOA65653 GXW65653 HHS65653 HRO65653 IBK65653 ILG65653 IVC65653 JEY65653 JOU65653 JYQ65653 KIM65653 KSI65653 LCE65653 LMA65653 LVW65653 MFS65653 MPO65653 MZK65653 NJG65653 NTC65653 OCY65653 OMU65653 OWQ65653 PGM65653 PQI65653 QAE65653 QKA65653 QTW65653 RDS65653 RNO65653 RXK65653 SHG65653 SRC65653 TAY65653 TKU65653 TUQ65653 UEM65653 UOI65653 UYE65653 VIA65653 VRW65653 WBS65653 WLO65653 WVK65653 C131189 IY131189 SU131189 ACQ131189 AMM131189 AWI131189 BGE131189 BQA131189 BZW131189 CJS131189 CTO131189 DDK131189 DNG131189 DXC131189 EGY131189 EQU131189 FAQ131189 FKM131189 FUI131189 GEE131189 GOA131189 GXW131189 HHS131189 HRO131189 IBK131189 ILG131189 IVC131189 JEY131189 JOU131189 JYQ131189 KIM131189 KSI131189 LCE131189 LMA131189 LVW131189 MFS131189 MPO131189 MZK131189 NJG131189 NTC131189 OCY131189 OMU131189 OWQ131189 PGM131189 PQI131189 QAE131189 QKA131189 QTW131189 RDS131189 RNO131189 RXK131189 SHG131189 SRC131189 TAY131189 TKU131189 TUQ131189 UEM131189 UOI131189 UYE131189 VIA131189 VRW131189 WBS131189 WLO131189 WVK131189 C196725 IY196725 SU196725 ACQ196725 AMM196725 AWI196725 BGE196725 BQA196725 BZW196725 CJS196725 CTO196725 DDK196725 DNG196725 DXC196725 EGY196725 EQU196725 FAQ196725 FKM196725 FUI196725 GEE196725 GOA196725 GXW196725 HHS196725 HRO196725 IBK196725 ILG196725 IVC196725 JEY196725 JOU196725 JYQ196725 KIM196725 KSI196725 LCE196725 LMA196725 LVW196725 MFS196725 MPO196725 MZK196725 NJG196725 NTC196725 OCY196725 OMU196725 OWQ196725 PGM196725 PQI196725 QAE196725 QKA196725 QTW196725 RDS196725 RNO196725 RXK196725 SHG196725 SRC196725 TAY196725 TKU196725 TUQ196725 UEM196725 UOI196725 UYE196725 VIA196725 VRW196725 WBS196725 WLO196725 WVK196725 C262261 IY262261 SU262261 ACQ262261 AMM262261 AWI262261 BGE262261 BQA262261 BZW262261 CJS262261 CTO262261 DDK262261 DNG262261 DXC262261 EGY262261 EQU262261 FAQ262261 FKM262261 FUI262261 GEE262261 GOA262261 GXW262261 HHS262261 HRO262261 IBK262261 ILG262261 IVC262261 JEY262261 JOU262261 JYQ262261 KIM262261 KSI262261 LCE262261 LMA262261 LVW262261 MFS262261 MPO262261 MZK262261 NJG262261 NTC262261 OCY262261 OMU262261 OWQ262261 PGM262261 PQI262261 QAE262261 QKA262261 QTW262261 RDS262261 RNO262261 RXK262261 SHG262261 SRC262261 TAY262261 TKU262261 TUQ262261 UEM262261 UOI262261 UYE262261 VIA262261 VRW262261 WBS262261 WLO262261 WVK262261 C327797 IY327797 SU327797 ACQ327797 AMM327797 AWI327797 BGE327797 BQA327797 BZW327797 CJS327797 CTO327797 DDK327797 DNG327797 DXC327797 EGY327797 EQU327797 FAQ327797 FKM327797 FUI327797 GEE327797 GOA327797 GXW327797 HHS327797 HRO327797 IBK327797 ILG327797 IVC327797 JEY327797 JOU327797 JYQ327797 KIM327797 KSI327797 LCE327797 LMA327797 LVW327797 MFS327797 MPO327797 MZK327797 NJG327797 NTC327797 OCY327797 OMU327797 OWQ327797 PGM327797 PQI327797 QAE327797 QKA327797 QTW327797 RDS327797 RNO327797 RXK327797 SHG327797 SRC327797 TAY327797 TKU327797 TUQ327797 UEM327797 UOI327797 UYE327797 VIA327797 VRW327797 WBS327797 WLO327797 WVK327797 C393333 IY393333 SU393333 ACQ393333 AMM393333 AWI393333 BGE393333 BQA393333 BZW393333 CJS393333 CTO393333 DDK393333 DNG393333 DXC393333 EGY393333 EQU393333 FAQ393333 FKM393333 FUI393333 GEE393333 GOA393333 GXW393333 HHS393333 HRO393333 IBK393333 ILG393333 IVC393333 JEY393333 JOU393333 JYQ393333 KIM393333 KSI393333 LCE393333 LMA393333 LVW393333 MFS393333 MPO393333 MZK393333 NJG393333 NTC393333 OCY393333 OMU393333 OWQ393333 PGM393333 PQI393333 QAE393333 QKA393333 QTW393333 RDS393333 RNO393333 RXK393333 SHG393333 SRC393333 TAY393333 TKU393333 TUQ393333 UEM393333 UOI393333 UYE393333 VIA393333 VRW393333 WBS393333 WLO393333 WVK393333 C458869 IY458869 SU458869 ACQ458869 AMM458869 AWI458869 BGE458869 BQA458869 BZW458869 CJS458869 CTO458869 DDK458869 DNG458869 DXC458869 EGY458869 EQU458869 FAQ458869 FKM458869 FUI458869 GEE458869 GOA458869 GXW458869 HHS458869 HRO458869 IBK458869 ILG458869 IVC458869 JEY458869 JOU458869 JYQ458869 KIM458869 KSI458869 LCE458869 LMA458869 LVW458869 MFS458869 MPO458869 MZK458869 NJG458869 NTC458869 OCY458869 OMU458869 OWQ458869 PGM458869 PQI458869 QAE458869 QKA458869 QTW458869 RDS458869 RNO458869 RXK458869 SHG458869 SRC458869 TAY458869 TKU458869 TUQ458869 UEM458869 UOI458869 UYE458869 VIA458869 VRW458869 WBS458869 WLO458869 WVK458869 C524405 IY524405 SU524405 ACQ524405 AMM524405 AWI524405 BGE524405 BQA524405 BZW524405 CJS524405 CTO524405 DDK524405 DNG524405 DXC524405 EGY524405 EQU524405 FAQ524405 FKM524405 FUI524405 GEE524405 GOA524405 GXW524405 HHS524405 HRO524405 IBK524405 ILG524405 IVC524405 JEY524405 JOU524405 JYQ524405 KIM524405 KSI524405 LCE524405 LMA524405 LVW524405 MFS524405 MPO524405 MZK524405 NJG524405 NTC524405 OCY524405 OMU524405 OWQ524405 PGM524405 PQI524405 QAE524405 QKA524405 QTW524405 RDS524405 RNO524405 RXK524405 SHG524405 SRC524405 TAY524405 TKU524405 TUQ524405 UEM524405 UOI524405 UYE524405 VIA524405 VRW524405 WBS524405 WLO524405 WVK524405 C589941 IY589941 SU589941 ACQ589941 AMM589941 AWI589941 BGE589941 BQA589941 BZW589941 CJS589941 CTO589941 DDK589941 DNG589941 DXC589941 EGY589941 EQU589941 FAQ589941 FKM589941 FUI589941 GEE589941 GOA589941 GXW589941 HHS589941 HRO589941 IBK589941 ILG589941 IVC589941 JEY589941 JOU589941 JYQ589941 KIM589941 KSI589941 LCE589941 LMA589941 LVW589941 MFS589941 MPO589941 MZK589941 NJG589941 NTC589941 OCY589941 OMU589941 OWQ589941 PGM589941 PQI589941 QAE589941 QKA589941 QTW589941 RDS589941 RNO589941 RXK589941 SHG589941 SRC589941 TAY589941 TKU589941 TUQ589941 UEM589941 UOI589941 UYE589941 VIA589941 VRW589941 WBS589941 WLO589941 WVK589941 C655477 IY655477 SU655477 ACQ655477 AMM655477 AWI655477 BGE655477 BQA655477 BZW655477 CJS655477 CTO655477 DDK655477 DNG655477 DXC655477 EGY655477 EQU655477 FAQ655477 FKM655477 FUI655477 GEE655477 GOA655477 GXW655477 HHS655477 HRO655477 IBK655477 ILG655477 IVC655477 JEY655477 JOU655477 JYQ655477 KIM655477 KSI655477 LCE655477 LMA655477 LVW655477 MFS655477 MPO655477 MZK655477 NJG655477 NTC655477 OCY655477 OMU655477 OWQ655477 PGM655477 PQI655477 QAE655477 QKA655477 QTW655477 RDS655477 RNO655477 RXK655477 SHG655477 SRC655477 TAY655477 TKU655477 TUQ655477 UEM655477 UOI655477 UYE655477 VIA655477 VRW655477 WBS655477 WLO655477 WVK655477 C721013 IY721013 SU721013 ACQ721013 AMM721013 AWI721013 BGE721013 BQA721013 BZW721013 CJS721013 CTO721013 DDK721013 DNG721013 DXC721013 EGY721013 EQU721013 FAQ721013 FKM721013 FUI721013 GEE721013 GOA721013 GXW721013 HHS721013 HRO721013 IBK721013 ILG721013 IVC721013 JEY721013 JOU721013 JYQ721013 KIM721013 KSI721013 LCE721013 LMA721013 LVW721013 MFS721013 MPO721013 MZK721013 NJG721013 NTC721013 OCY721013 OMU721013 OWQ721013 PGM721013 PQI721013 QAE721013 QKA721013 QTW721013 RDS721013 RNO721013 RXK721013 SHG721013 SRC721013 TAY721013 TKU721013 TUQ721013 UEM721013 UOI721013 UYE721013 VIA721013 VRW721013 WBS721013 WLO721013 WVK721013 C786549 IY786549 SU786549 ACQ786549 AMM786549 AWI786549 BGE786549 BQA786549 BZW786549 CJS786549 CTO786549 DDK786549 DNG786549 DXC786549 EGY786549 EQU786549 FAQ786549 FKM786549 FUI786549 GEE786549 GOA786549 GXW786549 HHS786549 HRO786549 IBK786549 ILG786549 IVC786549 JEY786549 JOU786549 JYQ786549 KIM786549 KSI786549 LCE786549 LMA786549 LVW786549 MFS786549 MPO786549 MZK786549 NJG786549 NTC786549 OCY786549 OMU786549 OWQ786549 PGM786549 PQI786549 QAE786549 QKA786549 QTW786549 RDS786549 RNO786549 RXK786549 SHG786549 SRC786549 TAY786549 TKU786549 TUQ786549 UEM786549 UOI786549 UYE786549 VIA786549 VRW786549 WBS786549 WLO786549 WVK786549 C852085 IY852085 SU852085 ACQ852085 AMM852085 AWI852085 BGE852085 BQA852085 BZW852085 CJS852085 CTO852085 DDK852085 DNG852085 DXC852085 EGY852085 EQU852085 FAQ852085 FKM852085 FUI852085 GEE852085 GOA852085 GXW852085 HHS852085 HRO852085 IBK852085 ILG852085 IVC852085 JEY852085 JOU852085 JYQ852085 KIM852085 KSI852085 LCE852085 LMA852085 LVW852085 MFS852085 MPO852085 MZK852085 NJG852085 NTC852085 OCY852085 OMU852085 OWQ852085 PGM852085 PQI852085 QAE852085 QKA852085 QTW852085 RDS852085 RNO852085 RXK852085 SHG852085 SRC852085 TAY852085 TKU852085 TUQ852085 UEM852085 UOI852085 UYE852085 VIA852085 VRW852085 WBS852085 WLO852085 WVK852085 C917621 IY917621 SU917621 ACQ917621 AMM917621 AWI917621 BGE917621 BQA917621 BZW917621 CJS917621 CTO917621 DDK917621 DNG917621 DXC917621 EGY917621 EQU917621 FAQ917621 FKM917621 FUI917621 GEE917621 GOA917621 GXW917621 HHS917621 HRO917621 IBK917621 ILG917621 IVC917621 JEY917621 JOU917621 JYQ917621 KIM917621 KSI917621 LCE917621 LMA917621 LVW917621 MFS917621 MPO917621 MZK917621 NJG917621 NTC917621 OCY917621 OMU917621 OWQ917621 PGM917621 PQI917621 QAE917621 QKA917621 QTW917621 RDS917621 RNO917621 RXK917621 SHG917621 SRC917621 TAY917621 TKU917621 TUQ917621 UEM917621 UOI917621 UYE917621 VIA917621 VRW917621 WBS917621 WLO917621 WVK917621 C983157 IY983157 SU983157 ACQ983157 AMM983157 AWI983157 BGE983157 BQA983157 BZW983157 CJS983157 CTO983157 DDK983157 DNG983157 DXC983157 EGY983157 EQU983157 FAQ983157 FKM983157 FUI983157 GEE983157 GOA983157 GXW983157 HHS983157 HRO983157 IBK983157 ILG983157 IVC983157 JEY983157 JOU983157 JYQ983157 KIM983157 KSI983157 LCE983157 LMA983157 LVW983157 MFS983157 MPO983157 MZK983157 NJG983157 NTC983157 OCY983157 OMU983157 OWQ983157 PGM983157 PQI983157 QAE983157 QKA983157 QTW983157 RDS983157 RNO983157 RXK983157 SHG983157 SRC983157 TAY983157 TKU983157 TUQ983157 UEM983157 UOI983157 UYE983157 VIA983157 VRW983157 WBS983157 WLO983157 WVK983157"/>
    <dataValidation allowBlank="1" showInputMessage="1" showErrorMessage="1" prompt="This shows the difference between the council's total proposed spending program and the total additional funding available to the council from the SV._x000a__x000a_It may not = 0 if a council seeks an SV partly or wholly to enhance its financial sustainability." sqref="C118 IY118 SU118 ACQ118 AMM118 AWI118 BGE118 BQA118 BZW118 CJS118 CTO118 DDK118 DNG118 DXC118 EGY118 EQU118 FAQ118 FKM118 FUI118 GEE118 GOA118 GXW118 HHS118 HRO118 IBK118 ILG118 IVC118 JEY118 JOU118 JYQ118 KIM118 KSI118 LCE118 LMA118 LVW118 MFS118 MPO118 MZK118 NJG118 NTC118 OCY118 OMU118 OWQ118 PGM118 PQI118 QAE118 QKA118 QTW118 RDS118 RNO118 RXK118 SHG118 SRC118 TAY118 TKU118 TUQ118 UEM118 UOI118 UYE118 VIA118 VRW118 WBS118 WLO118 WVK118 C65654 IY65654 SU65654 ACQ65654 AMM65654 AWI65654 BGE65654 BQA65654 BZW65654 CJS65654 CTO65654 DDK65654 DNG65654 DXC65654 EGY65654 EQU65654 FAQ65654 FKM65654 FUI65654 GEE65654 GOA65654 GXW65654 HHS65654 HRO65654 IBK65654 ILG65654 IVC65654 JEY65654 JOU65654 JYQ65654 KIM65654 KSI65654 LCE65654 LMA65654 LVW65654 MFS65654 MPO65654 MZK65654 NJG65654 NTC65654 OCY65654 OMU65654 OWQ65654 PGM65654 PQI65654 QAE65654 QKA65654 QTW65654 RDS65654 RNO65654 RXK65654 SHG65654 SRC65654 TAY65654 TKU65654 TUQ65654 UEM65654 UOI65654 UYE65654 VIA65654 VRW65654 WBS65654 WLO65654 WVK65654 C131190 IY131190 SU131190 ACQ131190 AMM131190 AWI131190 BGE131190 BQA131190 BZW131190 CJS131190 CTO131190 DDK131190 DNG131190 DXC131190 EGY131190 EQU131190 FAQ131190 FKM131190 FUI131190 GEE131190 GOA131190 GXW131190 HHS131190 HRO131190 IBK131190 ILG131190 IVC131190 JEY131190 JOU131190 JYQ131190 KIM131190 KSI131190 LCE131190 LMA131190 LVW131190 MFS131190 MPO131190 MZK131190 NJG131190 NTC131190 OCY131190 OMU131190 OWQ131190 PGM131190 PQI131190 QAE131190 QKA131190 QTW131190 RDS131190 RNO131190 RXK131190 SHG131190 SRC131190 TAY131190 TKU131190 TUQ131190 UEM131190 UOI131190 UYE131190 VIA131190 VRW131190 WBS131190 WLO131190 WVK131190 C196726 IY196726 SU196726 ACQ196726 AMM196726 AWI196726 BGE196726 BQA196726 BZW196726 CJS196726 CTO196726 DDK196726 DNG196726 DXC196726 EGY196726 EQU196726 FAQ196726 FKM196726 FUI196726 GEE196726 GOA196726 GXW196726 HHS196726 HRO196726 IBK196726 ILG196726 IVC196726 JEY196726 JOU196726 JYQ196726 KIM196726 KSI196726 LCE196726 LMA196726 LVW196726 MFS196726 MPO196726 MZK196726 NJG196726 NTC196726 OCY196726 OMU196726 OWQ196726 PGM196726 PQI196726 QAE196726 QKA196726 QTW196726 RDS196726 RNO196726 RXK196726 SHG196726 SRC196726 TAY196726 TKU196726 TUQ196726 UEM196726 UOI196726 UYE196726 VIA196726 VRW196726 WBS196726 WLO196726 WVK196726 C262262 IY262262 SU262262 ACQ262262 AMM262262 AWI262262 BGE262262 BQA262262 BZW262262 CJS262262 CTO262262 DDK262262 DNG262262 DXC262262 EGY262262 EQU262262 FAQ262262 FKM262262 FUI262262 GEE262262 GOA262262 GXW262262 HHS262262 HRO262262 IBK262262 ILG262262 IVC262262 JEY262262 JOU262262 JYQ262262 KIM262262 KSI262262 LCE262262 LMA262262 LVW262262 MFS262262 MPO262262 MZK262262 NJG262262 NTC262262 OCY262262 OMU262262 OWQ262262 PGM262262 PQI262262 QAE262262 QKA262262 QTW262262 RDS262262 RNO262262 RXK262262 SHG262262 SRC262262 TAY262262 TKU262262 TUQ262262 UEM262262 UOI262262 UYE262262 VIA262262 VRW262262 WBS262262 WLO262262 WVK262262 C327798 IY327798 SU327798 ACQ327798 AMM327798 AWI327798 BGE327798 BQA327798 BZW327798 CJS327798 CTO327798 DDK327798 DNG327798 DXC327798 EGY327798 EQU327798 FAQ327798 FKM327798 FUI327798 GEE327798 GOA327798 GXW327798 HHS327798 HRO327798 IBK327798 ILG327798 IVC327798 JEY327798 JOU327798 JYQ327798 KIM327798 KSI327798 LCE327798 LMA327798 LVW327798 MFS327798 MPO327798 MZK327798 NJG327798 NTC327798 OCY327798 OMU327798 OWQ327798 PGM327798 PQI327798 QAE327798 QKA327798 QTW327798 RDS327798 RNO327798 RXK327798 SHG327798 SRC327798 TAY327798 TKU327798 TUQ327798 UEM327798 UOI327798 UYE327798 VIA327798 VRW327798 WBS327798 WLO327798 WVK327798 C393334 IY393334 SU393334 ACQ393334 AMM393334 AWI393334 BGE393334 BQA393334 BZW393334 CJS393334 CTO393334 DDK393334 DNG393334 DXC393334 EGY393334 EQU393334 FAQ393334 FKM393334 FUI393334 GEE393334 GOA393334 GXW393334 HHS393334 HRO393334 IBK393334 ILG393334 IVC393334 JEY393334 JOU393334 JYQ393334 KIM393334 KSI393334 LCE393334 LMA393334 LVW393334 MFS393334 MPO393334 MZK393334 NJG393334 NTC393334 OCY393334 OMU393334 OWQ393334 PGM393334 PQI393334 QAE393334 QKA393334 QTW393334 RDS393334 RNO393334 RXK393334 SHG393334 SRC393334 TAY393334 TKU393334 TUQ393334 UEM393334 UOI393334 UYE393334 VIA393334 VRW393334 WBS393334 WLO393334 WVK393334 C458870 IY458870 SU458870 ACQ458870 AMM458870 AWI458870 BGE458870 BQA458870 BZW458870 CJS458870 CTO458870 DDK458870 DNG458870 DXC458870 EGY458870 EQU458870 FAQ458870 FKM458870 FUI458870 GEE458870 GOA458870 GXW458870 HHS458870 HRO458870 IBK458870 ILG458870 IVC458870 JEY458870 JOU458870 JYQ458870 KIM458870 KSI458870 LCE458870 LMA458870 LVW458870 MFS458870 MPO458870 MZK458870 NJG458870 NTC458870 OCY458870 OMU458870 OWQ458870 PGM458870 PQI458870 QAE458870 QKA458870 QTW458870 RDS458870 RNO458870 RXK458870 SHG458870 SRC458870 TAY458870 TKU458870 TUQ458870 UEM458870 UOI458870 UYE458870 VIA458870 VRW458870 WBS458870 WLO458870 WVK458870 C524406 IY524406 SU524406 ACQ524406 AMM524406 AWI524406 BGE524406 BQA524406 BZW524406 CJS524406 CTO524406 DDK524406 DNG524406 DXC524406 EGY524406 EQU524406 FAQ524406 FKM524406 FUI524406 GEE524406 GOA524406 GXW524406 HHS524406 HRO524406 IBK524406 ILG524406 IVC524406 JEY524406 JOU524406 JYQ524406 KIM524406 KSI524406 LCE524406 LMA524406 LVW524406 MFS524406 MPO524406 MZK524406 NJG524406 NTC524406 OCY524406 OMU524406 OWQ524406 PGM524406 PQI524406 QAE524406 QKA524406 QTW524406 RDS524406 RNO524406 RXK524406 SHG524406 SRC524406 TAY524406 TKU524406 TUQ524406 UEM524406 UOI524406 UYE524406 VIA524406 VRW524406 WBS524406 WLO524406 WVK524406 C589942 IY589942 SU589942 ACQ589942 AMM589942 AWI589942 BGE589942 BQA589942 BZW589942 CJS589942 CTO589942 DDK589942 DNG589942 DXC589942 EGY589942 EQU589942 FAQ589942 FKM589942 FUI589942 GEE589942 GOA589942 GXW589942 HHS589942 HRO589942 IBK589942 ILG589942 IVC589942 JEY589942 JOU589942 JYQ589942 KIM589942 KSI589942 LCE589942 LMA589942 LVW589942 MFS589942 MPO589942 MZK589942 NJG589942 NTC589942 OCY589942 OMU589942 OWQ589942 PGM589942 PQI589942 QAE589942 QKA589942 QTW589942 RDS589942 RNO589942 RXK589942 SHG589942 SRC589942 TAY589942 TKU589942 TUQ589942 UEM589942 UOI589942 UYE589942 VIA589942 VRW589942 WBS589942 WLO589942 WVK589942 C655478 IY655478 SU655478 ACQ655478 AMM655478 AWI655478 BGE655478 BQA655478 BZW655478 CJS655478 CTO655478 DDK655478 DNG655478 DXC655478 EGY655478 EQU655478 FAQ655478 FKM655478 FUI655478 GEE655478 GOA655478 GXW655478 HHS655478 HRO655478 IBK655478 ILG655478 IVC655478 JEY655478 JOU655478 JYQ655478 KIM655478 KSI655478 LCE655478 LMA655478 LVW655478 MFS655478 MPO655478 MZK655478 NJG655478 NTC655478 OCY655478 OMU655478 OWQ655478 PGM655478 PQI655478 QAE655478 QKA655478 QTW655478 RDS655478 RNO655478 RXK655478 SHG655478 SRC655478 TAY655478 TKU655478 TUQ655478 UEM655478 UOI655478 UYE655478 VIA655478 VRW655478 WBS655478 WLO655478 WVK655478 C721014 IY721014 SU721014 ACQ721014 AMM721014 AWI721014 BGE721014 BQA721014 BZW721014 CJS721014 CTO721014 DDK721014 DNG721014 DXC721014 EGY721014 EQU721014 FAQ721014 FKM721014 FUI721014 GEE721014 GOA721014 GXW721014 HHS721014 HRO721014 IBK721014 ILG721014 IVC721014 JEY721014 JOU721014 JYQ721014 KIM721014 KSI721014 LCE721014 LMA721014 LVW721014 MFS721014 MPO721014 MZK721014 NJG721014 NTC721014 OCY721014 OMU721014 OWQ721014 PGM721014 PQI721014 QAE721014 QKA721014 QTW721014 RDS721014 RNO721014 RXK721014 SHG721014 SRC721014 TAY721014 TKU721014 TUQ721014 UEM721014 UOI721014 UYE721014 VIA721014 VRW721014 WBS721014 WLO721014 WVK721014 C786550 IY786550 SU786550 ACQ786550 AMM786550 AWI786550 BGE786550 BQA786550 BZW786550 CJS786550 CTO786550 DDK786550 DNG786550 DXC786550 EGY786550 EQU786550 FAQ786550 FKM786550 FUI786550 GEE786550 GOA786550 GXW786550 HHS786550 HRO786550 IBK786550 ILG786550 IVC786550 JEY786550 JOU786550 JYQ786550 KIM786550 KSI786550 LCE786550 LMA786550 LVW786550 MFS786550 MPO786550 MZK786550 NJG786550 NTC786550 OCY786550 OMU786550 OWQ786550 PGM786550 PQI786550 QAE786550 QKA786550 QTW786550 RDS786550 RNO786550 RXK786550 SHG786550 SRC786550 TAY786550 TKU786550 TUQ786550 UEM786550 UOI786550 UYE786550 VIA786550 VRW786550 WBS786550 WLO786550 WVK786550 C852086 IY852086 SU852086 ACQ852086 AMM852086 AWI852086 BGE852086 BQA852086 BZW852086 CJS852086 CTO852086 DDK852086 DNG852086 DXC852086 EGY852086 EQU852086 FAQ852086 FKM852086 FUI852086 GEE852086 GOA852086 GXW852086 HHS852086 HRO852086 IBK852086 ILG852086 IVC852086 JEY852086 JOU852086 JYQ852086 KIM852086 KSI852086 LCE852086 LMA852086 LVW852086 MFS852086 MPO852086 MZK852086 NJG852086 NTC852086 OCY852086 OMU852086 OWQ852086 PGM852086 PQI852086 QAE852086 QKA852086 QTW852086 RDS852086 RNO852086 RXK852086 SHG852086 SRC852086 TAY852086 TKU852086 TUQ852086 UEM852086 UOI852086 UYE852086 VIA852086 VRW852086 WBS852086 WLO852086 WVK852086 C917622 IY917622 SU917622 ACQ917622 AMM917622 AWI917622 BGE917622 BQA917622 BZW917622 CJS917622 CTO917622 DDK917622 DNG917622 DXC917622 EGY917622 EQU917622 FAQ917622 FKM917622 FUI917622 GEE917622 GOA917622 GXW917622 HHS917622 HRO917622 IBK917622 ILG917622 IVC917622 JEY917622 JOU917622 JYQ917622 KIM917622 KSI917622 LCE917622 LMA917622 LVW917622 MFS917622 MPO917622 MZK917622 NJG917622 NTC917622 OCY917622 OMU917622 OWQ917622 PGM917622 PQI917622 QAE917622 QKA917622 QTW917622 RDS917622 RNO917622 RXK917622 SHG917622 SRC917622 TAY917622 TKU917622 TUQ917622 UEM917622 UOI917622 UYE917622 VIA917622 VRW917622 WBS917622 WLO917622 WVK917622 C983158 IY983158 SU983158 ACQ983158 AMM983158 AWI983158 BGE983158 BQA983158 BZW983158 CJS983158 CTO983158 DDK983158 DNG983158 DXC983158 EGY983158 EQU983158 FAQ983158 FKM983158 FUI983158 GEE983158 GOA983158 GXW983158 HHS983158 HRO983158 IBK983158 ILG983158 IVC983158 JEY983158 JOU983158 JYQ983158 KIM983158 KSI983158 LCE983158 LMA983158 LVW983158 MFS983158 MPO983158 MZK983158 NJG983158 NTC983158 OCY983158 OMU983158 OWQ983158 PGM983158 PQI983158 QAE983158 QKA983158 QTW983158 RDS983158 RNO983158 RXK983158 SHG983158 SRC983158 TAY983158 TKU983158 TUQ983158 UEM983158 UOI983158 UYE983158 VIA983158 VRW983158 WBS983158 WLO983158 WVK983158"/>
    <dataValidation allowBlank="1" showErrorMessage="1" promptTitle="Debt servicing costs" prompt="Include the associated debt servicing costs as relevant across the proposed program of expenditure._x000a__x000a_Delete this heading and associated rows if this is not part of the council's application." sqref="C82 IY82 SU82 ACQ82 AMM82 AWI82 BGE82 BQA82 BZW82 CJS82 CTO82 DDK82 DNG82 DXC82 EGY82 EQU82 FAQ82 FKM82 FUI82 GEE82 GOA82 GXW82 HHS82 HRO82 IBK82 ILG82 IVC82 JEY82 JOU82 JYQ82 KIM82 KSI82 LCE82 LMA82 LVW82 MFS82 MPO82 MZK82 NJG82 NTC82 OCY82 OMU82 OWQ82 PGM82 PQI82 QAE82 QKA82 QTW82 RDS82 RNO82 RXK82 SHG82 SRC82 TAY82 TKU82 TUQ82 UEM82 UOI82 UYE82 VIA82 VRW82 WBS82 WLO82 WVK82 C65619 IY65619 SU65619 ACQ65619 AMM65619 AWI65619 BGE65619 BQA65619 BZW65619 CJS65619 CTO65619 DDK65619 DNG65619 DXC65619 EGY65619 EQU65619 FAQ65619 FKM65619 FUI65619 GEE65619 GOA65619 GXW65619 HHS65619 HRO65619 IBK65619 ILG65619 IVC65619 JEY65619 JOU65619 JYQ65619 KIM65619 KSI65619 LCE65619 LMA65619 LVW65619 MFS65619 MPO65619 MZK65619 NJG65619 NTC65619 OCY65619 OMU65619 OWQ65619 PGM65619 PQI65619 QAE65619 QKA65619 QTW65619 RDS65619 RNO65619 RXK65619 SHG65619 SRC65619 TAY65619 TKU65619 TUQ65619 UEM65619 UOI65619 UYE65619 VIA65619 VRW65619 WBS65619 WLO65619 WVK65619 C131155 IY131155 SU131155 ACQ131155 AMM131155 AWI131155 BGE131155 BQA131155 BZW131155 CJS131155 CTO131155 DDK131155 DNG131155 DXC131155 EGY131155 EQU131155 FAQ131155 FKM131155 FUI131155 GEE131155 GOA131155 GXW131155 HHS131155 HRO131155 IBK131155 ILG131155 IVC131155 JEY131155 JOU131155 JYQ131155 KIM131155 KSI131155 LCE131155 LMA131155 LVW131155 MFS131155 MPO131155 MZK131155 NJG131155 NTC131155 OCY131155 OMU131155 OWQ131155 PGM131155 PQI131155 QAE131155 QKA131155 QTW131155 RDS131155 RNO131155 RXK131155 SHG131155 SRC131155 TAY131155 TKU131155 TUQ131155 UEM131155 UOI131155 UYE131155 VIA131155 VRW131155 WBS131155 WLO131155 WVK131155 C196691 IY196691 SU196691 ACQ196691 AMM196691 AWI196691 BGE196691 BQA196691 BZW196691 CJS196691 CTO196691 DDK196691 DNG196691 DXC196691 EGY196691 EQU196691 FAQ196691 FKM196691 FUI196691 GEE196691 GOA196691 GXW196691 HHS196691 HRO196691 IBK196691 ILG196691 IVC196691 JEY196691 JOU196691 JYQ196691 KIM196691 KSI196691 LCE196691 LMA196691 LVW196691 MFS196691 MPO196691 MZK196691 NJG196691 NTC196691 OCY196691 OMU196691 OWQ196691 PGM196691 PQI196691 QAE196691 QKA196691 QTW196691 RDS196691 RNO196691 RXK196691 SHG196691 SRC196691 TAY196691 TKU196691 TUQ196691 UEM196691 UOI196691 UYE196691 VIA196691 VRW196691 WBS196691 WLO196691 WVK196691 C262227 IY262227 SU262227 ACQ262227 AMM262227 AWI262227 BGE262227 BQA262227 BZW262227 CJS262227 CTO262227 DDK262227 DNG262227 DXC262227 EGY262227 EQU262227 FAQ262227 FKM262227 FUI262227 GEE262227 GOA262227 GXW262227 HHS262227 HRO262227 IBK262227 ILG262227 IVC262227 JEY262227 JOU262227 JYQ262227 KIM262227 KSI262227 LCE262227 LMA262227 LVW262227 MFS262227 MPO262227 MZK262227 NJG262227 NTC262227 OCY262227 OMU262227 OWQ262227 PGM262227 PQI262227 QAE262227 QKA262227 QTW262227 RDS262227 RNO262227 RXK262227 SHG262227 SRC262227 TAY262227 TKU262227 TUQ262227 UEM262227 UOI262227 UYE262227 VIA262227 VRW262227 WBS262227 WLO262227 WVK262227 C327763 IY327763 SU327763 ACQ327763 AMM327763 AWI327763 BGE327763 BQA327763 BZW327763 CJS327763 CTO327763 DDK327763 DNG327763 DXC327763 EGY327763 EQU327763 FAQ327763 FKM327763 FUI327763 GEE327763 GOA327763 GXW327763 HHS327763 HRO327763 IBK327763 ILG327763 IVC327763 JEY327763 JOU327763 JYQ327763 KIM327763 KSI327763 LCE327763 LMA327763 LVW327763 MFS327763 MPO327763 MZK327763 NJG327763 NTC327763 OCY327763 OMU327763 OWQ327763 PGM327763 PQI327763 QAE327763 QKA327763 QTW327763 RDS327763 RNO327763 RXK327763 SHG327763 SRC327763 TAY327763 TKU327763 TUQ327763 UEM327763 UOI327763 UYE327763 VIA327763 VRW327763 WBS327763 WLO327763 WVK327763 C393299 IY393299 SU393299 ACQ393299 AMM393299 AWI393299 BGE393299 BQA393299 BZW393299 CJS393299 CTO393299 DDK393299 DNG393299 DXC393299 EGY393299 EQU393299 FAQ393299 FKM393299 FUI393299 GEE393299 GOA393299 GXW393299 HHS393299 HRO393299 IBK393299 ILG393299 IVC393299 JEY393299 JOU393299 JYQ393299 KIM393299 KSI393299 LCE393299 LMA393299 LVW393299 MFS393299 MPO393299 MZK393299 NJG393299 NTC393299 OCY393299 OMU393299 OWQ393299 PGM393299 PQI393299 QAE393299 QKA393299 QTW393299 RDS393299 RNO393299 RXK393299 SHG393299 SRC393299 TAY393299 TKU393299 TUQ393299 UEM393299 UOI393299 UYE393299 VIA393299 VRW393299 WBS393299 WLO393299 WVK393299 C458835 IY458835 SU458835 ACQ458835 AMM458835 AWI458835 BGE458835 BQA458835 BZW458835 CJS458835 CTO458835 DDK458835 DNG458835 DXC458835 EGY458835 EQU458835 FAQ458835 FKM458835 FUI458835 GEE458835 GOA458835 GXW458835 HHS458835 HRO458835 IBK458835 ILG458835 IVC458835 JEY458835 JOU458835 JYQ458835 KIM458835 KSI458835 LCE458835 LMA458835 LVW458835 MFS458835 MPO458835 MZK458835 NJG458835 NTC458835 OCY458835 OMU458835 OWQ458835 PGM458835 PQI458835 QAE458835 QKA458835 QTW458835 RDS458835 RNO458835 RXK458835 SHG458835 SRC458835 TAY458835 TKU458835 TUQ458835 UEM458835 UOI458835 UYE458835 VIA458835 VRW458835 WBS458835 WLO458835 WVK458835 C524371 IY524371 SU524371 ACQ524371 AMM524371 AWI524371 BGE524371 BQA524371 BZW524371 CJS524371 CTO524371 DDK524371 DNG524371 DXC524371 EGY524371 EQU524371 FAQ524371 FKM524371 FUI524371 GEE524371 GOA524371 GXW524371 HHS524371 HRO524371 IBK524371 ILG524371 IVC524371 JEY524371 JOU524371 JYQ524371 KIM524371 KSI524371 LCE524371 LMA524371 LVW524371 MFS524371 MPO524371 MZK524371 NJG524371 NTC524371 OCY524371 OMU524371 OWQ524371 PGM524371 PQI524371 QAE524371 QKA524371 QTW524371 RDS524371 RNO524371 RXK524371 SHG524371 SRC524371 TAY524371 TKU524371 TUQ524371 UEM524371 UOI524371 UYE524371 VIA524371 VRW524371 WBS524371 WLO524371 WVK524371 C589907 IY589907 SU589907 ACQ589907 AMM589907 AWI589907 BGE589907 BQA589907 BZW589907 CJS589907 CTO589907 DDK589907 DNG589907 DXC589907 EGY589907 EQU589907 FAQ589907 FKM589907 FUI589907 GEE589907 GOA589907 GXW589907 HHS589907 HRO589907 IBK589907 ILG589907 IVC589907 JEY589907 JOU589907 JYQ589907 KIM589907 KSI589907 LCE589907 LMA589907 LVW589907 MFS589907 MPO589907 MZK589907 NJG589907 NTC589907 OCY589907 OMU589907 OWQ589907 PGM589907 PQI589907 QAE589907 QKA589907 QTW589907 RDS589907 RNO589907 RXK589907 SHG589907 SRC589907 TAY589907 TKU589907 TUQ589907 UEM589907 UOI589907 UYE589907 VIA589907 VRW589907 WBS589907 WLO589907 WVK589907 C655443 IY655443 SU655443 ACQ655443 AMM655443 AWI655443 BGE655443 BQA655443 BZW655443 CJS655443 CTO655443 DDK655443 DNG655443 DXC655443 EGY655443 EQU655443 FAQ655443 FKM655443 FUI655443 GEE655443 GOA655443 GXW655443 HHS655443 HRO655443 IBK655443 ILG655443 IVC655443 JEY655443 JOU655443 JYQ655443 KIM655443 KSI655443 LCE655443 LMA655443 LVW655443 MFS655443 MPO655443 MZK655443 NJG655443 NTC655443 OCY655443 OMU655443 OWQ655443 PGM655443 PQI655443 QAE655443 QKA655443 QTW655443 RDS655443 RNO655443 RXK655443 SHG655443 SRC655443 TAY655443 TKU655443 TUQ655443 UEM655443 UOI655443 UYE655443 VIA655443 VRW655443 WBS655443 WLO655443 WVK655443 C720979 IY720979 SU720979 ACQ720979 AMM720979 AWI720979 BGE720979 BQA720979 BZW720979 CJS720979 CTO720979 DDK720979 DNG720979 DXC720979 EGY720979 EQU720979 FAQ720979 FKM720979 FUI720979 GEE720979 GOA720979 GXW720979 HHS720979 HRO720979 IBK720979 ILG720979 IVC720979 JEY720979 JOU720979 JYQ720979 KIM720979 KSI720979 LCE720979 LMA720979 LVW720979 MFS720979 MPO720979 MZK720979 NJG720979 NTC720979 OCY720979 OMU720979 OWQ720979 PGM720979 PQI720979 QAE720979 QKA720979 QTW720979 RDS720979 RNO720979 RXK720979 SHG720979 SRC720979 TAY720979 TKU720979 TUQ720979 UEM720979 UOI720979 UYE720979 VIA720979 VRW720979 WBS720979 WLO720979 WVK720979 C786515 IY786515 SU786515 ACQ786515 AMM786515 AWI786515 BGE786515 BQA786515 BZW786515 CJS786515 CTO786515 DDK786515 DNG786515 DXC786515 EGY786515 EQU786515 FAQ786515 FKM786515 FUI786515 GEE786515 GOA786515 GXW786515 HHS786515 HRO786515 IBK786515 ILG786515 IVC786515 JEY786515 JOU786515 JYQ786515 KIM786515 KSI786515 LCE786515 LMA786515 LVW786515 MFS786515 MPO786515 MZK786515 NJG786515 NTC786515 OCY786515 OMU786515 OWQ786515 PGM786515 PQI786515 QAE786515 QKA786515 QTW786515 RDS786515 RNO786515 RXK786515 SHG786515 SRC786515 TAY786515 TKU786515 TUQ786515 UEM786515 UOI786515 UYE786515 VIA786515 VRW786515 WBS786515 WLO786515 WVK786515 C852051 IY852051 SU852051 ACQ852051 AMM852051 AWI852051 BGE852051 BQA852051 BZW852051 CJS852051 CTO852051 DDK852051 DNG852051 DXC852051 EGY852051 EQU852051 FAQ852051 FKM852051 FUI852051 GEE852051 GOA852051 GXW852051 HHS852051 HRO852051 IBK852051 ILG852051 IVC852051 JEY852051 JOU852051 JYQ852051 KIM852051 KSI852051 LCE852051 LMA852051 LVW852051 MFS852051 MPO852051 MZK852051 NJG852051 NTC852051 OCY852051 OMU852051 OWQ852051 PGM852051 PQI852051 QAE852051 QKA852051 QTW852051 RDS852051 RNO852051 RXK852051 SHG852051 SRC852051 TAY852051 TKU852051 TUQ852051 UEM852051 UOI852051 UYE852051 VIA852051 VRW852051 WBS852051 WLO852051 WVK852051 C917587 IY917587 SU917587 ACQ917587 AMM917587 AWI917587 BGE917587 BQA917587 BZW917587 CJS917587 CTO917587 DDK917587 DNG917587 DXC917587 EGY917587 EQU917587 FAQ917587 FKM917587 FUI917587 GEE917587 GOA917587 GXW917587 HHS917587 HRO917587 IBK917587 ILG917587 IVC917587 JEY917587 JOU917587 JYQ917587 KIM917587 KSI917587 LCE917587 LMA917587 LVW917587 MFS917587 MPO917587 MZK917587 NJG917587 NTC917587 OCY917587 OMU917587 OWQ917587 PGM917587 PQI917587 QAE917587 QKA917587 QTW917587 RDS917587 RNO917587 RXK917587 SHG917587 SRC917587 TAY917587 TKU917587 TUQ917587 UEM917587 UOI917587 UYE917587 VIA917587 VRW917587 WBS917587 WLO917587 WVK917587 C983123 IY983123 SU983123 ACQ983123 AMM983123 AWI983123 BGE983123 BQA983123 BZW983123 CJS983123 CTO983123 DDK983123 DNG983123 DXC983123 EGY983123 EQU983123 FAQ983123 FKM983123 FUI983123 GEE983123 GOA983123 GXW983123 HHS983123 HRO983123 IBK983123 ILG983123 IVC983123 JEY983123 JOU983123 JYQ983123 KIM983123 KSI983123 LCE983123 LMA983123 LVW983123 MFS983123 MPO983123 MZK983123 NJG983123 NTC983123 OCY983123 OMU983123 OWQ983123 PGM983123 PQI983123 QAE983123 QKA983123 QTW983123 RDS983123 RNO983123 RXK983123 SHG983123 SRC983123 TAY983123 TKU983123 TUQ983123 UEM983123 UOI983123 UYE983123 VIA983123 VRW983123 WBS983123 WLO983123 WVK983123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52 IY65652 SU65652 ACQ65652 AMM65652 AWI65652 BGE65652 BQA65652 BZW65652 CJS65652 CTO65652 DDK65652 DNG65652 DXC65652 EGY65652 EQU65652 FAQ65652 FKM65652 FUI65652 GEE65652 GOA65652 GXW65652 HHS65652 HRO65652 IBK65652 ILG65652 IVC65652 JEY65652 JOU65652 JYQ65652 KIM65652 KSI65652 LCE65652 LMA65652 LVW65652 MFS65652 MPO65652 MZK65652 NJG65652 NTC65652 OCY65652 OMU65652 OWQ65652 PGM65652 PQI65652 QAE65652 QKA65652 QTW65652 RDS65652 RNO65652 RXK65652 SHG65652 SRC65652 TAY65652 TKU65652 TUQ65652 UEM65652 UOI65652 UYE65652 VIA65652 VRW65652 WBS65652 WLO65652 WVK65652 C131188 IY131188 SU131188 ACQ131188 AMM131188 AWI131188 BGE131188 BQA131188 BZW131188 CJS131188 CTO131188 DDK131188 DNG131188 DXC131188 EGY131188 EQU131188 FAQ131188 FKM131188 FUI131188 GEE131188 GOA131188 GXW131188 HHS131188 HRO131188 IBK131188 ILG131188 IVC131188 JEY131188 JOU131188 JYQ131188 KIM131188 KSI131188 LCE131188 LMA131188 LVW131188 MFS131188 MPO131188 MZK131188 NJG131188 NTC131188 OCY131188 OMU131188 OWQ131188 PGM131188 PQI131188 QAE131188 QKA131188 QTW131188 RDS131188 RNO131188 RXK131188 SHG131188 SRC131188 TAY131188 TKU131188 TUQ131188 UEM131188 UOI131188 UYE131188 VIA131188 VRW131188 WBS131188 WLO131188 WVK131188 C196724 IY196724 SU196724 ACQ196724 AMM196724 AWI196724 BGE196724 BQA196724 BZW196724 CJS196724 CTO196724 DDK196724 DNG196724 DXC196724 EGY196724 EQU196724 FAQ196724 FKM196724 FUI196724 GEE196724 GOA196724 GXW196724 HHS196724 HRO196724 IBK196724 ILG196724 IVC196724 JEY196724 JOU196724 JYQ196724 KIM196724 KSI196724 LCE196724 LMA196724 LVW196724 MFS196724 MPO196724 MZK196724 NJG196724 NTC196724 OCY196724 OMU196724 OWQ196724 PGM196724 PQI196724 QAE196724 QKA196724 QTW196724 RDS196724 RNO196724 RXK196724 SHG196724 SRC196724 TAY196724 TKU196724 TUQ196724 UEM196724 UOI196724 UYE196724 VIA196724 VRW196724 WBS196724 WLO196724 WVK196724 C262260 IY262260 SU262260 ACQ262260 AMM262260 AWI262260 BGE262260 BQA262260 BZW262260 CJS262260 CTO262260 DDK262260 DNG262260 DXC262260 EGY262260 EQU262260 FAQ262260 FKM262260 FUI262260 GEE262260 GOA262260 GXW262260 HHS262260 HRO262260 IBK262260 ILG262260 IVC262260 JEY262260 JOU262260 JYQ262260 KIM262260 KSI262260 LCE262260 LMA262260 LVW262260 MFS262260 MPO262260 MZK262260 NJG262260 NTC262260 OCY262260 OMU262260 OWQ262260 PGM262260 PQI262260 QAE262260 QKA262260 QTW262260 RDS262260 RNO262260 RXK262260 SHG262260 SRC262260 TAY262260 TKU262260 TUQ262260 UEM262260 UOI262260 UYE262260 VIA262260 VRW262260 WBS262260 WLO262260 WVK262260 C327796 IY327796 SU327796 ACQ327796 AMM327796 AWI327796 BGE327796 BQA327796 BZW327796 CJS327796 CTO327796 DDK327796 DNG327796 DXC327796 EGY327796 EQU327796 FAQ327796 FKM327796 FUI327796 GEE327796 GOA327796 GXW327796 HHS327796 HRO327796 IBK327796 ILG327796 IVC327796 JEY327796 JOU327796 JYQ327796 KIM327796 KSI327796 LCE327796 LMA327796 LVW327796 MFS327796 MPO327796 MZK327796 NJG327796 NTC327796 OCY327796 OMU327796 OWQ327796 PGM327796 PQI327796 QAE327796 QKA327796 QTW327796 RDS327796 RNO327796 RXK327796 SHG327796 SRC327796 TAY327796 TKU327796 TUQ327796 UEM327796 UOI327796 UYE327796 VIA327796 VRW327796 WBS327796 WLO327796 WVK327796 C393332 IY393332 SU393332 ACQ393332 AMM393332 AWI393332 BGE393332 BQA393332 BZW393332 CJS393332 CTO393332 DDK393332 DNG393332 DXC393332 EGY393332 EQU393332 FAQ393332 FKM393332 FUI393332 GEE393332 GOA393332 GXW393332 HHS393332 HRO393332 IBK393332 ILG393332 IVC393332 JEY393332 JOU393332 JYQ393332 KIM393332 KSI393332 LCE393332 LMA393332 LVW393332 MFS393332 MPO393332 MZK393332 NJG393332 NTC393332 OCY393332 OMU393332 OWQ393332 PGM393332 PQI393332 QAE393332 QKA393332 QTW393332 RDS393332 RNO393332 RXK393332 SHG393332 SRC393332 TAY393332 TKU393332 TUQ393332 UEM393332 UOI393332 UYE393332 VIA393332 VRW393332 WBS393332 WLO393332 WVK393332 C458868 IY458868 SU458868 ACQ458868 AMM458868 AWI458868 BGE458868 BQA458868 BZW458868 CJS458868 CTO458868 DDK458868 DNG458868 DXC458868 EGY458868 EQU458868 FAQ458868 FKM458868 FUI458868 GEE458868 GOA458868 GXW458868 HHS458868 HRO458868 IBK458868 ILG458868 IVC458868 JEY458868 JOU458868 JYQ458868 KIM458868 KSI458868 LCE458868 LMA458868 LVW458868 MFS458868 MPO458868 MZK458868 NJG458868 NTC458868 OCY458868 OMU458868 OWQ458868 PGM458868 PQI458868 QAE458868 QKA458868 QTW458868 RDS458868 RNO458868 RXK458868 SHG458868 SRC458868 TAY458868 TKU458868 TUQ458868 UEM458868 UOI458868 UYE458868 VIA458868 VRW458868 WBS458868 WLO458868 WVK458868 C524404 IY524404 SU524404 ACQ524404 AMM524404 AWI524404 BGE524404 BQA524404 BZW524404 CJS524404 CTO524404 DDK524404 DNG524404 DXC524404 EGY524404 EQU524404 FAQ524404 FKM524404 FUI524404 GEE524404 GOA524404 GXW524404 HHS524404 HRO524404 IBK524404 ILG524404 IVC524404 JEY524404 JOU524404 JYQ524404 KIM524404 KSI524404 LCE524404 LMA524404 LVW524404 MFS524404 MPO524404 MZK524404 NJG524404 NTC524404 OCY524404 OMU524404 OWQ524404 PGM524404 PQI524404 QAE524404 QKA524404 QTW524404 RDS524404 RNO524404 RXK524404 SHG524404 SRC524404 TAY524404 TKU524404 TUQ524404 UEM524404 UOI524404 UYE524404 VIA524404 VRW524404 WBS524404 WLO524404 WVK524404 C589940 IY589940 SU589940 ACQ589940 AMM589940 AWI589940 BGE589940 BQA589940 BZW589940 CJS589940 CTO589940 DDK589940 DNG589940 DXC589940 EGY589940 EQU589940 FAQ589940 FKM589940 FUI589940 GEE589940 GOA589940 GXW589940 HHS589940 HRO589940 IBK589940 ILG589940 IVC589940 JEY589940 JOU589940 JYQ589940 KIM589940 KSI589940 LCE589940 LMA589940 LVW589940 MFS589940 MPO589940 MZK589940 NJG589940 NTC589940 OCY589940 OMU589940 OWQ589940 PGM589940 PQI589940 QAE589940 QKA589940 QTW589940 RDS589940 RNO589940 RXK589940 SHG589940 SRC589940 TAY589940 TKU589940 TUQ589940 UEM589940 UOI589940 UYE589940 VIA589940 VRW589940 WBS589940 WLO589940 WVK589940 C655476 IY655476 SU655476 ACQ655476 AMM655476 AWI655476 BGE655476 BQA655476 BZW655476 CJS655476 CTO655476 DDK655476 DNG655476 DXC655476 EGY655476 EQU655476 FAQ655476 FKM655476 FUI655476 GEE655476 GOA655476 GXW655476 HHS655476 HRO655476 IBK655476 ILG655476 IVC655476 JEY655476 JOU655476 JYQ655476 KIM655476 KSI655476 LCE655476 LMA655476 LVW655476 MFS655476 MPO655476 MZK655476 NJG655476 NTC655476 OCY655476 OMU655476 OWQ655476 PGM655476 PQI655476 QAE655476 QKA655476 QTW655476 RDS655476 RNO655476 RXK655476 SHG655476 SRC655476 TAY655476 TKU655476 TUQ655476 UEM655476 UOI655476 UYE655476 VIA655476 VRW655476 WBS655476 WLO655476 WVK655476 C721012 IY721012 SU721012 ACQ721012 AMM721012 AWI721012 BGE721012 BQA721012 BZW721012 CJS721012 CTO721012 DDK721012 DNG721012 DXC721012 EGY721012 EQU721012 FAQ721012 FKM721012 FUI721012 GEE721012 GOA721012 GXW721012 HHS721012 HRO721012 IBK721012 ILG721012 IVC721012 JEY721012 JOU721012 JYQ721012 KIM721012 KSI721012 LCE721012 LMA721012 LVW721012 MFS721012 MPO721012 MZK721012 NJG721012 NTC721012 OCY721012 OMU721012 OWQ721012 PGM721012 PQI721012 QAE721012 QKA721012 QTW721012 RDS721012 RNO721012 RXK721012 SHG721012 SRC721012 TAY721012 TKU721012 TUQ721012 UEM721012 UOI721012 UYE721012 VIA721012 VRW721012 WBS721012 WLO721012 WVK721012 C786548 IY786548 SU786548 ACQ786548 AMM786548 AWI786548 BGE786548 BQA786548 BZW786548 CJS786548 CTO786548 DDK786548 DNG786548 DXC786548 EGY786548 EQU786548 FAQ786548 FKM786548 FUI786548 GEE786548 GOA786548 GXW786548 HHS786548 HRO786548 IBK786548 ILG786548 IVC786548 JEY786548 JOU786548 JYQ786548 KIM786548 KSI786548 LCE786548 LMA786548 LVW786548 MFS786548 MPO786548 MZK786548 NJG786548 NTC786548 OCY786548 OMU786548 OWQ786548 PGM786548 PQI786548 QAE786548 QKA786548 QTW786548 RDS786548 RNO786548 RXK786548 SHG786548 SRC786548 TAY786548 TKU786548 TUQ786548 UEM786548 UOI786548 UYE786548 VIA786548 VRW786548 WBS786548 WLO786548 WVK786548 C852084 IY852084 SU852084 ACQ852084 AMM852084 AWI852084 BGE852084 BQA852084 BZW852084 CJS852084 CTO852084 DDK852084 DNG852084 DXC852084 EGY852084 EQU852084 FAQ852084 FKM852084 FUI852084 GEE852084 GOA852084 GXW852084 HHS852084 HRO852084 IBK852084 ILG852084 IVC852084 JEY852084 JOU852084 JYQ852084 KIM852084 KSI852084 LCE852084 LMA852084 LVW852084 MFS852084 MPO852084 MZK852084 NJG852084 NTC852084 OCY852084 OMU852084 OWQ852084 PGM852084 PQI852084 QAE852084 QKA852084 QTW852084 RDS852084 RNO852084 RXK852084 SHG852084 SRC852084 TAY852084 TKU852084 TUQ852084 UEM852084 UOI852084 UYE852084 VIA852084 VRW852084 WBS852084 WLO852084 WVK852084 C917620 IY917620 SU917620 ACQ917620 AMM917620 AWI917620 BGE917620 BQA917620 BZW917620 CJS917620 CTO917620 DDK917620 DNG917620 DXC917620 EGY917620 EQU917620 FAQ917620 FKM917620 FUI917620 GEE917620 GOA917620 GXW917620 HHS917620 HRO917620 IBK917620 ILG917620 IVC917620 JEY917620 JOU917620 JYQ917620 KIM917620 KSI917620 LCE917620 LMA917620 LVW917620 MFS917620 MPO917620 MZK917620 NJG917620 NTC917620 OCY917620 OMU917620 OWQ917620 PGM917620 PQI917620 QAE917620 QKA917620 QTW917620 RDS917620 RNO917620 RXK917620 SHG917620 SRC917620 TAY917620 TKU917620 TUQ917620 UEM917620 UOI917620 UYE917620 VIA917620 VRW917620 WBS917620 WLO917620 WVK917620 C983156 IY983156 SU983156 ACQ983156 AMM983156 AWI983156 BGE983156 BQA983156 BZW983156 CJS983156 CTO983156 DDK983156 DNG983156 DXC983156 EGY983156 EQU983156 FAQ983156 FKM983156 FUI983156 GEE983156 GOA983156 GXW983156 HHS983156 HRO983156 IBK983156 ILG983156 IVC983156 JEY983156 JOU983156 JYQ983156 KIM983156 KSI983156 LCE983156 LMA983156 LVW983156 MFS983156 MPO983156 MZK983156 NJG983156 NTC983156 OCY983156 OMU983156 OWQ983156 PGM983156 PQI983156 QAE983156 QKA983156 QTW983156 RDS983156 RNO983156 RXK983156 SHG983156 SRC983156 TAY983156 TKU983156 TUQ983156 UEM983156 UOI983156 UYE983156 VIA983156 VRW983156 WBS983156 WLO983156 WVK983156 C48 IY48 SU48 ACQ48 AMM48 AWI48 BGE48 BQA48 BZW48 CJS48 CTO48 DDK48 DNG48 DXC48 EGY48 EQU48 FAQ48 FKM48 FUI48 GEE48 GOA48 GXW48 HHS48 HRO48 IBK48 ILG48 IVC48 JEY48 JOU48 JYQ48 KIM48 KSI48 LCE48 LMA48 LVW48 MFS48 MPO48 MZK48 NJG48 NTC48 OCY48 OMU48 OWQ48 PGM48 PQI48 QAE48 QKA48 QTW48 RDS48 RNO48 RXK48 SHG48 SRC48 TAY48 TKU48 TUQ48 UEM48 UOI48 UYE48 VIA48 VRW48 WBS48 WLO48 WVK48 C65586 IY65586 SU65586 ACQ65586 AMM65586 AWI65586 BGE65586 BQA65586 BZW65586 CJS65586 CTO65586 DDK65586 DNG65586 DXC65586 EGY65586 EQU65586 FAQ65586 FKM65586 FUI65586 GEE65586 GOA65586 GXW65586 HHS65586 HRO65586 IBK65586 ILG65586 IVC65586 JEY65586 JOU65586 JYQ65586 KIM65586 KSI65586 LCE65586 LMA65586 LVW65586 MFS65586 MPO65586 MZK65586 NJG65586 NTC65586 OCY65586 OMU65586 OWQ65586 PGM65586 PQI65586 QAE65586 QKA65586 QTW65586 RDS65586 RNO65586 RXK65586 SHG65586 SRC65586 TAY65586 TKU65586 TUQ65586 UEM65586 UOI65586 UYE65586 VIA65586 VRW65586 WBS65586 WLO65586 WVK65586 C131122 IY131122 SU131122 ACQ131122 AMM131122 AWI131122 BGE131122 BQA131122 BZW131122 CJS131122 CTO131122 DDK131122 DNG131122 DXC131122 EGY131122 EQU131122 FAQ131122 FKM131122 FUI131122 GEE131122 GOA131122 GXW131122 HHS131122 HRO131122 IBK131122 ILG131122 IVC131122 JEY131122 JOU131122 JYQ131122 KIM131122 KSI131122 LCE131122 LMA131122 LVW131122 MFS131122 MPO131122 MZK131122 NJG131122 NTC131122 OCY131122 OMU131122 OWQ131122 PGM131122 PQI131122 QAE131122 QKA131122 QTW131122 RDS131122 RNO131122 RXK131122 SHG131122 SRC131122 TAY131122 TKU131122 TUQ131122 UEM131122 UOI131122 UYE131122 VIA131122 VRW131122 WBS131122 WLO131122 WVK131122 C196658 IY196658 SU196658 ACQ196658 AMM196658 AWI196658 BGE196658 BQA196658 BZW196658 CJS196658 CTO196658 DDK196658 DNG196658 DXC196658 EGY196658 EQU196658 FAQ196658 FKM196658 FUI196658 GEE196658 GOA196658 GXW196658 HHS196658 HRO196658 IBK196658 ILG196658 IVC196658 JEY196658 JOU196658 JYQ196658 KIM196658 KSI196658 LCE196658 LMA196658 LVW196658 MFS196658 MPO196658 MZK196658 NJG196658 NTC196658 OCY196658 OMU196658 OWQ196658 PGM196658 PQI196658 QAE196658 QKA196658 QTW196658 RDS196658 RNO196658 RXK196658 SHG196658 SRC196658 TAY196658 TKU196658 TUQ196658 UEM196658 UOI196658 UYE196658 VIA196658 VRW196658 WBS196658 WLO196658 WVK196658 C262194 IY262194 SU262194 ACQ262194 AMM262194 AWI262194 BGE262194 BQA262194 BZW262194 CJS262194 CTO262194 DDK262194 DNG262194 DXC262194 EGY262194 EQU262194 FAQ262194 FKM262194 FUI262194 GEE262194 GOA262194 GXW262194 HHS262194 HRO262194 IBK262194 ILG262194 IVC262194 JEY262194 JOU262194 JYQ262194 KIM262194 KSI262194 LCE262194 LMA262194 LVW262194 MFS262194 MPO262194 MZK262194 NJG262194 NTC262194 OCY262194 OMU262194 OWQ262194 PGM262194 PQI262194 QAE262194 QKA262194 QTW262194 RDS262194 RNO262194 RXK262194 SHG262194 SRC262194 TAY262194 TKU262194 TUQ262194 UEM262194 UOI262194 UYE262194 VIA262194 VRW262194 WBS262194 WLO262194 WVK262194 C327730 IY327730 SU327730 ACQ327730 AMM327730 AWI327730 BGE327730 BQA327730 BZW327730 CJS327730 CTO327730 DDK327730 DNG327730 DXC327730 EGY327730 EQU327730 FAQ327730 FKM327730 FUI327730 GEE327730 GOA327730 GXW327730 HHS327730 HRO327730 IBK327730 ILG327730 IVC327730 JEY327730 JOU327730 JYQ327730 KIM327730 KSI327730 LCE327730 LMA327730 LVW327730 MFS327730 MPO327730 MZK327730 NJG327730 NTC327730 OCY327730 OMU327730 OWQ327730 PGM327730 PQI327730 QAE327730 QKA327730 QTW327730 RDS327730 RNO327730 RXK327730 SHG327730 SRC327730 TAY327730 TKU327730 TUQ327730 UEM327730 UOI327730 UYE327730 VIA327730 VRW327730 WBS327730 WLO327730 WVK327730 C393266 IY393266 SU393266 ACQ393266 AMM393266 AWI393266 BGE393266 BQA393266 BZW393266 CJS393266 CTO393266 DDK393266 DNG393266 DXC393266 EGY393266 EQU393266 FAQ393266 FKM393266 FUI393266 GEE393266 GOA393266 GXW393266 HHS393266 HRO393266 IBK393266 ILG393266 IVC393266 JEY393266 JOU393266 JYQ393266 KIM393266 KSI393266 LCE393266 LMA393266 LVW393266 MFS393266 MPO393266 MZK393266 NJG393266 NTC393266 OCY393266 OMU393266 OWQ393266 PGM393266 PQI393266 QAE393266 QKA393266 QTW393266 RDS393266 RNO393266 RXK393266 SHG393266 SRC393266 TAY393266 TKU393266 TUQ393266 UEM393266 UOI393266 UYE393266 VIA393266 VRW393266 WBS393266 WLO393266 WVK393266 C458802 IY458802 SU458802 ACQ458802 AMM458802 AWI458802 BGE458802 BQA458802 BZW458802 CJS458802 CTO458802 DDK458802 DNG458802 DXC458802 EGY458802 EQU458802 FAQ458802 FKM458802 FUI458802 GEE458802 GOA458802 GXW458802 HHS458802 HRO458802 IBK458802 ILG458802 IVC458802 JEY458802 JOU458802 JYQ458802 KIM458802 KSI458802 LCE458802 LMA458802 LVW458802 MFS458802 MPO458802 MZK458802 NJG458802 NTC458802 OCY458802 OMU458802 OWQ458802 PGM458802 PQI458802 QAE458802 QKA458802 QTW458802 RDS458802 RNO458802 RXK458802 SHG458802 SRC458802 TAY458802 TKU458802 TUQ458802 UEM458802 UOI458802 UYE458802 VIA458802 VRW458802 WBS458802 WLO458802 WVK458802 C524338 IY524338 SU524338 ACQ524338 AMM524338 AWI524338 BGE524338 BQA524338 BZW524338 CJS524338 CTO524338 DDK524338 DNG524338 DXC524338 EGY524338 EQU524338 FAQ524338 FKM524338 FUI524338 GEE524338 GOA524338 GXW524338 HHS524338 HRO524338 IBK524338 ILG524338 IVC524338 JEY524338 JOU524338 JYQ524338 KIM524338 KSI524338 LCE524338 LMA524338 LVW524338 MFS524338 MPO524338 MZK524338 NJG524338 NTC524338 OCY524338 OMU524338 OWQ524338 PGM524338 PQI524338 QAE524338 QKA524338 QTW524338 RDS524338 RNO524338 RXK524338 SHG524338 SRC524338 TAY524338 TKU524338 TUQ524338 UEM524338 UOI524338 UYE524338 VIA524338 VRW524338 WBS524338 WLO524338 WVK524338 C589874 IY589874 SU589874 ACQ589874 AMM589874 AWI589874 BGE589874 BQA589874 BZW589874 CJS589874 CTO589874 DDK589874 DNG589874 DXC589874 EGY589874 EQU589874 FAQ589874 FKM589874 FUI589874 GEE589874 GOA589874 GXW589874 HHS589874 HRO589874 IBK589874 ILG589874 IVC589874 JEY589874 JOU589874 JYQ589874 KIM589874 KSI589874 LCE589874 LMA589874 LVW589874 MFS589874 MPO589874 MZK589874 NJG589874 NTC589874 OCY589874 OMU589874 OWQ589874 PGM589874 PQI589874 QAE589874 QKA589874 QTW589874 RDS589874 RNO589874 RXK589874 SHG589874 SRC589874 TAY589874 TKU589874 TUQ589874 UEM589874 UOI589874 UYE589874 VIA589874 VRW589874 WBS589874 WLO589874 WVK589874 C655410 IY655410 SU655410 ACQ655410 AMM655410 AWI655410 BGE655410 BQA655410 BZW655410 CJS655410 CTO655410 DDK655410 DNG655410 DXC655410 EGY655410 EQU655410 FAQ655410 FKM655410 FUI655410 GEE655410 GOA655410 GXW655410 HHS655410 HRO655410 IBK655410 ILG655410 IVC655410 JEY655410 JOU655410 JYQ655410 KIM655410 KSI655410 LCE655410 LMA655410 LVW655410 MFS655410 MPO655410 MZK655410 NJG655410 NTC655410 OCY655410 OMU655410 OWQ655410 PGM655410 PQI655410 QAE655410 QKA655410 QTW655410 RDS655410 RNO655410 RXK655410 SHG655410 SRC655410 TAY655410 TKU655410 TUQ655410 UEM655410 UOI655410 UYE655410 VIA655410 VRW655410 WBS655410 WLO655410 WVK655410 C720946 IY720946 SU720946 ACQ720946 AMM720946 AWI720946 BGE720946 BQA720946 BZW720946 CJS720946 CTO720946 DDK720946 DNG720946 DXC720946 EGY720946 EQU720946 FAQ720946 FKM720946 FUI720946 GEE720946 GOA720946 GXW720946 HHS720946 HRO720946 IBK720946 ILG720946 IVC720946 JEY720946 JOU720946 JYQ720946 KIM720946 KSI720946 LCE720946 LMA720946 LVW720946 MFS720946 MPO720946 MZK720946 NJG720946 NTC720946 OCY720946 OMU720946 OWQ720946 PGM720946 PQI720946 QAE720946 QKA720946 QTW720946 RDS720946 RNO720946 RXK720946 SHG720946 SRC720946 TAY720946 TKU720946 TUQ720946 UEM720946 UOI720946 UYE720946 VIA720946 VRW720946 WBS720946 WLO720946 WVK720946 C786482 IY786482 SU786482 ACQ786482 AMM786482 AWI786482 BGE786482 BQA786482 BZW786482 CJS786482 CTO786482 DDK786482 DNG786482 DXC786482 EGY786482 EQU786482 FAQ786482 FKM786482 FUI786482 GEE786482 GOA786482 GXW786482 HHS786482 HRO786482 IBK786482 ILG786482 IVC786482 JEY786482 JOU786482 JYQ786482 KIM786482 KSI786482 LCE786482 LMA786482 LVW786482 MFS786482 MPO786482 MZK786482 NJG786482 NTC786482 OCY786482 OMU786482 OWQ786482 PGM786482 PQI786482 QAE786482 QKA786482 QTW786482 RDS786482 RNO786482 RXK786482 SHG786482 SRC786482 TAY786482 TKU786482 TUQ786482 UEM786482 UOI786482 UYE786482 VIA786482 VRW786482 WBS786482 WLO786482 WVK786482 C852018 IY852018 SU852018 ACQ852018 AMM852018 AWI852018 BGE852018 BQA852018 BZW852018 CJS852018 CTO852018 DDK852018 DNG852018 DXC852018 EGY852018 EQU852018 FAQ852018 FKM852018 FUI852018 GEE852018 GOA852018 GXW852018 HHS852018 HRO852018 IBK852018 ILG852018 IVC852018 JEY852018 JOU852018 JYQ852018 KIM852018 KSI852018 LCE852018 LMA852018 LVW852018 MFS852018 MPO852018 MZK852018 NJG852018 NTC852018 OCY852018 OMU852018 OWQ852018 PGM852018 PQI852018 QAE852018 QKA852018 QTW852018 RDS852018 RNO852018 RXK852018 SHG852018 SRC852018 TAY852018 TKU852018 TUQ852018 UEM852018 UOI852018 UYE852018 VIA852018 VRW852018 WBS852018 WLO852018 WVK852018 C917554 IY917554 SU917554 ACQ917554 AMM917554 AWI917554 BGE917554 BQA917554 BZW917554 CJS917554 CTO917554 DDK917554 DNG917554 DXC917554 EGY917554 EQU917554 FAQ917554 FKM917554 FUI917554 GEE917554 GOA917554 GXW917554 HHS917554 HRO917554 IBK917554 ILG917554 IVC917554 JEY917554 JOU917554 JYQ917554 KIM917554 KSI917554 LCE917554 LMA917554 LVW917554 MFS917554 MPO917554 MZK917554 NJG917554 NTC917554 OCY917554 OMU917554 OWQ917554 PGM917554 PQI917554 QAE917554 QKA917554 QTW917554 RDS917554 RNO917554 RXK917554 SHG917554 SRC917554 TAY917554 TKU917554 TUQ917554 UEM917554 UOI917554 UYE917554 VIA917554 VRW917554 WBS917554 WLO917554 WVK917554 C983090 IY983090 SU983090 ACQ983090 AMM983090 AWI983090 BGE983090 BQA983090 BZW983090 CJS983090 CTO983090 DDK983090 DNG983090 DXC983090 EGY983090 EQU983090 FAQ983090 FKM983090 FUI983090 GEE983090 GOA983090 GXW983090 HHS983090 HRO983090 IBK983090 ILG983090 IVC983090 JEY983090 JOU983090 JYQ983090 KIM983090 KSI983090 LCE983090 LMA983090 LVW983090 MFS983090 MPO983090 MZK983090 NJG983090 NTC983090 OCY983090 OMU983090 OWQ983090 PGM983090 PQI983090 QAE983090 QKA983090 QTW983090 RDS983090 RNO983090 RXK983090 SHG983090 SRC983090 TAY983090 TKU983090 TUQ983090 UEM983090 UOI983090 UYE983090 VIA983090 VRW983090 WBS983090 WLO983090 WVK983090"/>
    <dataValidation allowBlank="1" showInputMessage="1" showErrorMessage="1" promptTitle="Enhanced services" prompt="Include programs to be funded by the additional SV income for which service levels will be enhanced eg, sustainability program._x000a__x000a_Include additional rows if needed._x000a__x000a_Delete this heading and associated rows if this is not part of the council's application." sqref="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dataValidations>
  <pageMargins left="0.39370078740157483" right="0.39370078740157483" top="0.39370078740157483" bottom="0.39370078740157483" header="0.39370078740157483" footer="0.39370078740157483"/>
  <pageSetup paperSize="9" scale="67" fitToHeight="0" orientation="landscape" r:id="rId1"/>
  <rowBreaks count="3" manualBreakCount="3">
    <brk id="51" max="16383" man="1"/>
    <brk id="85" max="16383" man="1"/>
    <brk id="11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26</vt:i4>
      </vt:variant>
    </vt:vector>
  </HeadingPairs>
  <TitlesOfParts>
    <vt:vector size="35" baseType="lpstr">
      <vt:lpstr>Instructions</vt:lpstr>
      <vt:lpstr>WK1 - Identification</vt:lpstr>
      <vt:lpstr>WK2 - Notional General Income</vt:lpstr>
      <vt:lpstr>WK3 - Notional GI 15-16 YIELD</vt:lpstr>
      <vt:lpstr>WK4 - PGI Summary</vt:lpstr>
      <vt:lpstr>WK5a - Impact on Rates</vt:lpstr>
      <vt:lpstr>WK5b - Impact on Rates</vt:lpstr>
      <vt:lpstr>WK6 - Expenditure Program</vt:lpstr>
      <vt:lpstr>WK7 - Long Term Financial Plan</vt:lpstr>
      <vt:lpstr>infrastructure_advalorem</vt:lpstr>
      <vt:lpstr>infrastructure_base</vt:lpstr>
      <vt:lpstr>Instructions!Print_Area</vt:lpstr>
      <vt:lpstr>'WK1 - Identification'!Print_Area</vt:lpstr>
      <vt:lpstr>'WK2 - Notional General Income'!Print_Area</vt:lpstr>
      <vt:lpstr>'WK3 - Notional GI 15-16 YIELD'!Print_Area</vt:lpstr>
      <vt:lpstr>'WK4 - PGI Summary'!Print_Area</vt:lpstr>
      <vt:lpstr>'WK6 - Expenditure Program'!Print_Area</vt:lpstr>
      <vt:lpstr>'WK7 - Long Term Financial Plan'!Print_Area</vt:lpstr>
      <vt:lpstr>'WK6 - Expenditure Program'!Print_Titles</vt:lpstr>
      <vt:lpstr>'WK7 - Long Term Financial Plan'!Print_Titles</vt:lpstr>
      <vt:lpstr>rate_peg_15_16</vt:lpstr>
      <vt:lpstr>rate_peg_yr2</vt:lpstr>
      <vt:lpstr>rate_peg_yr3</vt:lpstr>
      <vt:lpstr>rate_peg_yr4</vt:lpstr>
      <vt:lpstr>rate_peg_yr5</vt:lpstr>
      <vt:lpstr>rate_peg_yr6</vt:lpstr>
      <vt:lpstr>rate_peg_yr7</vt:lpstr>
      <vt:lpstr>'WK2 - Notional General Income'!S2_Annual_Charges_Sub_Total</vt:lpstr>
      <vt:lpstr>S2_Annual_Charges_Sub_Total</vt:lpstr>
      <vt:lpstr>'WK2 - Notional General Income'!S2_Ordinary_Rates_Sub_Total</vt:lpstr>
      <vt:lpstr>S2_Ordinary_Rates_Sub_Total</vt:lpstr>
      <vt:lpstr>'WK2 - Notional General Income'!S2_Special_Rates_Sub_Total</vt:lpstr>
      <vt:lpstr>S2_Special_Rates_Sub_Total</vt:lpstr>
      <vt:lpstr>Total_First_year_Notional_General_Income_Yield</vt:lpstr>
      <vt:lpstr>Total_Prior_year_Notional_General_Income</vt:lpstr>
    </vt:vector>
  </TitlesOfParts>
  <Company>City of Ryde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Todd</dc:creator>
  <cp:lastModifiedBy>Liz Berger</cp:lastModifiedBy>
  <cp:lastPrinted>2015-01-07T00:10:13Z</cp:lastPrinted>
  <dcterms:created xsi:type="dcterms:W3CDTF">2014-12-12T05:14:07Z</dcterms:created>
  <dcterms:modified xsi:type="dcterms:W3CDTF">2015-02-11T05:15:14Z</dcterms:modified>
</cp:coreProperties>
</file>