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pecial Rate Variation\2023 SRV Application\Final Application Documents\Attachments for SRV Application\"/>
    </mc:Choice>
  </mc:AlternateContent>
  <bookViews>
    <workbookView xWindow="0" yWindow="0" windowWidth="28800" windowHeight="12240" tabRatio="934"/>
  </bookViews>
  <sheets>
    <sheet name="Summary" sheetId="15" r:id="rId1"/>
    <sheet name="Income Stat - Baseline Scenario" sheetId="1" r:id="rId2"/>
    <sheet name="Income Stat - SRV" sheetId="4" r:id="rId3"/>
    <sheet name="Bal Sheet - Baseline Scenario" sheetId="5" r:id="rId4"/>
    <sheet name="Bal Sheet - SRV" sheetId="8" r:id="rId5"/>
    <sheet name="Cash Flow - Baseline Scenario" sheetId="9" r:id="rId6"/>
    <sheet name="Cash Flow - SRV" sheetId="11" r:id="rId7"/>
    <sheet name="Equity Stat - Baseline Scenario" sheetId="12" r:id="rId8"/>
    <sheet name="Equity Stat - SRV" sheetId="14" r:id="rId9"/>
  </sheets>
  <externalReferences>
    <externalReference r:id="rId10"/>
  </externalReferences>
  <definedNames>
    <definedName name="general_fund_name" hidden="1">'[1]Cover Page'!$E$13</definedName>
    <definedName name="general_scenario_name" hidden="1">'[1]Cover Page'!$E$11</definedName>
    <definedName name="Starting_year_general" hidden="1">[1]year!$E$5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2" l="1"/>
  <c r="E41" i="12"/>
  <c r="O41" i="12"/>
  <c r="N41" i="12"/>
  <c r="M41" i="12"/>
  <c r="L41" i="12"/>
  <c r="K41" i="12"/>
  <c r="J41" i="12"/>
  <c r="I41" i="12"/>
  <c r="H41" i="12"/>
  <c r="G41" i="12"/>
  <c r="P41" i="12"/>
  <c r="E41" i="14"/>
  <c r="C41" i="14"/>
  <c r="O41" i="14"/>
  <c r="N41" i="14"/>
  <c r="M41" i="14"/>
  <c r="L41" i="14"/>
  <c r="K41" i="14"/>
  <c r="J41" i="14"/>
  <c r="I41" i="14"/>
  <c r="H41" i="14"/>
  <c r="G41" i="14"/>
  <c r="P41" i="14"/>
  <c r="C34" i="14"/>
  <c r="C70" i="11"/>
  <c r="C33" i="1" l="1"/>
  <c r="C33" i="4"/>
  <c r="C34" i="12" l="1"/>
  <c r="C32" i="14"/>
  <c r="C13" i="14"/>
  <c r="C9" i="14"/>
  <c r="C39" i="14" s="1"/>
  <c r="C32" i="12"/>
  <c r="C13" i="12"/>
  <c r="C9" i="12"/>
  <c r="C39" i="12" s="1"/>
  <c r="E78" i="11"/>
  <c r="C78" i="11"/>
  <c r="C72" i="11"/>
  <c r="E60" i="11"/>
  <c r="C60" i="11"/>
  <c r="E47" i="11"/>
  <c r="C47" i="11"/>
  <c r="E21" i="11"/>
  <c r="C21" i="11"/>
  <c r="C78" i="9"/>
  <c r="E78" i="9"/>
  <c r="C72" i="9"/>
  <c r="C60" i="9"/>
  <c r="C47" i="9"/>
  <c r="C21" i="9"/>
  <c r="C64" i="8"/>
  <c r="C66" i="8" s="1"/>
  <c r="C56" i="8"/>
  <c r="C45" i="8"/>
  <c r="C32" i="8"/>
  <c r="C17" i="8"/>
  <c r="C64" i="5"/>
  <c r="C66" i="5" s="1"/>
  <c r="C56" i="5"/>
  <c r="C45" i="5"/>
  <c r="C32" i="5"/>
  <c r="C17" i="5"/>
  <c r="C41" i="1"/>
  <c r="C36" i="1"/>
  <c r="C21" i="1"/>
  <c r="C80" i="11" l="1"/>
  <c r="C62" i="11"/>
  <c r="E62" i="11"/>
  <c r="E66" i="11" s="1"/>
  <c r="E70" i="11" s="1"/>
  <c r="E72" i="11" s="1"/>
  <c r="E80" i="11" s="1"/>
  <c r="C57" i="8"/>
  <c r="C33" i="8"/>
  <c r="C80" i="9"/>
  <c r="C62" i="9"/>
  <c r="C57" i="5"/>
  <c r="C33" i="5"/>
  <c r="C38" i="1"/>
  <c r="C43" i="1" s="1"/>
  <c r="C46" i="1" s="1"/>
  <c r="C58" i="8" l="1"/>
  <c r="C68" i="8" s="1"/>
  <c r="C58" i="5"/>
  <c r="C68" i="5" s="1"/>
  <c r="P32" i="14" l="1"/>
  <c r="O32" i="14"/>
  <c r="N32" i="14"/>
  <c r="M32" i="14"/>
  <c r="L32" i="14"/>
  <c r="K32" i="14"/>
  <c r="J32" i="14"/>
  <c r="I32" i="14"/>
  <c r="H32" i="14"/>
  <c r="G32" i="14"/>
  <c r="E32" i="14"/>
  <c r="P13" i="14"/>
  <c r="O13" i="14"/>
  <c r="N13" i="14"/>
  <c r="M13" i="14"/>
  <c r="L13" i="14"/>
  <c r="K13" i="14"/>
  <c r="J13" i="14"/>
  <c r="I13" i="14"/>
  <c r="H13" i="14"/>
  <c r="G13" i="14"/>
  <c r="P9" i="14"/>
  <c r="O9" i="14"/>
  <c r="N9" i="14"/>
  <c r="M9" i="14"/>
  <c r="L9" i="14"/>
  <c r="K9" i="14"/>
  <c r="J9" i="14"/>
  <c r="I9" i="14"/>
  <c r="H9" i="14"/>
  <c r="G9" i="14"/>
  <c r="E9" i="14"/>
  <c r="P32" i="12"/>
  <c r="O32" i="12"/>
  <c r="N32" i="12"/>
  <c r="M32" i="12"/>
  <c r="L32" i="12"/>
  <c r="K32" i="12"/>
  <c r="J32" i="12"/>
  <c r="I32" i="12"/>
  <c r="H32" i="12"/>
  <c r="G32" i="12"/>
  <c r="E32" i="12"/>
  <c r="P13" i="12"/>
  <c r="O13" i="12"/>
  <c r="N13" i="12"/>
  <c r="M13" i="12"/>
  <c r="L13" i="12"/>
  <c r="K13" i="12"/>
  <c r="J13" i="12"/>
  <c r="I13" i="12"/>
  <c r="H13" i="12"/>
  <c r="G13" i="12"/>
  <c r="P9" i="12"/>
  <c r="O9" i="12"/>
  <c r="N9" i="12"/>
  <c r="M9" i="12"/>
  <c r="L9" i="12"/>
  <c r="K9" i="12"/>
  <c r="J9" i="12"/>
  <c r="I9" i="12"/>
  <c r="H9" i="12"/>
  <c r="G9" i="12"/>
  <c r="E9" i="12"/>
  <c r="P78" i="11"/>
  <c r="O78" i="11"/>
  <c r="N78" i="11"/>
  <c r="M78" i="11"/>
  <c r="L78" i="11"/>
  <c r="K78" i="11"/>
  <c r="J78" i="11"/>
  <c r="I78" i="11"/>
  <c r="H78" i="11"/>
  <c r="G78" i="11"/>
  <c r="P60" i="11"/>
  <c r="O60" i="11"/>
  <c r="N60" i="11"/>
  <c r="M60" i="11"/>
  <c r="L60" i="11"/>
  <c r="K60" i="11"/>
  <c r="J60" i="11"/>
  <c r="I60" i="11"/>
  <c r="H60" i="11"/>
  <c r="G60" i="11"/>
  <c r="P47" i="11"/>
  <c r="O47" i="11"/>
  <c r="N47" i="11"/>
  <c r="N62" i="11" s="1"/>
  <c r="N66" i="11" s="1"/>
  <c r="N70" i="11" s="1"/>
  <c r="N72" i="11" s="1"/>
  <c r="N80" i="11" s="1"/>
  <c r="M47" i="11"/>
  <c r="M62" i="11" s="1"/>
  <c r="M66" i="11" s="1"/>
  <c r="M70" i="11" s="1"/>
  <c r="M72" i="11" s="1"/>
  <c r="M80" i="11" s="1"/>
  <c r="L47" i="11"/>
  <c r="K47" i="11"/>
  <c r="J47" i="11"/>
  <c r="I47" i="11"/>
  <c r="H47" i="11"/>
  <c r="G47" i="11"/>
  <c r="P21" i="11"/>
  <c r="O21" i="11"/>
  <c r="N21" i="11"/>
  <c r="M21" i="11"/>
  <c r="L21" i="11"/>
  <c r="K21" i="11"/>
  <c r="J21" i="11"/>
  <c r="I21" i="11"/>
  <c r="H21" i="11"/>
  <c r="G21" i="11"/>
  <c r="P78" i="9"/>
  <c r="O78" i="9"/>
  <c r="N78" i="9"/>
  <c r="M78" i="9"/>
  <c r="L78" i="9"/>
  <c r="K78" i="9"/>
  <c r="J78" i="9"/>
  <c r="I78" i="9"/>
  <c r="H78" i="9"/>
  <c r="G78" i="9"/>
  <c r="P60" i="9"/>
  <c r="O60" i="9"/>
  <c r="N60" i="9"/>
  <c r="M60" i="9"/>
  <c r="L60" i="9"/>
  <c r="K60" i="9"/>
  <c r="J60" i="9"/>
  <c r="I60" i="9"/>
  <c r="H60" i="9"/>
  <c r="G60" i="9"/>
  <c r="E60" i="9"/>
  <c r="P47" i="9"/>
  <c r="O47" i="9"/>
  <c r="N47" i="9"/>
  <c r="M47" i="9"/>
  <c r="L47" i="9"/>
  <c r="K47" i="9"/>
  <c r="J47" i="9"/>
  <c r="I47" i="9"/>
  <c r="H47" i="9"/>
  <c r="G47" i="9"/>
  <c r="E47" i="9"/>
  <c r="P21" i="9"/>
  <c r="O21" i="9"/>
  <c r="N21" i="9"/>
  <c r="M21" i="9"/>
  <c r="L21" i="9"/>
  <c r="K21" i="9"/>
  <c r="J21" i="9"/>
  <c r="I21" i="9"/>
  <c r="H21" i="9"/>
  <c r="G21" i="9"/>
  <c r="E21" i="9"/>
  <c r="P64" i="8"/>
  <c r="P66" i="8" s="1"/>
  <c r="O64" i="8"/>
  <c r="O66" i="8" s="1"/>
  <c r="N64" i="8"/>
  <c r="N66" i="8" s="1"/>
  <c r="M64" i="8"/>
  <c r="M66" i="8" s="1"/>
  <c r="L64" i="8"/>
  <c r="L66" i="8" s="1"/>
  <c r="K64" i="8"/>
  <c r="K66" i="8" s="1"/>
  <c r="J64" i="8"/>
  <c r="J66" i="8" s="1"/>
  <c r="I64" i="8"/>
  <c r="I66" i="8" s="1"/>
  <c r="H64" i="8"/>
  <c r="H66" i="8" s="1"/>
  <c r="G64" i="8"/>
  <c r="G66" i="8" s="1"/>
  <c r="E64" i="8"/>
  <c r="E66" i="8" s="1"/>
  <c r="P56" i="8"/>
  <c r="P57" i="8" s="1"/>
  <c r="O56" i="8"/>
  <c r="O57" i="8" s="1"/>
  <c r="N56" i="8"/>
  <c r="M56" i="8"/>
  <c r="L56" i="8"/>
  <c r="K56" i="8"/>
  <c r="J56" i="8"/>
  <c r="I56" i="8"/>
  <c r="H56" i="8"/>
  <c r="G56" i="8"/>
  <c r="E56" i="8"/>
  <c r="P45" i="8"/>
  <c r="O45" i="8"/>
  <c r="N45" i="8"/>
  <c r="M45" i="8"/>
  <c r="L45" i="8"/>
  <c r="K45" i="8"/>
  <c r="J45" i="8"/>
  <c r="I45" i="8"/>
  <c r="H45" i="8"/>
  <c r="G45" i="8"/>
  <c r="E45" i="8"/>
  <c r="P32" i="8"/>
  <c r="O32" i="8"/>
  <c r="N32" i="8"/>
  <c r="M32" i="8"/>
  <c r="L32" i="8"/>
  <c r="K32" i="8"/>
  <c r="J32" i="8"/>
  <c r="I32" i="8"/>
  <c r="I33" i="8" s="1"/>
  <c r="H32" i="8"/>
  <c r="H33" i="8" s="1"/>
  <c r="G32" i="8"/>
  <c r="G33" i="8" s="1"/>
  <c r="E32" i="8"/>
  <c r="E33" i="8" s="1"/>
  <c r="P17" i="8"/>
  <c r="O17" i="8"/>
  <c r="N17" i="8"/>
  <c r="M17" i="8"/>
  <c r="L17" i="8"/>
  <c r="K17" i="8"/>
  <c r="J17" i="8"/>
  <c r="I17" i="8"/>
  <c r="H17" i="8"/>
  <c r="G17" i="8"/>
  <c r="E17" i="8"/>
  <c r="E21" i="4"/>
  <c r="P56" i="5"/>
  <c r="O56" i="5"/>
  <c r="N56" i="5"/>
  <c r="M56" i="5"/>
  <c r="L56" i="5"/>
  <c r="K56" i="5"/>
  <c r="J56" i="5"/>
  <c r="I56" i="5"/>
  <c r="H56" i="5"/>
  <c r="G56" i="5"/>
  <c r="E56" i="5"/>
  <c r="P64" i="5"/>
  <c r="P66" i="5" s="1"/>
  <c r="O64" i="5"/>
  <c r="O66" i="5" s="1"/>
  <c r="N64" i="5"/>
  <c r="N66" i="5" s="1"/>
  <c r="M64" i="5"/>
  <c r="M66" i="5" s="1"/>
  <c r="L64" i="5"/>
  <c r="L66" i="5" s="1"/>
  <c r="K64" i="5"/>
  <c r="K66" i="5" s="1"/>
  <c r="J64" i="5"/>
  <c r="J66" i="5" s="1"/>
  <c r="I64" i="5"/>
  <c r="I66" i="5" s="1"/>
  <c r="H64" i="5"/>
  <c r="H66" i="5" s="1"/>
  <c r="G64" i="5"/>
  <c r="G66" i="5" s="1"/>
  <c r="E64" i="5"/>
  <c r="E66" i="5" s="1"/>
  <c r="P45" i="5"/>
  <c r="O45" i="5"/>
  <c r="N45" i="5"/>
  <c r="M45" i="5"/>
  <c r="L45" i="5"/>
  <c r="K45" i="5"/>
  <c r="J45" i="5"/>
  <c r="I45" i="5"/>
  <c r="H45" i="5"/>
  <c r="G45" i="5"/>
  <c r="E45" i="5"/>
  <c r="P32" i="5"/>
  <c r="O32" i="5"/>
  <c r="N32" i="5"/>
  <c r="M32" i="5"/>
  <c r="L32" i="5"/>
  <c r="K32" i="5"/>
  <c r="J32" i="5"/>
  <c r="I32" i="5"/>
  <c r="H32" i="5"/>
  <c r="G32" i="5"/>
  <c r="E32" i="5"/>
  <c r="E33" i="5" s="1"/>
  <c r="P17" i="5"/>
  <c r="O17" i="5"/>
  <c r="N17" i="5"/>
  <c r="M17" i="5"/>
  <c r="L17" i="5"/>
  <c r="K17" i="5"/>
  <c r="J17" i="5"/>
  <c r="I17" i="5"/>
  <c r="H17" i="5"/>
  <c r="G17" i="5"/>
  <c r="E17" i="5"/>
  <c r="P41" i="4"/>
  <c r="O41" i="4"/>
  <c r="N41" i="4"/>
  <c r="M41" i="4"/>
  <c r="L41" i="4"/>
  <c r="K41" i="4"/>
  <c r="J41" i="4"/>
  <c r="I41" i="4"/>
  <c r="H41" i="4"/>
  <c r="G41" i="4"/>
  <c r="E41" i="4"/>
  <c r="C41" i="4"/>
  <c r="P36" i="4"/>
  <c r="O36" i="4"/>
  <c r="N36" i="4"/>
  <c r="M36" i="4"/>
  <c r="L36" i="4"/>
  <c r="K36" i="4"/>
  <c r="J36" i="4"/>
  <c r="I36" i="4"/>
  <c r="H36" i="4"/>
  <c r="G36" i="4"/>
  <c r="E36" i="4"/>
  <c r="C36" i="4"/>
  <c r="P21" i="4"/>
  <c r="O21" i="4"/>
  <c r="N21" i="4"/>
  <c r="M21" i="4"/>
  <c r="L21" i="4"/>
  <c r="K21" i="4"/>
  <c r="J21" i="4"/>
  <c r="I21" i="4"/>
  <c r="H21" i="4"/>
  <c r="G21" i="4"/>
  <c r="C21" i="4"/>
  <c r="P41" i="1"/>
  <c r="O41" i="1"/>
  <c r="N41" i="1"/>
  <c r="M41" i="1"/>
  <c r="L41" i="1"/>
  <c r="K41" i="1"/>
  <c r="J41" i="1"/>
  <c r="I41" i="1"/>
  <c r="H41" i="1"/>
  <c r="G41" i="1"/>
  <c r="P36" i="1"/>
  <c r="O36" i="1"/>
  <c r="N36" i="1"/>
  <c r="M36" i="1"/>
  <c r="L36" i="1"/>
  <c r="K36" i="1"/>
  <c r="J36" i="1"/>
  <c r="I36" i="1"/>
  <c r="H36" i="1"/>
  <c r="G36" i="1"/>
  <c r="E41" i="1"/>
  <c r="E36" i="1"/>
  <c r="P21" i="1"/>
  <c r="O21" i="1"/>
  <c r="N21" i="1"/>
  <c r="M21" i="1"/>
  <c r="L21" i="1"/>
  <c r="K21" i="1"/>
  <c r="J21" i="1"/>
  <c r="I21" i="1"/>
  <c r="H21" i="1"/>
  <c r="G21" i="1"/>
  <c r="E21" i="1"/>
  <c r="H57" i="8" l="1"/>
  <c r="H58" i="8" s="1"/>
  <c r="H68" i="8" s="1"/>
  <c r="I57" i="8"/>
  <c r="J57" i="8"/>
  <c r="K57" i="8"/>
  <c r="L57" i="8"/>
  <c r="M57" i="8"/>
  <c r="N57" i="8"/>
  <c r="G34" i="12"/>
  <c r="H34" i="12"/>
  <c r="I34" i="12"/>
  <c r="J34" i="12"/>
  <c r="K34" i="12"/>
  <c r="L34" i="12"/>
  <c r="M34" i="12"/>
  <c r="N34" i="12"/>
  <c r="O34" i="12"/>
  <c r="P34" i="12"/>
  <c r="G39" i="12"/>
  <c r="I39" i="12"/>
  <c r="J39" i="12"/>
  <c r="K39" i="12"/>
  <c r="L39" i="12"/>
  <c r="M39" i="12"/>
  <c r="N39" i="12"/>
  <c r="H39" i="12"/>
  <c r="O39" i="12"/>
  <c r="P39" i="12"/>
  <c r="G62" i="11"/>
  <c r="G66" i="11" s="1"/>
  <c r="G70" i="11" s="1"/>
  <c r="G72" i="11" s="1"/>
  <c r="G80" i="11" s="1"/>
  <c r="P62" i="11"/>
  <c r="P66" i="11" s="1"/>
  <c r="P70" i="11" s="1"/>
  <c r="P72" i="11" s="1"/>
  <c r="P80" i="11" s="1"/>
  <c r="O62" i="11"/>
  <c r="O66" i="11" s="1"/>
  <c r="O70" i="11" s="1"/>
  <c r="O72" i="11" s="1"/>
  <c r="O80" i="11" s="1"/>
  <c r="G57" i="8"/>
  <c r="L33" i="5"/>
  <c r="J33" i="5"/>
  <c r="G33" i="5"/>
  <c r="N33" i="5"/>
  <c r="H33" i="5"/>
  <c r="K33" i="5"/>
  <c r="I33" i="5"/>
  <c r="M33" i="5"/>
  <c r="G34" i="14"/>
  <c r="H34" i="14"/>
  <c r="I34" i="14"/>
  <c r="J34" i="14"/>
  <c r="K34" i="14"/>
  <c r="L34" i="14"/>
  <c r="M34" i="14"/>
  <c r="N34" i="14"/>
  <c r="O34" i="14"/>
  <c r="P34" i="14"/>
  <c r="G39" i="14"/>
  <c r="H39" i="14"/>
  <c r="I39" i="14"/>
  <c r="J39" i="14"/>
  <c r="K39" i="14"/>
  <c r="L39" i="14"/>
  <c r="H62" i="11"/>
  <c r="H66" i="11" s="1"/>
  <c r="H70" i="11" s="1"/>
  <c r="H72" i="11" s="1"/>
  <c r="H80" i="11" s="1"/>
  <c r="I62" i="11"/>
  <c r="I66" i="11" s="1"/>
  <c r="I70" i="11" s="1"/>
  <c r="I72" i="11" s="1"/>
  <c r="I80" i="11" s="1"/>
  <c r="J62" i="11"/>
  <c r="J66" i="11" s="1"/>
  <c r="J70" i="11" s="1"/>
  <c r="J72" i="11" s="1"/>
  <c r="J80" i="11" s="1"/>
  <c r="K62" i="11"/>
  <c r="K66" i="11" s="1"/>
  <c r="K70" i="11" s="1"/>
  <c r="K72" i="11" s="1"/>
  <c r="K80" i="11" s="1"/>
  <c r="L62" i="11"/>
  <c r="L66" i="11" s="1"/>
  <c r="L70" i="11" s="1"/>
  <c r="L72" i="11" s="1"/>
  <c r="L80" i="11" s="1"/>
  <c r="I58" i="8"/>
  <c r="I68" i="8" s="1"/>
  <c r="G58" i="8"/>
  <c r="G68" i="8" s="1"/>
  <c r="M33" i="8"/>
  <c r="M58" i="8" s="1"/>
  <c r="M68" i="8" s="1"/>
  <c r="P33" i="8"/>
  <c r="P58" i="8" s="1"/>
  <c r="P68" i="8" s="1"/>
  <c r="N33" i="8"/>
  <c r="J33" i="8"/>
  <c r="J58" i="8" s="1"/>
  <c r="J68" i="8" s="1"/>
  <c r="K33" i="8"/>
  <c r="K58" i="8" s="1"/>
  <c r="K68" i="8" s="1"/>
  <c r="L33" i="8"/>
  <c r="L58" i="8" s="1"/>
  <c r="L68" i="8" s="1"/>
  <c r="O33" i="8"/>
  <c r="O58" i="8" s="1"/>
  <c r="O68" i="8" s="1"/>
  <c r="M38" i="1"/>
  <c r="M43" i="1" s="1"/>
  <c r="M46" i="1" s="1"/>
  <c r="G38" i="1"/>
  <c r="G43" i="1" s="1"/>
  <c r="G46" i="1" s="1"/>
  <c r="N38" i="1"/>
  <c r="N43" i="1" s="1"/>
  <c r="N46" i="1" s="1"/>
  <c r="O38" i="1"/>
  <c r="O43" i="1" s="1"/>
  <c r="O46" i="1" s="1"/>
  <c r="K38" i="1"/>
  <c r="K43" i="1" s="1"/>
  <c r="K46" i="1" s="1"/>
  <c r="L38" i="1"/>
  <c r="L43" i="1" s="1"/>
  <c r="L46" i="1" s="1"/>
  <c r="P38" i="1"/>
  <c r="P43" i="1" s="1"/>
  <c r="P46" i="1" s="1"/>
  <c r="J38" i="1"/>
  <c r="J43" i="1" s="1"/>
  <c r="J46" i="1" s="1"/>
  <c r="H38" i="1"/>
  <c r="H43" i="1" s="1"/>
  <c r="H46" i="1" s="1"/>
  <c r="I38" i="1"/>
  <c r="I43" i="1" s="1"/>
  <c r="I46" i="1" s="1"/>
  <c r="M39" i="14"/>
  <c r="N39" i="14"/>
  <c r="O39" i="14"/>
  <c r="P39" i="14"/>
  <c r="G62" i="9"/>
  <c r="G66" i="9" s="1"/>
  <c r="G70" i="9" s="1"/>
  <c r="G72" i="9" s="1"/>
  <c r="G80" i="9" s="1"/>
  <c r="E62" i="9"/>
  <c r="E66" i="9" s="1"/>
  <c r="E70" i="9" s="1"/>
  <c r="E72" i="9" s="1"/>
  <c r="E80" i="9" s="1"/>
  <c r="H62" i="9"/>
  <c r="H66" i="9" s="1"/>
  <c r="H70" i="9" s="1"/>
  <c r="H72" i="9" s="1"/>
  <c r="H80" i="9" s="1"/>
  <c r="I62" i="9"/>
  <c r="I66" i="9" s="1"/>
  <c r="I70" i="9" s="1"/>
  <c r="I72" i="9" s="1"/>
  <c r="I80" i="9" s="1"/>
  <c r="J62" i="9"/>
  <c r="J66" i="9" s="1"/>
  <c r="J70" i="9" s="1"/>
  <c r="J72" i="9" s="1"/>
  <c r="J80" i="9" s="1"/>
  <c r="K62" i="9"/>
  <c r="K66" i="9" s="1"/>
  <c r="K70" i="9" s="1"/>
  <c r="K72" i="9" s="1"/>
  <c r="K80" i="9" s="1"/>
  <c r="L62" i="9"/>
  <c r="L66" i="9" s="1"/>
  <c r="L70" i="9" s="1"/>
  <c r="L72" i="9" s="1"/>
  <c r="L80" i="9" s="1"/>
  <c r="N62" i="9"/>
  <c r="N66" i="9" s="1"/>
  <c r="N70" i="9" s="1"/>
  <c r="N72" i="9" s="1"/>
  <c r="N80" i="9" s="1"/>
  <c r="M62" i="9"/>
  <c r="M66" i="9" s="1"/>
  <c r="M70" i="9" s="1"/>
  <c r="M72" i="9" s="1"/>
  <c r="M80" i="9" s="1"/>
  <c r="O62" i="9"/>
  <c r="O66" i="9" s="1"/>
  <c r="O70" i="9" s="1"/>
  <c r="O72" i="9" s="1"/>
  <c r="O80" i="9" s="1"/>
  <c r="P62" i="9"/>
  <c r="P66" i="9" s="1"/>
  <c r="P70" i="9" s="1"/>
  <c r="P72" i="9" s="1"/>
  <c r="P80" i="9" s="1"/>
  <c r="E57" i="8"/>
  <c r="E58" i="8" s="1"/>
  <c r="E68" i="8" s="1"/>
  <c r="K57" i="5"/>
  <c r="L57" i="5"/>
  <c r="L58" i="5" s="1"/>
  <c r="L68" i="5" s="1"/>
  <c r="J57" i="5"/>
  <c r="J58" i="5" s="1"/>
  <c r="J68" i="5" s="1"/>
  <c r="H57" i="5"/>
  <c r="H58" i="5" s="1"/>
  <c r="H68" i="5" s="1"/>
  <c r="I57" i="5"/>
  <c r="I58" i="5" s="1"/>
  <c r="I68" i="5" s="1"/>
  <c r="G57" i="5"/>
  <c r="G58" i="5" s="1"/>
  <c r="G68" i="5" s="1"/>
  <c r="E38" i="1"/>
  <c r="E43" i="1" s="1"/>
  <c r="E57" i="5"/>
  <c r="M57" i="5"/>
  <c r="N57" i="5"/>
  <c r="N58" i="5" s="1"/>
  <c r="N68" i="5" s="1"/>
  <c r="O57" i="5"/>
  <c r="P57" i="5"/>
  <c r="M58" i="5"/>
  <c r="M68" i="5" s="1"/>
  <c r="O33" i="5"/>
  <c r="O58" i="5" s="1"/>
  <c r="O68" i="5" s="1"/>
  <c r="P33" i="5"/>
  <c r="E58" i="5"/>
  <c r="E68" i="5" s="1"/>
  <c r="C38" i="4"/>
  <c r="C43" i="4" s="1"/>
  <c r="C46" i="4" s="1"/>
  <c r="E38" i="4"/>
  <c r="E43" i="4" s="1"/>
  <c r="G38" i="4"/>
  <c r="G43" i="4" s="1"/>
  <c r="G46" i="4" s="1"/>
  <c r="H38" i="4"/>
  <c r="H43" i="4" s="1"/>
  <c r="H46" i="4" s="1"/>
  <c r="I38" i="4"/>
  <c r="I43" i="4" s="1"/>
  <c r="I46" i="4" s="1"/>
  <c r="J38" i="4"/>
  <c r="J43" i="4" s="1"/>
  <c r="J46" i="4" s="1"/>
  <c r="K38" i="4"/>
  <c r="K43" i="4" s="1"/>
  <c r="K46" i="4" s="1"/>
  <c r="L38" i="4"/>
  <c r="L43" i="4" s="1"/>
  <c r="L46" i="4" s="1"/>
  <c r="M38" i="4"/>
  <c r="M43" i="4" s="1"/>
  <c r="M46" i="4" s="1"/>
  <c r="N38" i="4"/>
  <c r="N43" i="4" s="1"/>
  <c r="N46" i="4" s="1"/>
  <c r="O38" i="4"/>
  <c r="O43" i="4" s="1"/>
  <c r="O46" i="4" s="1"/>
  <c r="P38" i="4"/>
  <c r="P43" i="4" s="1"/>
  <c r="P46" i="4" s="1"/>
  <c r="N58" i="8" l="1"/>
  <c r="N68" i="8" s="1"/>
  <c r="K58" i="5"/>
  <c r="K68" i="5" s="1"/>
  <c r="E46" i="4"/>
  <c r="E13" i="14"/>
  <c r="E34" i="14" s="1"/>
  <c r="E39" i="14" s="1"/>
  <c r="E46" i="1"/>
  <c r="E13" i="12"/>
  <c r="E34" i="12" s="1"/>
  <c r="E39" i="12" s="1"/>
  <c r="P58" i="5"/>
  <c r="P68" i="5" s="1"/>
</calcChain>
</file>

<file path=xl/sharedStrings.xml><?xml version="1.0" encoding="utf-8"?>
<sst xmlns="http://schemas.openxmlformats.org/spreadsheetml/2006/main" count="633" uniqueCount="188">
  <si>
    <t>Armidale Regional Council</t>
  </si>
  <si>
    <t>10 Year Financial Plan for the Years ending 30 June 2032</t>
  </si>
  <si>
    <t>INCOME STATEMENT - GENERAL FUND</t>
  </si>
  <si>
    <t>Actuals</t>
  </si>
  <si>
    <t>Projected Years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</si>
  <si>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</si>
  <si>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</si>
  <si>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</si>
  <si>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</si>
  <si>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</si>
  <si>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</si>
  <si>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</si>
  <si>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</si>
  <si>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</si>
  <si>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</si>
  <si>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</si>
  <si>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$'000</t>
  </si>
  <si>
    <t>Income from Continuing Operations</t>
  </si>
  <si>
    <t>Revenue:</t>
  </si>
  <si>
    <t>Rates &amp; Annual Charges</t>
  </si>
  <si>
    <t>User Charges &amp; Fees</t>
  </si>
  <si>
    <t>Other Revenues</t>
  </si>
  <si>
    <t>Grants &amp; Contributions provided for Operating Purposes</t>
  </si>
  <si>
    <t>Grants &amp; Contributions provided for Capital Purposes</t>
  </si>
  <si>
    <t>Interest &amp; Investment Revenue</t>
  </si>
  <si>
    <t>Other Income:</t>
  </si>
  <si>
    <t>Net Gains from the Disposal of Assets</t>
  </si>
  <si>
    <t>Fair value increment on investment properties</t>
  </si>
  <si>
    <t>Reversal of revaluation decrements on IPPE previously expensed</t>
  </si>
  <si>
    <t>Reversal of impairment losses on receivables</t>
  </si>
  <si>
    <t>Other Income</t>
  </si>
  <si>
    <t>Joint Ventures &amp; Associated Entities - Gain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</si>
  <si>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</si>
  <si>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</si>
  <si>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</si>
  <si>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</si>
  <si>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</si>
  <si>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</si>
  <si>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Impairment of investments</t>
  </si>
  <si>
    <t>Impairment of receivables</t>
  </si>
  <si>
    <t>Other Expenses</t>
  </si>
  <si>
    <t>Interest &amp; Investment Losses</t>
  </si>
  <si>
    <t>Net Losses from the Disposal of Assets</t>
  </si>
  <si>
    <t>Revaluation decrement/impairment of IPPE</t>
  </si>
  <si>
    <t>Fair value decrement on investment properties</t>
  </si>
  <si>
    <t>Joint Ventures &amp; Associated Entities - Loss</t>
  </si>
  <si>
    <t>Total Expenses from Continuing Operations</t>
  </si>
  <si>
    <t>Operating Result from Continuing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</si>
  <si>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</si>
  <si>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</si>
  <si>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</si>
  <si>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</si>
  <si>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</si>
  <si>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BALANCE SHEET - GENERAL FUND</t>
  </si>
  <si>
    <t>ASSETS</t>
  </si>
  <si>
    <t>Current Assets</t>
  </si>
  <si>
    <t>Cash &amp; Cash Equivalents</t>
  </si>
  <si>
    <t>Investments</t>
  </si>
  <si>
    <t>Receivables</t>
  </si>
  <si>
    <t>Inventories</t>
  </si>
  <si>
    <t>Contract assets</t>
  </si>
  <si>
    <t>Contract cost assets</t>
  </si>
  <si>
    <t>Other</t>
  </si>
  <si>
    <t>Non-current assets classified as "held for sale"</t>
  </si>
  <si>
    <t>Rounding adjustment (keep line always hidden!!!!!)</t>
  </si>
  <si>
    <t>Total Current Assets</t>
  </si>
  <si>
    <t>Non-Current Assets</t>
  </si>
  <si>
    <t>Infrastructure, Property, Plant &amp; Equipment</t>
  </si>
  <si>
    <t>Investment Property</t>
  </si>
  <si>
    <t>Intangible Assets</t>
  </si>
  <si>
    <t>Right of use assets</t>
  </si>
  <si>
    <t>Investments Accounted for using the equity method</t>
  </si>
  <si>
    <t>Total Non-Current Assets</t>
  </si>
  <si>
    <t>TOTAL ASSETS</t>
  </si>
  <si>
    <t>LIABILITIES</t>
  </si>
  <si>
    <t>Current Liabilities</t>
  </si>
  <si>
    <t>Bank Overdraft</t>
  </si>
  <si>
    <t>Payables</t>
  </si>
  <si>
    <t>Income received in advance</t>
  </si>
  <si>
    <t>Contract liabilities</t>
  </si>
  <si>
    <t>Lease liabilities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</si>
  <si>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</si>
  <si>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</si>
  <si>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</si>
  <si>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</si>
  <si>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</si>
  <si>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</si>
  <si>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</si>
  <si>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</si>
  <si>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</si>
  <si>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</si>
  <si>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</si>
  <si>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Other Reserves</t>
  </si>
  <si>
    <t>Council Equity Interest</t>
  </si>
  <si>
    <t>Non-controlling equity interests</t>
  </si>
  <si>
    <t>Total Equity</t>
  </si>
  <si>
    <t>CASH FLOW STATEMENT - GENERAL FUND</t>
  </si>
  <si>
    <t>Cash Flows from Operating Activities</t>
  </si>
  <si>
    <t>Receipts:</t>
  </si>
  <si>
    <t>Investment &amp; Interest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</si>
  <si>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</si>
  <si>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</si>
  <si>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</si>
  <si>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</si>
  <si>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</si>
  <si>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</si>
  <si>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</si>
  <si>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</si>
  <si>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</si>
  <si>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</si>
  <si>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non-current assets classified as "held for sale"</t>
  </si>
  <si>
    <t>Sale of Intangible Assets</t>
  </si>
  <si>
    <t>Sale of Interests in Joint Ventures &amp; Associates</t>
  </si>
  <si>
    <t>Sale of Disposal Groups</t>
  </si>
  <si>
    <t>Deferred Debtors Receipts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</si>
  <si>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</si>
  <si>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</si>
  <si>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</si>
  <si>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</si>
  <si>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</si>
  <si>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</si>
  <si>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</si>
  <si>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Purchase of Interests in Joint Ventures &amp; Associates</t>
  </si>
  <si>
    <t>Deferred Debtors &amp; Advances Made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</si>
  <si>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</si>
  <si>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</si>
  <si>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</si>
  <si>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</si>
  <si>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</si>
  <si>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</si>
  <si>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</si>
  <si>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</si>
  <si>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lease liabilities (principal repayments)</t>
  </si>
  <si>
    <t>Distributions to non-controlling interests</t>
  </si>
  <si>
    <t>Other Financing Activity Payments</t>
  </si>
  <si>
    <t>Net Cash Flow provided (used in) Financing Activities</t>
  </si>
  <si>
    <t>Net Increase/(Decrease) in Cash &amp; Cash Equivalents</t>
  </si>
  <si>
    <t>plus: Cash &amp; Cash Equivalents - beginning of year</t>
  </si>
  <si>
    <t>Cash &amp; Cash Equivalents - end of the year</t>
  </si>
  <si>
    <t>Investments - end of the year</t>
  </si>
  <si>
    <t>Cash, Cash Equivalents &amp; Investments - end of the year</t>
  </si>
  <si>
    <t>Representing:</t>
  </si>
  <si>
    <t>- External Restrictions</t>
  </si>
  <si>
    <t>- Internal Restrictions</t>
  </si>
  <si>
    <t>- Unrestricted</t>
  </si>
  <si>
    <t>EQUITY STATEMENT - GENERAL FUND</t>
  </si>
  <si>
    <t>Opening Balance (as at 1/7)</t>
  </si>
  <si>
    <t>Adjustments to opening balance</t>
  </si>
  <si>
    <t>Restated opening Balance (as at 1/7)</t>
  </si>
  <si>
    <t>Adjustments to net operating result</t>
  </si>
  <si>
    <t>Restated Net Operating Result for the Year</t>
  </si>
  <si>
    <t>Other Comprehensive Income</t>
  </si>
  <si>
    <t>- Correction of prior period errors</t>
  </si>
  <si>
    <t>- Gain (loss) on revaluation of IPP&amp;E</t>
  </si>
  <si>
    <t>- Gain (loss) on revaluation of available for sale investments</t>
  </si>
  <si>
    <t>- Realised (gain) loss on available for sale investments recognised in operating result</t>
  </si>
  <si>
    <t>- Gain (loss) on revaluation of other reserves</t>
  </si>
  <si>
    <t>- Realised (gain) loss from other reserves recognised in operating result</t>
  </si>
  <si>
    <t>- Impairment loss (reversal) – financial assets at fair value through OCI</t>
  </si>
  <si>
    <t>- Realised (gain) loss on financial assets at fair value through OCI</t>
  </si>
  <si>
    <t>- Gain(/loss) on revaluation of financial assets at fair value through OCI (other than equity instruments)</t>
  </si>
  <si>
    <t>- Gain(/loss) on revaluation of equity instruments at fair value through OCI</t>
  </si>
  <si>
    <t>- Transfers to Income Statement</t>
  </si>
  <si>
    <t>- Impairment (loss) reversal relating to I,PP&amp;E</t>
  </si>
  <si>
    <t>- Impairment (reversal) of available for sale investments to (from) operating result</t>
  </si>
  <si>
    <t>- Joint ventures and associates</t>
  </si>
  <si>
    <t>- Other reserves movements</t>
  </si>
  <si>
    <t>- Other Movements (combined)</t>
  </si>
  <si>
    <t>Total Comprehensive Income</t>
  </si>
  <si>
    <t>Distributions to/(contributions from) non-controlling interests</t>
  </si>
  <si>
    <t>Transfers between Equity</t>
  </si>
  <si>
    <t>Equity - Balance at end of the reporting period</t>
  </si>
  <si>
    <t>Total Other Comprehensive Income</t>
  </si>
  <si>
    <t>Income Statement</t>
  </si>
  <si>
    <t>Balance Sheet</t>
  </si>
  <si>
    <t>Cash Flow</t>
  </si>
  <si>
    <t>Equity Statement</t>
  </si>
  <si>
    <t>SV Scenario</t>
  </si>
  <si>
    <t>Base Case</t>
  </si>
  <si>
    <t>IPART Terminology</t>
  </si>
  <si>
    <t>Original Plans adopted June 2022</t>
  </si>
  <si>
    <t>Baseline Scenario (No SRV)</t>
  </si>
  <si>
    <t>SRV 50% Over 3 Years</t>
  </si>
  <si>
    <t>Scenario: 2 - SRV 50% Over 3 Years</t>
  </si>
  <si>
    <t>Scenario: 1 - Baseline Scenario (No SRV)</t>
  </si>
  <si>
    <t>Current Year</t>
  </si>
  <si>
    <t>2020/21</t>
  </si>
  <si>
    <t>Doc 22 (June 2022) Long Term Financial Plan in Excel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</si>
</sst>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-* &quot;-&quot;_-"/>
    <numFmt numFmtId="165" formatCode="_(* #,##0_);[Red]_(* \(#,##0\);_-* &quot;-&quot;_-"/>
    <numFmt numFmtId="166" formatCode="_(* #,##0,_);[Red]_(* \(#,##0,\);_-* &quot;-&quot;_-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Protection="1">
      <protection hidden="1"/>
    </xf>
    <xf numFmtId="164" fontId="1" fillId="2" borderId="0" xfId="0" applyNumberFormat="1" applyFont="1" applyFill="1" applyProtection="1">
      <protection hidden="1"/>
    </xf>
    <xf numFmtId="164" fontId="2" fillId="0" borderId="0" xfId="0" applyNumberFormat="1" applyFont="1" applyFill="1" applyProtection="1">
      <protection hidden="1"/>
    </xf>
    <xf numFmtId="164" fontId="1" fillId="0" borderId="0" xfId="0" applyNumberFormat="1" applyFont="1" applyBorder="1" applyProtection="1"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164" fontId="3" fillId="2" borderId="0" xfId="0" applyNumberFormat="1" applyFont="1" applyFill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65" fontId="3" fillId="2" borderId="1" xfId="0" quotePrefix="1" applyNumberFormat="1" applyFont="1" applyFill="1" applyBorder="1" applyAlignment="1" applyProtection="1">
      <alignment horizontal="right"/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6" fontId="1" fillId="0" borderId="0" xfId="0" applyNumberFormat="1" applyFont="1" applyFill="1" applyProtection="1">
      <protection hidden="1"/>
    </xf>
    <xf numFmtId="166" fontId="3" fillId="0" borderId="0" xfId="0" applyNumberFormat="1" applyFont="1" applyFill="1" applyProtection="1">
      <protection hidden="1"/>
    </xf>
    <xf numFmtId="166" fontId="2" fillId="0" borderId="0" xfId="0" applyNumberFormat="1" applyFont="1" applyFill="1" applyProtection="1">
      <protection hidden="1"/>
    </xf>
    <xf numFmtId="166" fontId="3" fillId="2" borderId="0" xfId="0" applyNumberFormat="1" applyFont="1" applyFill="1" applyBorder="1" applyProtection="1">
      <protection hidden="1"/>
    </xf>
    <xf numFmtId="166" fontId="3" fillId="0" borderId="2" xfId="0" applyNumberFormat="1" applyFont="1" applyFill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166" fontId="4" fillId="0" borderId="0" xfId="0" applyNumberFormat="1" applyFont="1" applyFill="1" applyProtection="1">
      <protection hidden="1"/>
    </xf>
    <xf numFmtId="166" fontId="4" fillId="2" borderId="0" xfId="0" applyNumberFormat="1" applyFont="1" applyFill="1" applyBorder="1" applyProtection="1">
      <protection hidden="1"/>
    </xf>
    <xf numFmtId="0" fontId="5" fillId="0" borderId="0" xfId="0" applyFont="1"/>
    <xf numFmtId="164" fontId="5" fillId="2" borderId="0" xfId="0" applyNumberFormat="1" applyFont="1" applyFill="1" applyProtection="1">
      <protection hidden="1"/>
    </xf>
    <xf numFmtId="164" fontId="5" fillId="0" borderId="1" xfId="0" applyNumberFormat="1" applyFont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166" fontId="5" fillId="0" borderId="0" xfId="0" applyNumberFormat="1" applyFont="1" applyProtection="1">
      <protection hidden="1"/>
    </xf>
    <xf numFmtId="166" fontId="5" fillId="0" borderId="0" xfId="0" applyNumberFormat="1" applyFont="1" applyFill="1" applyProtection="1">
      <protection hidden="1"/>
    </xf>
    <xf numFmtId="166" fontId="5" fillId="2" borderId="0" xfId="0" applyNumberFormat="1" applyFont="1" applyFill="1" applyBorder="1" applyProtection="1">
      <protection hidden="1"/>
    </xf>
    <xf numFmtId="166" fontId="6" fillId="0" borderId="0" xfId="0" applyNumberFormat="1" applyFont="1" applyFill="1" applyProtection="1">
      <protection hidden="1"/>
    </xf>
    <xf numFmtId="166" fontId="7" fillId="0" borderId="0" xfId="0" applyNumberFormat="1" applyFont="1" applyFill="1" applyProtection="1">
      <protection hidden="1"/>
    </xf>
    <xf numFmtId="166" fontId="3" fillId="0" borderId="4" xfId="0" applyNumberFormat="1" applyFont="1" applyFill="1" applyBorder="1" applyProtection="1">
      <protection hidden="1"/>
    </xf>
    <xf numFmtId="166" fontId="3" fillId="0" borderId="5" xfId="0" applyNumberFormat="1" applyFont="1" applyFill="1" applyBorder="1" applyProtection="1">
      <protection hidden="1"/>
    </xf>
    <xf numFmtId="166" fontId="6" fillId="0" borderId="0" xfId="0" applyNumberFormat="1" applyFont="1" applyProtection="1">
      <protection hidden="1"/>
    </xf>
    <xf numFmtId="166" fontId="6" fillId="2" borderId="0" xfId="0" applyNumberFormat="1" applyFont="1" applyFill="1" applyProtection="1">
      <protection hidden="1"/>
    </xf>
    <xf numFmtId="166" fontId="6" fillId="2" borderId="0" xfId="0" applyNumberFormat="1" applyFont="1" applyFill="1" applyBorder="1" applyProtection="1">
      <protection hidden="1"/>
    </xf>
    <xf numFmtId="164" fontId="6" fillId="0" borderId="0" xfId="0" applyNumberFormat="1" applyFont="1" applyProtection="1">
      <protection hidden="1"/>
    </xf>
    <xf numFmtId="164" fontId="6" fillId="0" borderId="0" xfId="0" applyNumberFormat="1" applyFont="1" applyFill="1" applyProtection="1">
      <protection hidden="1"/>
    </xf>
    <xf numFmtId="166" fontId="3" fillId="0" borderId="0" xfId="0" applyNumberFormat="1" applyFont="1" applyProtection="1">
      <protection hidden="1"/>
    </xf>
    <xf numFmtId="0" fontId="6" fillId="0" borderId="0" xfId="0" applyFont="1"/>
    <xf numFmtId="164" fontId="6" fillId="2" borderId="0" xfId="0" applyNumberFormat="1" applyFont="1" applyFill="1" applyProtection="1">
      <protection hidden="1"/>
    </xf>
    <xf numFmtId="166" fontId="6" fillId="0" borderId="2" xfId="0" applyNumberFormat="1" applyFont="1" applyFill="1" applyBorder="1" applyProtection="1">
      <protection hidden="1"/>
    </xf>
    <xf numFmtId="166" fontId="6" fillId="0" borderId="2" xfId="0" applyNumberFormat="1" applyFont="1" applyBorder="1" applyProtection="1">
      <protection hidden="1"/>
    </xf>
    <xf numFmtId="166" fontId="6" fillId="0" borderId="0" xfId="0" applyNumberFormat="1" applyFont="1"/>
    <xf numFmtId="166" fontId="2" fillId="0" borderId="0" xfId="0" applyNumberFormat="1" applyFont="1" applyProtection="1">
      <protection hidden="1"/>
    </xf>
    <xf numFmtId="166" fontId="3" fillId="0" borderId="4" xfId="0" applyNumberFormat="1" applyFont="1" applyBorder="1" applyProtection="1">
      <protection hidden="1"/>
    </xf>
    <xf numFmtId="166" fontId="3" fillId="0" borderId="7" xfId="0" applyNumberFormat="1" applyFont="1" applyBorder="1" applyProtection="1">
      <protection hidden="1"/>
    </xf>
    <xf numFmtId="166" fontId="1" fillId="0" borderId="0" xfId="0" applyNumberFormat="1" applyFont="1" applyProtection="1">
      <protection hidden="1"/>
    </xf>
    <xf numFmtId="166" fontId="2" fillId="0" borderId="0" xfId="0" quotePrefix="1" applyNumberFormat="1" applyFont="1" applyProtection="1">
      <protection hidden="1"/>
    </xf>
    <xf numFmtId="166" fontId="5" fillId="0" borderId="6" xfId="0" applyNumberFormat="1" applyFont="1" applyBorder="1" applyProtection="1">
      <protection hidden="1"/>
    </xf>
    <xf numFmtId="164" fontId="6" fillId="2" borderId="0" xfId="0" applyNumberFormat="1" applyFont="1" applyFill="1" applyAlignment="1" applyProtection="1">
      <alignment horizontal="right"/>
      <protection hidden="1"/>
    </xf>
    <xf numFmtId="166" fontId="6" fillId="0" borderId="6" xfId="0" applyNumberFormat="1" applyFont="1" applyBorder="1" applyProtection="1">
      <protection hidden="1"/>
    </xf>
    <xf numFmtId="166" fontId="6" fillId="0" borderId="0" xfId="0" quotePrefix="1" applyNumberFormat="1" applyFont="1" applyProtection="1">
      <protection hidden="1"/>
    </xf>
    <xf numFmtId="166" fontId="6" fillId="0" borderId="0" xfId="0" quotePrefix="1" applyNumberFormat="1" applyFont="1" applyFill="1" applyProtection="1">
      <protection hidden="1"/>
    </xf>
    <xf numFmtId="166" fontId="6" fillId="0" borderId="7" xfId="0" applyNumberFormat="1" applyFont="1" applyFill="1" applyBorder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horizontal="left" indent="1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22-2023/LTFP%20-%20Copy%2020221122/Final%202022-2023%20LTFP%20-%20Managed%20Decline/LTFP_General_Main_Workfil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drop down list"/>
      <sheetName val="Assumptions"/>
      <sheetName val="Cover Page"/>
      <sheetName val="year"/>
      <sheetName val="Checklist"/>
      <sheetName val="IS-BS table general"/>
      <sheetName val="Income Statement"/>
      <sheetName val="IS Workings"/>
      <sheetName val="Balance Sheet"/>
      <sheetName val="BS workings"/>
      <sheetName val="Cash Flow"/>
      <sheetName val="CF workings"/>
      <sheetName val="Equity Statement"/>
      <sheetName val="EQS workings"/>
      <sheetName val="Target %"/>
      <sheetName val="TY-LY Comparison"/>
      <sheetName val="Interest Calculation"/>
      <sheetName val="Budget Summary 1"/>
      <sheetName val="Budget Reconciliation"/>
      <sheetName val="Budget Summary 2"/>
      <sheetName val="Budget Summary 1 by level"/>
      <sheetName val="Budget Summary 2 by level"/>
      <sheetName val="Cap Exp Summary"/>
      <sheetName val="Exp Type Summary"/>
      <sheetName val="Working Capital"/>
      <sheetName val="Historical Data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Acct Components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</sheetNames>
    <sheetDataSet>
      <sheetData sheetId="0"/>
      <sheetData sheetId="1"/>
      <sheetData sheetId="2"/>
      <sheetData sheetId="3"/>
      <sheetData sheetId="4">
        <row r="11">
          <cell r="E11" t="str">
            <v>2 - Managed Decline - Revised</v>
          </cell>
        </row>
        <row r="13">
          <cell r="E13" t="str">
            <v>General Fund</v>
          </cell>
        </row>
      </sheetData>
      <sheetData sheetId="5">
        <row r="5">
          <cell r="E5">
            <v>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1" sqref="F1"/>
    </sheetView>
  </sheetViews>
  <sheetFormatPr defaultRowHeight="15" x14ac:dyDescent="0.25"/>
  <cols>
    <col min="1" max="1" width="60.7109375" customWidth="1"/>
  </cols>
  <sheetData>
    <row r="1" spans="1:6" x14ac:dyDescent="0.25">
      <c r="A1" s="1" t="s">
        <v>0</v>
      </c>
      <c r="F1" s="56" t="s">
        <v>187</v>
      </c>
    </row>
    <row r="2" spans="1:6" x14ac:dyDescent="0.25">
      <c r="A2" s="1" t="s">
        <v>1</v>
      </c>
    </row>
    <row r="3" spans="1:6" x14ac:dyDescent="0.25">
      <c r="A3" s="1" t="s">
        <v>180</v>
      </c>
    </row>
    <row r="4" spans="1:6" x14ac:dyDescent="0.25">
      <c r="C4" s="57" t="s">
        <v>179</v>
      </c>
    </row>
    <row r="5" spans="1:6" x14ac:dyDescent="0.25">
      <c r="A5" s="56" t="s">
        <v>173</v>
      </c>
    </row>
    <row r="6" spans="1:6" x14ac:dyDescent="0.25">
      <c r="A6" s="55" t="s">
        <v>181</v>
      </c>
      <c r="C6" t="s">
        <v>178</v>
      </c>
    </row>
    <row r="7" spans="1:6" x14ac:dyDescent="0.25">
      <c r="A7" s="55" t="s">
        <v>182</v>
      </c>
      <c r="C7" t="s">
        <v>177</v>
      </c>
    </row>
    <row r="9" spans="1:6" x14ac:dyDescent="0.25">
      <c r="A9" s="56" t="s">
        <v>174</v>
      </c>
    </row>
    <row r="10" spans="1:6" x14ac:dyDescent="0.25">
      <c r="A10" s="55" t="s">
        <v>181</v>
      </c>
      <c r="C10" t="s">
        <v>178</v>
      </c>
    </row>
    <row r="11" spans="1:6" x14ac:dyDescent="0.25">
      <c r="A11" s="55" t="s">
        <v>182</v>
      </c>
      <c r="C11" t="s">
        <v>177</v>
      </c>
    </row>
    <row r="13" spans="1:6" x14ac:dyDescent="0.25">
      <c r="A13" s="56" t="s">
        <v>175</v>
      </c>
    </row>
    <row r="14" spans="1:6" x14ac:dyDescent="0.25">
      <c r="A14" s="55" t="s">
        <v>181</v>
      </c>
      <c r="C14" t="s">
        <v>178</v>
      </c>
    </row>
    <row r="15" spans="1:6" x14ac:dyDescent="0.25">
      <c r="A15" s="55" t="s">
        <v>182</v>
      </c>
      <c r="C15" t="s">
        <v>177</v>
      </c>
    </row>
    <row r="17" spans="1:1" x14ac:dyDescent="0.25">
      <c r="A17" s="56" t="s">
        <v>176</v>
      </c>
    </row>
    <row r="18" spans="1:1" x14ac:dyDescent="0.25">
      <c r="A18" s="55" t="s">
        <v>181</v>
      </c>
    </row>
    <row r="19" spans="1:1" x14ac:dyDescent="0.25">
      <c r="A19" s="55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7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7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5" x14ac:dyDescent="0.25">
      <c r="A3" s="4" t="s">
        <v>2</v>
      </c>
      <c r="B3" s="22"/>
      <c r="C3" s="5" t="s">
        <v>3</v>
      </c>
      <c r="D3" s="6"/>
      <c r="E3" s="5" t="s">
        <v>185</v>
      </c>
      <c r="F3" s="7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184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ht="15" x14ac:dyDescent="0.25">
      <c r="A6" s="12" t="s">
        <v>17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18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19</v>
      </c>
      <c r="B8" s="24"/>
      <c r="C8" s="32">
        <v>26862000</v>
      </c>
      <c r="D8" s="33"/>
      <c r="E8" s="32">
        <v>27957391</v>
      </c>
      <c r="F8" s="33"/>
      <c r="G8" s="32">
        <v>28676897</v>
      </c>
      <c r="H8" s="32">
        <v>29393820</v>
      </c>
      <c r="I8" s="32">
        <v>30128666</v>
      </c>
      <c r="J8" s="32">
        <v>30881882</v>
      </c>
      <c r="K8" s="32">
        <v>31653929</v>
      </c>
      <c r="L8" s="32">
        <v>32445277</v>
      </c>
      <c r="M8" s="32">
        <v>33256411</v>
      </c>
      <c r="N8" s="32">
        <v>34087823</v>
      </c>
      <c r="O8" s="32">
        <v>34940019</v>
      </c>
      <c r="P8" s="32">
        <v>35813518</v>
      </c>
    </row>
    <row r="9" spans="1:16" x14ac:dyDescent="0.2">
      <c r="A9" s="28" t="s">
        <v>20</v>
      </c>
      <c r="B9" s="24"/>
      <c r="C9" s="32">
        <v>17000000</v>
      </c>
      <c r="D9" s="33"/>
      <c r="E9" s="32">
        <v>17286276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21</v>
      </c>
      <c r="B10" s="24"/>
      <c r="C10" s="32">
        <v>1890000</v>
      </c>
      <c r="D10" s="33"/>
      <c r="E10" s="32">
        <v>2546909</v>
      </c>
      <c r="F10" s="33"/>
      <c r="G10" s="32">
        <v>2347693</v>
      </c>
      <c r="H10" s="32">
        <v>2406384</v>
      </c>
      <c r="I10" s="32">
        <v>2466544</v>
      </c>
      <c r="J10" s="32">
        <v>2528206</v>
      </c>
      <c r="K10" s="32">
        <v>2621410</v>
      </c>
      <c r="L10" s="32">
        <v>2686948</v>
      </c>
      <c r="M10" s="32">
        <v>2754124</v>
      </c>
      <c r="N10" s="32">
        <v>2822979</v>
      </c>
      <c r="O10" s="32">
        <v>2893556</v>
      </c>
      <c r="P10" s="32">
        <v>2965892</v>
      </c>
    </row>
    <row r="11" spans="1:16" x14ac:dyDescent="0.2">
      <c r="A11" s="28" t="s">
        <v>22</v>
      </c>
      <c r="B11" s="24"/>
      <c r="C11" s="32">
        <v>15648000</v>
      </c>
      <c r="D11" s="33"/>
      <c r="E11" s="32">
        <v>15497526</v>
      </c>
      <c r="F11" s="33"/>
      <c r="G11" s="32">
        <v>12102048</v>
      </c>
      <c r="H11" s="32">
        <v>11784600</v>
      </c>
      <c r="I11" s="32">
        <v>11993222</v>
      </c>
      <c r="J11" s="32">
        <v>12206190</v>
      </c>
      <c r="K11" s="32">
        <v>12423599</v>
      </c>
      <c r="L11" s="32">
        <v>12645544</v>
      </c>
      <c r="M11" s="32">
        <v>12872121</v>
      </c>
      <c r="N11" s="32">
        <v>13103427</v>
      </c>
      <c r="O11" s="32">
        <v>13339558</v>
      </c>
      <c r="P11" s="32">
        <v>13580617</v>
      </c>
    </row>
    <row r="12" spans="1:16" x14ac:dyDescent="0.2">
      <c r="A12" s="28" t="s">
        <v>23</v>
      </c>
      <c r="B12" s="24"/>
      <c r="C12" s="28">
        <v>11514000</v>
      </c>
      <c r="D12" s="33"/>
      <c r="E12" s="32">
        <v>18502786</v>
      </c>
      <c r="F12" s="33"/>
      <c r="G12" s="32">
        <v>70906495</v>
      </c>
      <c r="H12" s="32">
        <v>1601917</v>
      </c>
      <c r="I12" s="32">
        <v>1601917</v>
      </c>
      <c r="J12" s="32">
        <v>1601917</v>
      </c>
      <c r="K12" s="32">
        <v>1601917</v>
      </c>
      <c r="L12" s="32">
        <v>1601917</v>
      </c>
      <c r="M12" s="32">
        <v>1601917</v>
      </c>
      <c r="N12" s="32">
        <v>1601917</v>
      </c>
      <c r="O12" s="32">
        <v>1601917</v>
      </c>
      <c r="P12" s="32">
        <v>1601917</v>
      </c>
    </row>
    <row r="13" spans="1:16" x14ac:dyDescent="0.2">
      <c r="A13" s="28" t="s">
        <v>24</v>
      </c>
      <c r="B13" s="24"/>
      <c r="C13" s="28">
        <v>191000</v>
      </c>
      <c r="D13" s="33"/>
      <c r="E13" s="28">
        <v>158941</v>
      </c>
      <c r="F13" s="33"/>
      <c r="G13" s="28">
        <v>787086</v>
      </c>
      <c r="H13" s="28">
        <v>583686</v>
      </c>
      <c r="I13" s="28">
        <v>593449</v>
      </c>
      <c r="J13" s="28">
        <v>566431</v>
      </c>
      <c r="K13" s="28">
        <v>637862</v>
      </c>
      <c r="L13" s="28">
        <v>738342</v>
      </c>
      <c r="M13" s="28">
        <v>847513</v>
      </c>
      <c r="N13" s="28">
        <v>961807</v>
      </c>
      <c r="O13" s="28">
        <v>1099032</v>
      </c>
      <c r="P13" s="28">
        <v>1239325</v>
      </c>
    </row>
    <row r="14" spans="1:16" x14ac:dyDescent="0.2">
      <c r="A14" s="13" t="s">
        <v>25</v>
      </c>
      <c r="B14" s="24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idden="1" x14ac:dyDescent="0.2">
      <c r="A15" s="28" t="s">
        <v>26</v>
      </c>
      <c r="B15" s="27"/>
      <c r="C15" s="28">
        <v>0</v>
      </c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8" t="s">
        <v>27</v>
      </c>
      <c r="B16" s="27"/>
      <c r="C16" s="28">
        <v>0</v>
      </c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ht="15" hidden="1" customHeight="1" x14ac:dyDescent="0.2">
      <c r="A17" s="28" t="s">
        <v>28</v>
      </c>
      <c r="B17" s="27"/>
      <c r="C17" s="28">
        <v>0</v>
      </c>
      <c r="D17" s="34"/>
      <c r="E17" s="28">
        <v>0</v>
      </c>
      <c r="F17" s="34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28" t="s">
        <v>29</v>
      </c>
      <c r="B18" s="27"/>
      <c r="C18" s="28">
        <v>0</v>
      </c>
      <c r="D18" s="34"/>
      <c r="E18" s="28">
        <v>0</v>
      </c>
      <c r="F18" s="34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x14ac:dyDescent="0.2">
      <c r="A19" s="28" t="s">
        <v>30</v>
      </c>
      <c r="B19" s="27"/>
      <c r="C19" s="28">
        <v>726000</v>
      </c>
      <c r="D19" s="34"/>
      <c r="E19" s="28">
        <v>0</v>
      </c>
      <c r="F19" s="34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x14ac:dyDescent="0.2">
      <c r="A20" s="28" t="s">
        <v>31</v>
      </c>
      <c r="B20" s="27"/>
      <c r="C20" s="28">
        <v>0</v>
      </c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13" t="s">
        <v>32</v>
      </c>
      <c r="B21" s="15"/>
      <c r="C21" s="16">
        <f>SUM(C8:C19)</f>
        <v>73831000</v>
      </c>
      <c r="D21" s="15"/>
      <c r="E21" s="16">
        <f>SUM(E8:E19)</f>
        <v>81949829</v>
      </c>
      <c r="F21" s="15"/>
      <c r="G21" s="16">
        <f t="shared" ref="G21:P21" si="0">SUM(G8:G19)</f>
        <v>133688488</v>
      </c>
      <c r="H21" s="16">
        <f t="shared" si="0"/>
        <v>57672891</v>
      </c>
      <c r="I21" s="16">
        <f t="shared" si="0"/>
        <v>58977475</v>
      </c>
      <c r="J21" s="16">
        <f t="shared" si="0"/>
        <v>60276645</v>
      </c>
      <c r="K21" s="16">
        <f t="shared" si="0"/>
        <v>61736411</v>
      </c>
      <c r="L21" s="16">
        <f t="shared" si="0"/>
        <v>63228908</v>
      </c>
      <c r="M21" s="16">
        <f t="shared" si="0"/>
        <v>64763842</v>
      </c>
      <c r="N21" s="16">
        <f t="shared" si="0"/>
        <v>66338470</v>
      </c>
      <c r="O21" s="16">
        <f t="shared" si="0"/>
        <v>67971438</v>
      </c>
      <c r="P21" s="16">
        <f t="shared" si="0"/>
        <v>69643743</v>
      </c>
    </row>
    <row r="22" spans="1:16" x14ac:dyDescent="0.2">
      <c r="A22" s="26"/>
      <c r="B22" s="27"/>
      <c r="C22" s="28"/>
      <c r="D22" s="34"/>
      <c r="E22" s="28"/>
      <c r="F22" s="34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x14ac:dyDescent="0.25">
      <c r="A23" s="12" t="s">
        <v>33</v>
      </c>
      <c r="B23" s="27"/>
      <c r="C23" s="28"/>
      <c r="D23" s="34"/>
      <c r="E23" s="28"/>
      <c r="F23" s="34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">
      <c r="A24" s="28" t="s">
        <v>34</v>
      </c>
      <c r="B24" s="27"/>
      <c r="C24" s="28">
        <v>21338000</v>
      </c>
      <c r="D24" s="34"/>
      <c r="E24" s="32">
        <v>24396861</v>
      </c>
      <c r="F24" s="34"/>
      <c r="G24" s="28">
        <v>25815376</v>
      </c>
      <c r="H24" s="28">
        <v>24149683</v>
      </c>
      <c r="I24" s="28">
        <v>24753430</v>
      </c>
      <c r="J24" s="28">
        <v>25372282</v>
      </c>
      <c r="K24" s="28">
        <v>26006596</v>
      </c>
      <c r="L24" s="28">
        <v>26656764</v>
      </c>
      <c r="M24" s="28">
        <v>27323180</v>
      </c>
      <c r="N24" s="28">
        <v>28006273</v>
      </c>
      <c r="O24" s="28">
        <v>28706430</v>
      </c>
      <c r="P24" s="28">
        <v>29424088</v>
      </c>
    </row>
    <row r="25" spans="1:16" x14ac:dyDescent="0.2">
      <c r="A25" s="28" t="s">
        <v>35</v>
      </c>
      <c r="B25" s="27"/>
      <c r="C25" s="28">
        <v>1249000</v>
      </c>
      <c r="D25" s="34"/>
      <c r="E25" s="28">
        <v>965972</v>
      </c>
      <c r="F25" s="34"/>
      <c r="G25" s="28">
        <v>845400</v>
      </c>
      <c r="H25" s="28">
        <v>691231</v>
      </c>
      <c r="I25" s="28">
        <v>536223</v>
      </c>
      <c r="J25" s="28">
        <v>383149</v>
      </c>
      <c r="K25" s="28">
        <v>281829</v>
      </c>
      <c r="L25" s="28">
        <v>237591</v>
      </c>
      <c r="M25" s="28">
        <v>199861</v>
      </c>
      <c r="N25" s="28">
        <v>164510</v>
      </c>
      <c r="O25" s="28">
        <v>144397</v>
      </c>
      <c r="P25" s="28">
        <v>139681</v>
      </c>
    </row>
    <row r="26" spans="1:16" x14ac:dyDescent="0.2">
      <c r="A26" s="28" t="s">
        <v>36</v>
      </c>
      <c r="B26" s="27"/>
      <c r="C26" s="32">
        <v>18476000</v>
      </c>
      <c r="D26" s="34"/>
      <c r="E26" s="32">
        <v>20833750</v>
      </c>
      <c r="F26" s="34"/>
      <c r="G26" s="32">
        <v>21443080</v>
      </c>
      <c r="H26" s="32">
        <v>15588581</v>
      </c>
      <c r="I26" s="32">
        <v>16003301</v>
      </c>
      <c r="J26" s="32">
        <v>15727967</v>
      </c>
      <c r="K26" s="32">
        <v>16121168</v>
      </c>
      <c r="L26" s="32">
        <v>16524202</v>
      </c>
      <c r="M26" s="32">
        <v>17337321</v>
      </c>
      <c r="N26" s="32">
        <v>17360769</v>
      </c>
      <c r="O26" s="32">
        <v>17794792</v>
      </c>
      <c r="P26" s="32">
        <v>18239662</v>
      </c>
    </row>
    <row r="27" spans="1:16" x14ac:dyDescent="0.2">
      <c r="A27" s="28" t="s">
        <v>37</v>
      </c>
      <c r="B27" s="27"/>
      <c r="C27" s="32">
        <v>14119000</v>
      </c>
      <c r="D27" s="34"/>
      <c r="E27" s="32">
        <v>12757000</v>
      </c>
      <c r="F27" s="34"/>
      <c r="G27" s="32">
        <v>15835375</v>
      </c>
      <c r="H27" s="32">
        <v>16231263</v>
      </c>
      <c r="I27" s="32">
        <v>16637046</v>
      </c>
      <c r="J27" s="32">
        <v>17052971</v>
      </c>
      <c r="K27" s="32">
        <v>17479293</v>
      </c>
      <c r="L27" s="32">
        <v>17916277</v>
      </c>
      <c r="M27" s="32">
        <v>18364185</v>
      </c>
      <c r="N27" s="32">
        <v>18823292</v>
      </c>
      <c r="O27" s="32">
        <v>19293877</v>
      </c>
      <c r="P27" s="32">
        <v>19776223</v>
      </c>
    </row>
    <row r="28" spans="1:16" hidden="1" x14ac:dyDescent="0.2">
      <c r="A28" s="14" t="s">
        <v>38</v>
      </c>
      <c r="B28" s="27"/>
      <c r="C28" s="32">
        <v>0</v>
      </c>
      <c r="D28" s="34"/>
      <c r="E28" s="32">
        <v>0</v>
      </c>
      <c r="F28" s="34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idden="1" x14ac:dyDescent="0.2">
      <c r="A29" s="14" t="s">
        <v>39</v>
      </c>
      <c r="B29" s="27"/>
      <c r="C29" s="32">
        <v>0</v>
      </c>
      <c r="D29" s="34"/>
      <c r="E29" s="32">
        <v>0</v>
      </c>
      <c r="F29" s="34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x14ac:dyDescent="0.2">
      <c r="A30" s="28" t="s">
        <v>40</v>
      </c>
      <c r="B30" s="27"/>
      <c r="C30" s="32">
        <v>2602000</v>
      </c>
      <c r="D30" s="34"/>
      <c r="E30" s="32">
        <v>1929727</v>
      </c>
      <c r="F30" s="34"/>
      <c r="G30" s="32">
        <v>1835934</v>
      </c>
      <c r="H30" s="32">
        <v>1881834</v>
      </c>
      <c r="I30" s="32">
        <v>1928881</v>
      </c>
      <c r="J30" s="32">
        <v>1977103</v>
      </c>
      <c r="K30" s="32">
        <v>2026530</v>
      </c>
      <c r="L30" s="32">
        <v>2077192</v>
      </c>
      <c r="M30" s="32">
        <v>2129123</v>
      </c>
      <c r="N30" s="32">
        <v>2182351</v>
      </c>
      <c r="O30" s="32">
        <v>2236909</v>
      </c>
      <c r="P30" s="32">
        <v>2292831</v>
      </c>
    </row>
    <row r="31" spans="1:16" hidden="1" x14ac:dyDescent="0.2">
      <c r="A31" s="28" t="s">
        <v>41</v>
      </c>
      <c r="B31" s="27"/>
      <c r="C31" s="32">
        <v>0</v>
      </c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28" t="s">
        <v>42</v>
      </c>
      <c r="B32" s="27"/>
      <c r="C32" s="32">
        <v>1731000</v>
      </c>
      <c r="D32" s="34"/>
      <c r="E32" s="28">
        <v>0</v>
      </c>
      <c r="F32" s="34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</row>
    <row r="33" spans="1:16" x14ac:dyDescent="0.2">
      <c r="A33" s="14" t="s">
        <v>43</v>
      </c>
      <c r="B33" s="27"/>
      <c r="C33" s="32">
        <f>2121000+191000</f>
        <v>2312000</v>
      </c>
      <c r="D33" s="34"/>
      <c r="E33" s="28">
        <v>0</v>
      </c>
      <c r="F33" s="34"/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</row>
    <row r="34" spans="1:16" hidden="1" x14ac:dyDescent="0.2">
      <c r="A34" s="14" t="s">
        <v>44</v>
      </c>
      <c r="B34" s="27"/>
      <c r="C34" s="32"/>
      <c r="D34" s="34"/>
      <c r="E34" s="28">
        <v>0</v>
      </c>
      <c r="F34" s="34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</row>
    <row r="35" spans="1:16" hidden="1" x14ac:dyDescent="0.2">
      <c r="A35" s="28" t="s">
        <v>45</v>
      </c>
      <c r="B35" s="27"/>
      <c r="C35" s="32"/>
      <c r="D35" s="34"/>
      <c r="E35" s="32">
        <v>0</v>
      </c>
      <c r="F35" s="34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46</v>
      </c>
      <c r="B36" s="15"/>
      <c r="C36" s="17">
        <f>SUM(C24:C35)</f>
        <v>61827000</v>
      </c>
      <c r="D36" s="15"/>
      <c r="E36" s="17">
        <f>SUM(E24:E35)</f>
        <v>60883310</v>
      </c>
      <c r="F36" s="15"/>
      <c r="G36" s="17">
        <f t="shared" ref="G36:P36" si="1">SUM(G24:G35)</f>
        <v>65775165</v>
      </c>
      <c r="H36" s="17">
        <f t="shared" si="1"/>
        <v>58542592</v>
      </c>
      <c r="I36" s="17">
        <f t="shared" si="1"/>
        <v>59858881</v>
      </c>
      <c r="J36" s="17">
        <f t="shared" si="1"/>
        <v>60513472</v>
      </c>
      <c r="K36" s="17">
        <f t="shared" si="1"/>
        <v>61915416</v>
      </c>
      <c r="L36" s="17">
        <f t="shared" si="1"/>
        <v>63412026</v>
      </c>
      <c r="M36" s="17">
        <f t="shared" si="1"/>
        <v>65353670</v>
      </c>
      <c r="N36" s="17">
        <f t="shared" si="1"/>
        <v>66537195</v>
      </c>
      <c r="O36" s="17">
        <f t="shared" si="1"/>
        <v>68176405</v>
      </c>
      <c r="P36" s="17">
        <f t="shared" si="1"/>
        <v>69872485</v>
      </c>
    </row>
    <row r="37" spans="1:16" x14ac:dyDescent="0.2">
      <c r="A37" s="13"/>
      <c r="B37" s="27"/>
      <c r="C37" s="32"/>
      <c r="D37" s="34"/>
      <c r="E37" s="32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x14ac:dyDescent="0.25">
      <c r="A38" s="12" t="s">
        <v>47</v>
      </c>
      <c r="B38" s="15"/>
      <c r="C38" s="17">
        <f>C21-C36</f>
        <v>12004000</v>
      </c>
      <c r="D38" s="15"/>
      <c r="E38" s="17">
        <f>E21-E36</f>
        <v>21066519</v>
      </c>
      <c r="F38" s="15"/>
      <c r="G38" s="17">
        <f t="shared" ref="G38:P38" si="2">G21-G36</f>
        <v>67913323</v>
      </c>
      <c r="H38" s="17">
        <f t="shared" si="2"/>
        <v>-869701</v>
      </c>
      <c r="I38" s="17">
        <f t="shared" si="2"/>
        <v>-881406</v>
      </c>
      <c r="J38" s="17">
        <f t="shared" si="2"/>
        <v>-236827</v>
      </c>
      <c r="K38" s="17">
        <f t="shared" si="2"/>
        <v>-179005</v>
      </c>
      <c r="L38" s="17">
        <f t="shared" si="2"/>
        <v>-183118</v>
      </c>
      <c r="M38" s="17">
        <f t="shared" si="2"/>
        <v>-589828</v>
      </c>
      <c r="N38" s="17">
        <f t="shared" si="2"/>
        <v>-198725</v>
      </c>
      <c r="O38" s="17">
        <f t="shared" si="2"/>
        <v>-204967</v>
      </c>
      <c r="P38" s="17">
        <f t="shared" si="2"/>
        <v>-228742</v>
      </c>
    </row>
    <row r="39" spans="1:16" x14ac:dyDescent="0.2">
      <c r="A39" s="26"/>
      <c r="B39" s="27"/>
      <c r="C39" s="32"/>
      <c r="D39" s="34"/>
      <c r="E39" s="32"/>
      <c r="F39" s="34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idden="1" x14ac:dyDescent="0.2">
      <c r="A40" s="26" t="s">
        <v>48</v>
      </c>
      <c r="B40" s="27"/>
      <c r="C40" s="32">
        <v>0</v>
      </c>
      <c r="D40" s="34"/>
      <c r="E40" s="32">
        <v>0</v>
      </c>
      <c r="F40" s="34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3" t="s">
        <v>49</v>
      </c>
      <c r="B41" s="15"/>
      <c r="C41" s="17">
        <f>C40</f>
        <v>0</v>
      </c>
      <c r="D41" s="15"/>
      <c r="E41" s="17">
        <f>E40</f>
        <v>0</v>
      </c>
      <c r="F41" s="15"/>
      <c r="G41" s="17">
        <f t="shared" ref="G41:P41" si="3">G40</f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  <c r="O41" s="17">
        <f t="shared" si="3"/>
        <v>0</v>
      </c>
      <c r="P41" s="17">
        <f t="shared" si="3"/>
        <v>0</v>
      </c>
    </row>
    <row r="42" spans="1:16" hidden="1" x14ac:dyDescent="0.2">
      <c r="A42" s="13"/>
      <c r="B42" s="27"/>
      <c r="C42" s="32"/>
      <c r="D42" s="34"/>
      <c r="E42" s="32"/>
      <c r="F42" s="34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thickBot="1" x14ac:dyDescent="0.3">
      <c r="A43" s="12" t="s">
        <v>50</v>
      </c>
      <c r="B43" s="15"/>
      <c r="C43" s="18">
        <f>C38+C41</f>
        <v>12004000</v>
      </c>
      <c r="D43" s="15"/>
      <c r="E43" s="18">
        <f>E38+E41</f>
        <v>21066519</v>
      </c>
      <c r="F43" s="15"/>
      <c r="G43" s="18">
        <f t="shared" ref="G43:P43" si="4">G38+G41</f>
        <v>67913323</v>
      </c>
      <c r="H43" s="18">
        <f t="shared" si="4"/>
        <v>-869701</v>
      </c>
      <c r="I43" s="18">
        <f t="shared" si="4"/>
        <v>-881406</v>
      </c>
      <c r="J43" s="18">
        <f t="shared" si="4"/>
        <v>-236827</v>
      </c>
      <c r="K43" s="18">
        <f t="shared" si="4"/>
        <v>-179005</v>
      </c>
      <c r="L43" s="18">
        <f t="shared" si="4"/>
        <v>-183118</v>
      </c>
      <c r="M43" s="18">
        <f t="shared" si="4"/>
        <v>-589828</v>
      </c>
      <c r="N43" s="18">
        <f t="shared" si="4"/>
        <v>-198725</v>
      </c>
      <c r="O43" s="18">
        <f t="shared" si="4"/>
        <v>-204967</v>
      </c>
      <c r="P43" s="18">
        <f t="shared" si="4"/>
        <v>-228742</v>
      </c>
    </row>
    <row r="44" spans="1:16" ht="15" thickTop="1" x14ac:dyDescent="0.2">
      <c r="A44" s="26"/>
      <c r="B44" s="27"/>
      <c r="C44" s="32"/>
      <c r="D44" s="34"/>
      <c r="E44" s="32"/>
      <c r="F44" s="34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">
      <c r="A45" s="19" t="s">
        <v>51</v>
      </c>
      <c r="B45" s="27"/>
      <c r="C45" s="32"/>
      <c r="D45" s="34"/>
      <c r="E45" s="32"/>
      <c r="F45" s="34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">
      <c r="A46" s="19" t="s">
        <v>52</v>
      </c>
      <c r="B46" s="20"/>
      <c r="C46" s="37">
        <f>C43-C12</f>
        <v>490000</v>
      </c>
      <c r="D46" s="15"/>
      <c r="E46" s="37">
        <f>E43-E12</f>
        <v>2563733</v>
      </c>
      <c r="F46" s="15"/>
      <c r="G46" s="37">
        <f t="shared" ref="G46:P46" si="5">G43-G12</f>
        <v>-2993172</v>
      </c>
      <c r="H46" s="37">
        <f t="shared" si="5"/>
        <v>-2471618</v>
      </c>
      <c r="I46" s="37">
        <f t="shared" si="5"/>
        <v>-2483323</v>
      </c>
      <c r="J46" s="37">
        <f t="shared" si="5"/>
        <v>-1838744</v>
      </c>
      <c r="K46" s="37">
        <f t="shared" si="5"/>
        <v>-1780922</v>
      </c>
      <c r="L46" s="37">
        <f t="shared" si="5"/>
        <v>-1785035</v>
      </c>
      <c r="M46" s="37">
        <f t="shared" si="5"/>
        <v>-2191745</v>
      </c>
      <c r="N46" s="37">
        <f t="shared" si="5"/>
        <v>-1800642</v>
      </c>
      <c r="O46" s="37">
        <f t="shared" si="5"/>
        <v>-1806884</v>
      </c>
      <c r="P46" s="37">
        <f t="shared" si="5"/>
        <v>-1830659</v>
      </c>
    </row>
  </sheetData>
  <mergeCells count="1">
    <mergeCell ref="G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7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7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6" ht="15" x14ac:dyDescent="0.25">
      <c r="A3" s="4" t="s">
        <v>2</v>
      </c>
      <c r="B3" s="22"/>
      <c r="C3" s="5" t="s">
        <v>3</v>
      </c>
      <c r="D3" s="6"/>
      <c r="E3" s="5" t="s">
        <v>185</v>
      </c>
      <c r="F3" s="7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183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ht="15" x14ac:dyDescent="0.25">
      <c r="A6" s="12" t="s">
        <v>17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18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19</v>
      </c>
      <c r="B8" s="24"/>
      <c r="C8" s="32">
        <v>26862000</v>
      </c>
      <c r="D8" s="33"/>
      <c r="E8" s="32">
        <v>27957391</v>
      </c>
      <c r="F8" s="33"/>
      <c r="G8" s="32">
        <v>28676897</v>
      </c>
      <c r="H8" s="32">
        <v>32264720</v>
      </c>
      <c r="I8" s="32">
        <v>36429318</v>
      </c>
      <c r="J8" s="32">
        <v>41251055</v>
      </c>
      <c r="K8" s="32">
        <v>42282331</v>
      </c>
      <c r="L8" s="32">
        <v>43339390</v>
      </c>
      <c r="M8" s="32">
        <v>44422877</v>
      </c>
      <c r="N8" s="32">
        <v>45533450</v>
      </c>
      <c r="O8" s="32">
        <v>46671788</v>
      </c>
      <c r="P8" s="32">
        <v>47838583</v>
      </c>
    </row>
    <row r="9" spans="1:16" x14ac:dyDescent="0.2">
      <c r="A9" s="28" t="s">
        <v>20</v>
      </c>
      <c r="B9" s="24"/>
      <c r="C9" s="32">
        <v>17000000</v>
      </c>
      <c r="D9" s="33"/>
      <c r="E9" s="32">
        <v>17286276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21</v>
      </c>
      <c r="B10" s="24"/>
      <c r="C10" s="32">
        <v>1890000</v>
      </c>
      <c r="D10" s="33"/>
      <c r="E10" s="32">
        <v>2546909</v>
      </c>
      <c r="F10" s="33"/>
      <c r="G10" s="32">
        <v>2347693</v>
      </c>
      <c r="H10" s="32">
        <v>2406384</v>
      </c>
      <c r="I10" s="32">
        <v>2466544</v>
      </c>
      <c r="J10" s="32">
        <v>2528206</v>
      </c>
      <c r="K10" s="32">
        <v>2621410</v>
      </c>
      <c r="L10" s="32">
        <v>2686948</v>
      </c>
      <c r="M10" s="32">
        <v>2754124</v>
      </c>
      <c r="N10" s="32">
        <v>2822979</v>
      </c>
      <c r="O10" s="32">
        <v>2893556</v>
      </c>
      <c r="P10" s="32">
        <v>2965892</v>
      </c>
    </row>
    <row r="11" spans="1:16" x14ac:dyDescent="0.2">
      <c r="A11" s="28" t="s">
        <v>22</v>
      </c>
      <c r="B11" s="24"/>
      <c r="C11" s="32">
        <v>15648000</v>
      </c>
      <c r="D11" s="33"/>
      <c r="E11" s="32">
        <v>15497526</v>
      </c>
      <c r="F11" s="33"/>
      <c r="G11" s="32">
        <v>12102048</v>
      </c>
      <c r="H11" s="32">
        <v>11784600</v>
      </c>
      <c r="I11" s="32">
        <v>11993222</v>
      </c>
      <c r="J11" s="32">
        <v>12206190</v>
      </c>
      <c r="K11" s="32">
        <v>12423599</v>
      </c>
      <c r="L11" s="32">
        <v>12645544</v>
      </c>
      <c r="M11" s="32">
        <v>12872121</v>
      </c>
      <c r="N11" s="32">
        <v>13103427</v>
      </c>
      <c r="O11" s="32">
        <v>13339558</v>
      </c>
      <c r="P11" s="32">
        <v>13580617</v>
      </c>
    </row>
    <row r="12" spans="1:16" x14ac:dyDescent="0.2">
      <c r="A12" s="28" t="s">
        <v>23</v>
      </c>
      <c r="B12" s="24"/>
      <c r="C12" s="28">
        <v>11514000</v>
      </c>
      <c r="D12" s="33"/>
      <c r="E12" s="32">
        <v>18502786</v>
      </c>
      <c r="F12" s="33"/>
      <c r="G12" s="32">
        <v>70906495</v>
      </c>
      <c r="H12" s="32">
        <v>1601917</v>
      </c>
      <c r="I12" s="32">
        <v>1601917</v>
      </c>
      <c r="J12" s="32">
        <v>1601917</v>
      </c>
      <c r="K12" s="32">
        <v>1601917</v>
      </c>
      <c r="L12" s="32">
        <v>1601917</v>
      </c>
      <c r="M12" s="32">
        <v>1601917</v>
      </c>
      <c r="N12" s="32">
        <v>1601917</v>
      </c>
      <c r="O12" s="32">
        <v>1601917</v>
      </c>
      <c r="P12" s="32">
        <v>1601917</v>
      </c>
    </row>
    <row r="13" spans="1:16" x14ac:dyDescent="0.2">
      <c r="A13" s="28" t="s">
        <v>24</v>
      </c>
      <c r="B13" s="24"/>
      <c r="C13" s="28">
        <v>191000</v>
      </c>
      <c r="D13" s="33"/>
      <c r="E13" s="28">
        <v>158941</v>
      </c>
      <c r="F13" s="33"/>
      <c r="G13" s="28">
        <v>787086</v>
      </c>
      <c r="H13" s="28">
        <v>568099</v>
      </c>
      <c r="I13" s="28">
        <v>586313</v>
      </c>
      <c r="J13" s="28">
        <v>590219</v>
      </c>
      <c r="K13" s="28">
        <v>687204</v>
      </c>
      <c r="L13" s="28">
        <v>817909</v>
      </c>
      <c r="M13" s="28">
        <v>963627</v>
      </c>
      <c r="N13" s="28">
        <v>1115199</v>
      </c>
      <c r="O13" s="28">
        <v>1287322</v>
      </c>
      <c r="P13" s="28">
        <v>1469222</v>
      </c>
    </row>
    <row r="14" spans="1:16" x14ac:dyDescent="0.2">
      <c r="A14" s="13" t="s">
        <v>25</v>
      </c>
      <c r="B14" s="24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idden="1" x14ac:dyDescent="0.2">
      <c r="A15" s="28" t="s">
        <v>26</v>
      </c>
      <c r="B15" s="27"/>
      <c r="C15" s="28">
        <v>0</v>
      </c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8" t="s">
        <v>27</v>
      </c>
      <c r="B16" s="27"/>
      <c r="C16" s="28">
        <v>0</v>
      </c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ht="15" hidden="1" customHeight="1" x14ac:dyDescent="0.2">
      <c r="A17" s="28" t="s">
        <v>28</v>
      </c>
      <c r="B17" s="27"/>
      <c r="C17" s="28">
        <v>0</v>
      </c>
      <c r="D17" s="34"/>
      <c r="E17" s="28">
        <v>0</v>
      </c>
      <c r="F17" s="34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28" t="s">
        <v>29</v>
      </c>
      <c r="B18" s="27"/>
      <c r="C18" s="28">
        <v>0</v>
      </c>
      <c r="D18" s="34"/>
      <c r="E18" s="28">
        <v>0</v>
      </c>
      <c r="F18" s="34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x14ac:dyDescent="0.2">
      <c r="A19" s="28" t="s">
        <v>30</v>
      </c>
      <c r="B19" s="27"/>
      <c r="C19" s="28">
        <v>726000</v>
      </c>
      <c r="D19" s="34"/>
      <c r="E19" s="28">
        <v>0</v>
      </c>
      <c r="F19" s="34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x14ac:dyDescent="0.2">
      <c r="A20" s="28" t="s">
        <v>31</v>
      </c>
      <c r="B20" s="27"/>
      <c r="C20" s="28">
        <v>0</v>
      </c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13" t="s">
        <v>32</v>
      </c>
      <c r="B21" s="15"/>
      <c r="C21" s="16">
        <f>SUM(C8:C19)</f>
        <v>73831000</v>
      </c>
      <c r="D21" s="15"/>
      <c r="E21" s="16">
        <f>SUM(E8:E19)</f>
        <v>81949829</v>
      </c>
      <c r="F21" s="15"/>
      <c r="G21" s="16">
        <f t="shared" ref="G21:P21" si="0">SUM(G8:G19)</f>
        <v>133688488</v>
      </c>
      <c r="H21" s="16">
        <f t="shared" si="0"/>
        <v>60528204</v>
      </c>
      <c r="I21" s="16">
        <f t="shared" si="0"/>
        <v>65270991</v>
      </c>
      <c r="J21" s="16">
        <f t="shared" si="0"/>
        <v>70669606</v>
      </c>
      <c r="K21" s="16">
        <f t="shared" si="0"/>
        <v>72414155</v>
      </c>
      <c r="L21" s="16">
        <f t="shared" si="0"/>
        <v>74202588</v>
      </c>
      <c r="M21" s="16">
        <f t="shared" si="0"/>
        <v>76046422</v>
      </c>
      <c r="N21" s="16">
        <f t="shared" si="0"/>
        <v>77937489</v>
      </c>
      <c r="O21" s="16">
        <f t="shared" si="0"/>
        <v>79891497</v>
      </c>
      <c r="P21" s="16">
        <f t="shared" si="0"/>
        <v>81898705</v>
      </c>
    </row>
    <row r="22" spans="1:16" x14ac:dyDescent="0.2">
      <c r="A22" s="26"/>
      <c r="B22" s="27"/>
      <c r="C22" s="28"/>
      <c r="D22" s="34"/>
      <c r="E22" s="28"/>
      <c r="F22" s="34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" x14ac:dyDescent="0.25">
      <c r="A23" s="12" t="s">
        <v>33</v>
      </c>
      <c r="B23" s="27"/>
      <c r="C23" s="28"/>
      <c r="D23" s="34"/>
      <c r="E23" s="28"/>
      <c r="F23" s="34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x14ac:dyDescent="0.2">
      <c r="A24" s="28" t="s">
        <v>34</v>
      </c>
      <c r="B24" s="27"/>
      <c r="C24" s="28">
        <v>21338000</v>
      </c>
      <c r="D24" s="34"/>
      <c r="E24" s="32">
        <v>24396861</v>
      </c>
      <c r="F24" s="34"/>
      <c r="G24" s="28">
        <v>25815376</v>
      </c>
      <c r="H24" s="28">
        <v>25149683</v>
      </c>
      <c r="I24" s="28">
        <v>25778431</v>
      </c>
      <c r="J24" s="28">
        <v>26422908</v>
      </c>
      <c r="K24" s="28">
        <v>27083488</v>
      </c>
      <c r="L24" s="28">
        <v>27760579</v>
      </c>
      <c r="M24" s="28">
        <v>28454591</v>
      </c>
      <c r="N24" s="28">
        <v>29165969</v>
      </c>
      <c r="O24" s="28">
        <v>29895119</v>
      </c>
      <c r="P24" s="28">
        <v>30642494</v>
      </c>
    </row>
    <row r="25" spans="1:16" x14ac:dyDescent="0.2">
      <c r="A25" s="28" t="s">
        <v>35</v>
      </c>
      <c r="B25" s="27"/>
      <c r="C25" s="28">
        <v>1249000</v>
      </c>
      <c r="D25" s="34"/>
      <c r="E25" s="28">
        <v>965972</v>
      </c>
      <c r="F25" s="34"/>
      <c r="G25" s="28">
        <v>845400</v>
      </c>
      <c r="H25" s="28">
        <v>691231</v>
      </c>
      <c r="I25" s="28">
        <v>536223</v>
      </c>
      <c r="J25" s="28">
        <v>383149</v>
      </c>
      <c r="K25" s="28">
        <v>281829</v>
      </c>
      <c r="L25" s="28">
        <v>237591</v>
      </c>
      <c r="M25" s="28">
        <v>199861</v>
      </c>
      <c r="N25" s="28">
        <v>164510</v>
      </c>
      <c r="O25" s="28">
        <v>144397</v>
      </c>
      <c r="P25" s="28">
        <v>139681</v>
      </c>
    </row>
    <row r="26" spans="1:16" x14ac:dyDescent="0.2">
      <c r="A26" s="28" t="s">
        <v>36</v>
      </c>
      <c r="B26" s="27"/>
      <c r="C26" s="32">
        <v>18476000</v>
      </c>
      <c r="D26" s="34"/>
      <c r="E26" s="32">
        <v>20833750</v>
      </c>
      <c r="F26" s="34"/>
      <c r="G26" s="32">
        <v>21643080</v>
      </c>
      <c r="H26" s="32">
        <v>16588581</v>
      </c>
      <c r="I26" s="32">
        <v>17353301</v>
      </c>
      <c r="J26" s="32">
        <v>17961717</v>
      </c>
      <c r="K26" s="32">
        <v>19410762</v>
      </c>
      <c r="L26" s="32">
        <v>19896036</v>
      </c>
      <c r="M26" s="32">
        <v>20793451</v>
      </c>
      <c r="N26" s="32">
        <v>20903302</v>
      </c>
      <c r="O26" s="32">
        <v>21425888</v>
      </c>
      <c r="P26" s="32">
        <v>21961535</v>
      </c>
    </row>
    <row r="27" spans="1:16" x14ac:dyDescent="0.2">
      <c r="A27" s="28" t="s">
        <v>37</v>
      </c>
      <c r="B27" s="27"/>
      <c r="C27" s="32">
        <v>14119000</v>
      </c>
      <c r="D27" s="34"/>
      <c r="E27" s="32">
        <v>12757000</v>
      </c>
      <c r="F27" s="34"/>
      <c r="G27" s="32">
        <v>15835375</v>
      </c>
      <c r="H27" s="32">
        <v>16231263</v>
      </c>
      <c r="I27" s="32">
        <v>16637046</v>
      </c>
      <c r="J27" s="32">
        <v>17052971</v>
      </c>
      <c r="K27" s="32">
        <v>17479293</v>
      </c>
      <c r="L27" s="32">
        <v>17916277</v>
      </c>
      <c r="M27" s="32">
        <v>18364185</v>
      </c>
      <c r="N27" s="32">
        <v>18823292</v>
      </c>
      <c r="O27" s="32">
        <v>19293877</v>
      </c>
      <c r="P27" s="32">
        <v>19776223</v>
      </c>
    </row>
    <row r="28" spans="1:16" hidden="1" x14ac:dyDescent="0.2">
      <c r="A28" s="14" t="s">
        <v>38</v>
      </c>
      <c r="B28" s="27"/>
      <c r="C28" s="32">
        <v>0</v>
      </c>
      <c r="D28" s="34"/>
      <c r="E28" s="32">
        <v>0</v>
      </c>
      <c r="F28" s="34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idden="1" x14ac:dyDescent="0.2">
      <c r="A29" s="14" t="s">
        <v>39</v>
      </c>
      <c r="B29" s="27"/>
      <c r="C29" s="32">
        <v>0</v>
      </c>
      <c r="D29" s="34"/>
      <c r="E29" s="32">
        <v>0</v>
      </c>
      <c r="F29" s="34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x14ac:dyDescent="0.2">
      <c r="A30" s="28" t="s">
        <v>40</v>
      </c>
      <c r="B30" s="27"/>
      <c r="C30" s="32">
        <v>2602000</v>
      </c>
      <c r="D30" s="34"/>
      <c r="E30" s="32">
        <v>1929727</v>
      </c>
      <c r="F30" s="34"/>
      <c r="G30" s="32">
        <v>1835934</v>
      </c>
      <c r="H30" s="32">
        <v>1881834</v>
      </c>
      <c r="I30" s="32">
        <v>1928881</v>
      </c>
      <c r="J30" s="32">
        <v>1977103</v>
      </c>
      <c r="K30" s="32">
        <v>2026530</v>
      </c>
      <c r="L30" s="32">
        <v>2077192</v>
      </c>
      <c r="M30" s="32">
        <v>2129123</v>
      </c>
      <c r="N30" s="32">
        <v>2182351</v>
      </c>
      <c r="O30" s="32">
        <v>2236909</v>
      </c>
      <c r="P30" s="32">
        <v>2292831</v>
      </c>
    </row>
    <row r="31" spans="1:16" hidden="1" x14ac:dyDescent="0.2">
      <c r="A31" s="28" t="s">
        <v>41</v>
      </c>
      <c r="B31" s="27"/>
      <c r="C31" s="32">
        <v>0</v>
      </c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28" t="s">
        <v>42</v>
      </c>
      <c r="B32" s="27"/>
      <c r="C32" s="32">
        <v>1731000</v>
      </c>
      <c r="D32" s="34"/>
      <c r="E32" s="28">
        <v>0</v>
      </c>
      <c r="F32" s="34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</row>
    <row r="33" spans="1:16" x14ac:dyDescent="0.2">
      <c r="A33" s="14" t="s">
        <v>43</v>
      </c>
      <c r="B33" s="27"/>
      <c r="C33" s="32">
        <f>2121000+191000</f>
        <v>2312000</v>
      </c>
      <c r="D33" s="34"/>
      <c r="E33" s="28">
        <v>0</v>
      </c>
      <c r="F33" s="34"/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</row>
    <row r="34" spans="1:16" hidden="1" x14ac:dyDescent="0.2">
      <c r="A34" s="14" t="s">
        <v>44</v>
      </c>
      <c r="B34" s="27"/>
      <c r="C34" s="32">
        <v>0</v>
      </c>
      <c r="D34" s="34"/>
      <c r="E34" s="28">
        <v>0</v>
      </c>
      <c r="F34" s="34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</row>
    <row r="35" spans="1:16" hidden="1" x14ac:dyDescent="0.2">
      <c r="A35" s="28" t="s">
        <v>45</v>
      </c>
      <c r="B35" s="27"/>
      <c r="C35" s="32">
        <v>0</v>
      </c>
      <c r="D35" s="34"/>
      <c r="E35" s="32">
        <v>0</v>
      </c>
      <c r="F35" s="34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46</v>
      </c>
      <c r="B36" s="15"/>
      <c r="C36" s="17">
        <f>SUM(C24:C35)</f>
        <v>61827000</v>
      </c>
      <c r="D36" s="15"/>
      <c r="E36" s="17">
        <f>SUM(E24:E35)</f>
        <v>60883310</v>
      </c>
      <c r="F36" s="15"/>
      <c r="G36" s="17">
        <f t="shared" ref="G36:P36" si="1">SUM(G24:G35)</f>
        <v>65975165</v>
      </c>
      <c r="H36" s="17">
        <f t="shared" si="1"/>
        <v>60542592</v>
      </c>
      <c r="I36" s="17">
        <f t="shared" si="1"/>
        <v>62233882</v>
      </c>
      <c r="J36" s="17">
        <f t="shared" si="1"/>
        <v>63797848</v>
      </c>
      <c r="K36" s="17">
        <f t="shared" si="1"/>
        <v>66281902</v>
      </c>
      <c r="L36" s="17">
        <f t="shared" si="1"/>
        <v>67887675</v>
      </c>
      <c r="M36" s="17">
        <f t="shared" si="1"/>
        <v>69941211</v>
      </c>
      <c r="N36" s="17">
        <f t="shared" si="1"/>
        <v>71239424</v>
      </c>
      <c r="O36" s="17">
        <f t="shared" si="1"/>
        <v>72996190</v>
      </c>
      <c r="P36" s="17">
        <f t="shared" si="1"/>
        <v>74812764</v>
      </c>
    </row>
    <row r="37" spans="1:16" x14ac:dyDescent="0.2">
      <c r="A37" s="13"/>
      <c r="B37" s="27"/>
      <c r="C37" s="32"/>
      <c r="D37" s="34"/>
      <c r="E37" s="32"/>
      <c r="F37" s="34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x14ac:dyDescent="0.25">
      <c r="A38" s="12" t="s">
        <v>47</v>
      </c>
      <c r="B38" s="15"/>
      <c r="C38" s="17">
        <f>C21-C36</f>
        <v>12004000</v>
      </c>
      <c r="D38" s="15"/>
      <c r="E38" s="17">
        <f>E21-E36</f>
        <v>21066519</v>
      </c>
      <c r="F38" s="15"/>
      <c r="G38" s="17">
        <f t="shared" ref="G38:P38" si="2">G21-G36</f>
        <v>67713323</v>
      </c>
      <c r="H38" s="17">
        <f t="shared" si="2"/>
        <v>-14388</v>
      </c>
      <c r="I38" s="17">
        <f t="shared" si="2"/>
        <v>3037109</v>
      </c>
      <c r="J38" s="17">
        <f t="shared" si="2"/>
        <v>6871758</v>
      </c>
      <c r="K38" s="17">
        <f t="shared" si="2"/>
        <v>6132253</v>
      </c>
      <c r="L38" s="17">
        <f t="shared" si="2"/>
        <v>6314913</v>
      </c>
      <c r="M38" s="17">
        <f t="shared" si="2"/>
        <v>6105211</v>
      </c>
      <c r="N38" s="17">
        <f t="shared" si="2"/>
        <v>6698065</v>
      </c>
      <c r="O38" s="17">
        <f t="shared" si="2"/>
        <v>6895307</v>
      </c>
      <c r="P38" s="17">
        <f t="shared" si="2"/>
        <v>7085941</v>
      </c>
    </row>
    <row r="39" spans="1:16" x14ac:dyDescent="0.2">
      <c r="A39" s="26"/>
      <c r="B39" s="27"/>
      <c r="C39" s="32"/>
      <c r="D39" s="34"/>
      <c r="E39" s="32"/>
      <c r="F39" s="34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idden="1" x14ac:dyDescent="0.2">
      <c r="A40" s="26" t="s">
        <v>48</v>
      </c>
      <c r="B40" s="27"/>
      <c r="C40" s="32">
        <v>0</v>
      </c>
      <c r="D40" s="34"/>
      <c r="E40" s="32">
        <v>0</v>
      </c>
      <c r="F40" s="34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3" t="s">
        <v>49</v>
      </c>
      <c r="B41" s="15"/>
      <c r="C41" s="17">
        <f>C40</f>
        <v>0</v>
      </c>
      <c r="D41" s="15"/>
      <c r="E41" s="17">
        <f>E40</f>
        <v>0</v>
      </c>
      <c r="F41" s="15"/>
      <c r="G41" s="17">
        <f t="shared" ref="G41:P41" si="3">G40</f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17">
        <f t="shared" si="3"/>
        <v>0</v>
      </c>
      <c r="L41" s="17">
        <f t="shared" si="3"/>
        <v>0</v>
      </c>
      <c r="M41" s="17">
        <f t="shared" si="3"/>
        <v>0</v>
      </c>
      <c r="N41" s="17">
        <f t="shared" si="3"/>
        <v>0</v>
      </c>
      <c r="O41" s="17">
        <f t="shared" si="3"/>
        <v>0</v>
      </c>
      <c r="P41" s="17">
        <f t="shared" si="3"/>
        <v>0</v>
      </c>
    </row>
    <row r="42" spans="1:16" hidden="1" x14ac:dyDescent="0.2">
      <c r="A42" s="13"/>
      <c r="B42" s="27"/>
      <c r="C42" s="32"/>
      <c r="D42" s="34"/>
      <c r="E42" s="32"/>
      <c r="F42" s="34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t="15.75" thickBot="1" x14ac:dyDescent="0.3">
      <c r="A43" s="12" t="s">
        <v>50</v>
      </c>
      <c r="B43" s="15"/>
      <c r="C43" s="18">
        <f>C38+C41</f>
        <v>12004000</v>
      </c>
      <c r="D43" s="15"/>
      <c r="E43" s="18">
        <f>E38+E41</f>
        <v>21066519</v>
      </c>
      <c r="F43" s="15"/>
      <c r="G43" s="18">
        <f t="shared" ref="G43:P43" si="4">G38+G41</f>
        <v>67713323</v>
      </c>
      <c r="H43" s="18">
        <f t="shared" si="4"/>
        <v>-14388</v>
      </c>
      <c r="I43" s="18">
        <f t="shared" si="4"/>
        <v>3037109</v>
      </c>
      <c r="J43" s="18">
        <f t="shared" si="4"/>
        <v>6871758</v>
      </c>
      <c r="K43" s="18">
        <f t="shared" si="4"/>
        <v>6132253</v>
      </c>
      <c r="L43" s="18">
        <f t="shared" si="4"/>
        <v>6314913</v>
      </c>
      <c r="M43" s="18">
        <f t="shared" si="4"/>
        <v>6105211</v>
      </c>
      <c r="N43" s="18">
        <f t="shared" si="4"/>
        <v>6698065</v>
      </c>
      <c r="O43" s="18">
        <f t="shared" si="4"/>
        <v>6895307</v>
      </c>
      <c r="P43" s="18">
        <f t="shared" si="4"/>
        <v>7085941</v>
      </c>
    </row>
    <row r="44" spans="1:16" ht="15" thickTop="1" x14ac:dyDescent="0.2">
      <c r="A44" s="26"/>
      <c r="B44" s="27"/>
      <c r="C44" s="32"/>
      <c r="D44" s="34"/>
      <c r="E44" s="32"/>
      <c r="F44" s="34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x14ac:dyDescent="0.2">
      <c r="A45" s="19" t="s">
        <v>51</v>
      </c>
      <c r="B45" s="27"/>
      <c r="C45" s="32"/>
      <c r="D45" s="34"/>
      <c r="E45" s="32"/>
      <c r="F45" s="34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x14ac:dyDescent="0.2">
      <c r="A46" s="19" t="s">
        <v>52</v>
      </c>
      <c r="B46" s="20"/>
      <c r="C46" s="37">
        <f>C43-C12</f>
        <v>490000</v>
      </c>
      <c r="D46" s="15"/>
      <c r="E46" s="37">
        <f>E43-E12</f>
        <v>2563733</v>
      </c>
      <c r="F46" s="15"/>
      <c r="G46" s="37">
        <f t="shared" ref="G46:P46" si="5">G43-G12</f>
        <v>-3193172</v>
      </c>
      <c r="H46" s="37">
        <f t="shared" si="5"/>
        <v>-1616305</v>
      </c>
      <c r="I46" s="37">
        <f t="shared" si="5"/>
        <v>1435192</v>
      </c>
      <c r="J46" s="37">
        <f t="shared" si="5"/>
        <v>5269841</v>
      </c>
      <c r="K46" s="37">
        <f t="shared" si="5"/>
        <v>4530336</v>
      </c>
      <c r="L46" s="37">
        <f t="shared" si="5"/>
        <v>4712996</v>
      </c>
      <c r="M46" s="37">
        <f t="shared" si="5"/>
        <v>4503294</v>
      </c>
      <c r="N46" s="37">
        <f t="shared" si="5"/>
        <v>5096148</v>
      </c>
      <c r="O46" s="37">
        <f t="shared" si="5"/>
        <v>5293390</v>
      </c>
      <c r="P46" s="37">
        <f t="shared" si="5"/>
        <v>5484024</v>
      </c>
    </row>
  </sheetData>
  <mergeCells count="1">
    <mergeCell ref="G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17"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5"/>
      <c r="D1" s="39"/>
      <c r="E1" s="3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5"/>
      <c r="D2" s="39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53</v>
      </c>
      <c r="B3" s="22"/>
      <c r="C3" s="5" t="s">
        <v>3</v>
      </c>
      <c r="D3" s="6"/>
      <c r="E3" s="5" t="s">
        <v>185</v>
      </c>
      <c r="F3" s="7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184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ht="15" x14ac:dyDescent="0.25">
      <c r="A6" s="12" t="s">
        <v>54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55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56</v>
      </c>
      <c r="B8" s="24"/>
      <c r="C8" s="28">
        <v>21927000</v>
      </c>
      <c r="D8" s="33"/>
      <c r="E8" s="28">
        <v>25306286</v>
      </c>
      <c r="F8" s="33"/>
      <c r="G8" s="28">
        <v>23323810</v>
      </c>
      <c r="H8" s="28">
        <v>18902113.196678996</v>
      </c>
      <c r="I8" s="28">
        <v>19014245.468982518</v>
      </c>
      <c r="J8" s="28">
        <v>17436234.523104563</v>
      </c>
      <c r="K8" s="28">
        <v>20932272.289443523</v>
      </c>
      <c r="L8" s="28">
        <v>26032978.111355662</v>
      </c>
      <c r="M8" s="28">
        <v>31687141.353793733</v>
      </c>
      <c r="N8" s="28">
        <v>37697200.925122172</v>
      </c>
      <c r="O8" s="28">
        <v>44976172.82052879</v>
      </c>
      <c r="P8" s="28">
        <v>52533625.187251687</v>
      </c>
    </row>
    <row r="9" spans="1:16" x14ac:dyDescent="0.2">
      <c r="A9" s="28" t="s">
        <v>57</v>
      </c>
      <c r="B9" s="24"/>
      <c r="C9" s="28">
        <v>16622000</v>
      </c>
      <c r="D9" s="33"/>
      <c r="E9" s="28">
        <v>16622000</v>
      </c>
      <c r="F9" s="33"/>
      <c r="G9" s="28">
        <v>16622000</v>
      </c>
      <c r="H9" s="28">
        <v>16622000</v>
      </c>
      <c r="I9" s="28">
        <v>16622000</v>
      </c>
      <c r="J9" s="28">
        <v>16622000</v>
      </c>
      <c r="K9" s="28">
        <v>16622000</v>
      </c>
      <c r="L9" s="28">
        <v>16622000</v>
      </c>
      <c r="M9" s="28">
        <v>16622000</v>
      </c>
      <c r="N9" s="28">
        <v>16622000</v>
      </c>
      <c r="O9" s="28">
        <v>16622000</v>
      </c>
      <c r="P9" s="28">
        <v>16622000</v>
      </c>
    </row>
    <row r="10" spans="1:16" x14ac:dyDescent="0.2">
      <c r="A10" s="28" t="s">
        <v>58</v>
      </c>
      <c r="B10" s="24"/>
      <c r="C10" s="28">
        <v>8650000</v>
      </c>
      <c r="D10" s="33"/>
      <c r="E10" s="28">
        <v>8650000</v>
      </c>
      <c r="F10" s="33"/>
      <c r="G10" s="28">
        <v>8650000</v>
      </c>
      <c r="H10" s="28">
        <v>8765267.8033210039</v>
      </c>
      <c r="I10" s="28">
        <v>8813199.5310174786</v>
      </c>
      <c r="J10" s="28">
        <v>8862329.4768954292</v>
      </c>
      <c r="K10" s="28">
        <v>8912687.7105564699</v>
      </c>
      <c r="L10" s="28">
        <v>8964304.8886443302</v>
      </c>
      <c r="M10" s="28">
        <v>9017212.6462062597</v>
      </c>
      <c r="N10" s="28">
        <v>9071443.0748778209</v>
      </c>
      <c r="O10" s="28">
        <v>9127029.1794711985</v>
      </c>
      <c r="P10" s="28">
        <v>9184004.812748298</v>
      </c>
    </row>
    <row r="11" spans="1:16" x14ac:dyDescent="0.2">
      <c r="A11" s="28" t="s">
        <v>59</v>
      </c>
      <c r="B11" s="24"/>
      <c r="C11" s="28">
        <v>1632000</v>
      </c>
      <c r="D11" s="33"/>
      <c r="E11" s="28">
        <v>1631999.902</v>
      </c>
      <c r="F11" s="33"/>
      <c r="G11" s="28">
        <v>1631999.902</v>
      </c>
      <c r="H11" s="28">
        <v>1631999.902</v>
      </c>
      <c r="I11" s="28">
        <v>1631999.902</v>
      </c>
      <c r="J11" s="28">
        <v>1631999.902</v>
      </c>
      <c r="K11" s="28">
        <v>1631999.902</v>
      </c>
      <c r="L11" s="28">
        <v>1631999.902</v>
      </c>
      <c r="M11" s="28">
        <v>1631999.902</v>
      </c>
      <c r="N11" s="28">
        <v>1631999.902</v>
      </c>
      <c r="O11" s="28">
        <v>1631999.902</v>
      </c>
      <c r="P11" s="28">
        <v>1631999.902</v>
      </c>
    </row>
    <row r="12" spans="1:16" x14ac:dyDescent="0.2">
      <c r="A12" s="28" t="s">
        <v>60</v>
      </c>
      <c r="B12" s="24"/>
      <c r="C12" s="28">
        <v>3028000</v>
      </c>
      <c r="D12" s="33"/>
      <c r="E12" s="28">
        <v>3028000</v>
      </c>
      <c r="F12" s="33"/>
      <c r="G12" s="28">
        <v>3028000</v>
      </c>
      <c r="H12" s="28">
        <v>3028000</v>
      </c>
      <c r="I12" s="28">
        <v>3028000</v>
      </c>
      <c r="J12" s="28">
        <v>3028000</v>
      </c>
      <c r="K12" s="28">
        <v>3028000</v>
      </c>
      <c r="L12" s="28">
        <v>3028000</v>
      </c>
      <c r="M12" s="28">
        <v>3028000</v>
      </c>
      <c r="N12" s="28">
        <v>3028000</v>
      </c>
      <c r="O12" s="28">
        <v>3028000</v>
      </c>
      <c r="P12" s="28">
        <v>3028000</v>
      </c>
    </row>
    <row r="13" spans="1:16" hidden="1" x14ac:dyDescent="0.2">
      <c r="A13" s="28" t="s">
        <v>61</v>
      </c>
      <c r="B13" s="24"/>
      <c r="C13" s="28">
        <v>0</v>
      </c>
      <c r="D13" s="33"/>
      <c r="E13" s="28">
        <v>0</v>
      </c>
      <c r="F13" s="33"/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6" x14ac:dyDescent="0.2">
      <c r="A14" s="28" t="s">
        <v>62</v>
      </c>
      <c r="B14" s="27"/>
      <c r="C14" s="28">
        <v>697000</v>
      </c>
      <c r="D14" s="34"/>
      <c r="E14" s="28">
        <v>697000</v>
      </c>
      <c r="F14" s="34"/>
      <c r="G14" s="28">
        <v>697000</v>
      </c>
      <c r="H14" s="28">
        <v>697000</v>
      </c>
      <c r="I14" s="28">
        <v>697000</v>
      </c>
      <c r="J14" s="28">
        <v>697000</v>
      </c>
      <c r="K14" s="28">
        <v>697000</v>
      </c>
      <c r="L14" s="28">
        <v>697000</v>
      </c>
      <c r="M14" s="28">
        <v>697000</v>
      </c>
      <c r="N14" s="28">
        <v>697000</v>
      </c>
      <c r="O14" s="28">
        <v>697000</v>
      </c>
      <c r="P14" s="28">
        <v>697000</v>
      </c>
    </row>
    <row r="15" spans="1:16" hidden="1" x14ac:dyDescent="0.2">
      <c r="A15" s="28" t="s">
        <v>63</v>
      </c>
      <c r="B15" s="27"/>
      <c r="C15" s="28">
        <v>0</v>
      </c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9" t="s">
        <v>64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13" t="s">
        <v>65</v>
      </c>
      <c r="B17" s="27"/>
      <c r="C17" s="40">
        <f>SUM(C8:C14)</f>
        <v>52556000</v>
      </c>
      <c r="D17" s="34"/>
      <c r="E17" s="40">
        <f>SUM(E8:E14)</f>
        <v>55935285.902000003</v>
      </c>
      <c r="F17" s="34"/>
      <c r="G17" s="40">
        <f t="shared" ref="G17:P17" si="0">SUM(G8:G14)</f>
        <v>53952809.902000003</v>
      </c>
      <c r="H17" s="40">
        <f t="shared" si="0"/>
        <v>49646380.902000003</v>
      </c>
      <c r="I17" s="40">
        <f t="shared" si="0"/>
        <v>49806444.902000003</v>
      </c>
      <c r="J17" s="40">
        <f t="shared" si="0"/>
        <v>48277563.901999995</v>
      </c>
      <c r="K17" s="40">
        <f t="shared" si="0"/>
        <v>51823959.901999995</v>
      </c>
      <c r="L17" s="40">
        <f t="shared" si="0"/>
        <v>56976282.901999995</v>
      </c>
      <c r="M17" s="40">
        <f t="shared" si="0"/>
        <v>62683353.901999995</v>
      </c>
      <c r="N17" s="40">
        <f t="shared" si="0"/>
        <v>68747643.901999995</v>
      </c>
      <c r="O17" s="40">
        <f t="shared" si="0"/>
        <v>76082201.90199998</v>
      </c>
      <c r="P17" s="40">
        <f t="shared" si="0"/>
        <v>83696629.90199998</v>
      </c>
    </row>
    <row r="18" spans="1:16" x14ac:dyDescent="0.2">
      <c r="A18" s="28"/>
      <c r="B18" s="27"/>
      <c r="C18" s="28"/>
      <c r="D18" s="34"/>
      <c r="E18" s="28"/>
      <c r="F18" s="34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13" t="s">
        <v>66</v>
      </c>
      <c r="B19" s="27"/>
      <c r="C19" s="28"/>
      <c r="D19" s="34"/>
      <c r="E19" s="28"/>
      <c r="F19" s="34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idden="1" x14ac:dyDescent="0.2">
      <c r="A20" s="28" t="s">
        <v>57</v>
      </c>
      <c r="B20" s="27"/>
      <c r="C20" s="28"/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28" t="s">
        <v>58</v>
      </c>
      <c r="B21" s="27"/>
      <c r="C21" s="28">
        <v>284000</v>
      </c>
      <c r="D21" s="34"/>
      <c r="E21" s="28">
        <v>284000</v>
      </c>
      <c r="F21" s="34"/>
      <c r="G21" s="28">
        <v>284000</v>
      </c>
      <c r="H21" s="28">
        <v>284000</v>
      </c>
      <c r="I21" s="28">
        <v>284000</v>
      </c>
      <c r="J21" s="28">
        <v>284000</v>
      </c>
      <c r="K21" s="28">
        <v>284000</v>
      </c>
      <c r="L21" s="28">
        <v>284000</v>
      </c>
      <c r="M21" s="28">
        <v>284000</v>
      </c>
      <c r="N21" s="28">
        <v>284000</v>
      </c>
      <c r="O21" s="28">
        <v>284000</v>
      </c>
      <c r="P21" s="28">
        <v>284000</v>
      </c>
    </row>
    <row r="22" spans="1:16" x14ac:dyDescent="0.2">
      <c r="A22" s="28" t="s">
        <v>59</v>
      </c>
      <c r="B22" s="27"/>
      <c r="C22" s="28">
        <v>1013000</v>
      </c>
      <c r="D22" s="34"/>
      <c r="E22" s="28">
        <v>1013000.0980000001</v>
      </c>
      <c r="F22" s="34"/>
      <c r="G22" s="28">
        <v>1013000.0980000001</v>
      </c>
      <c r="H22" s="28">
        <v>1013000.0980000001</v>
      </c>
      <c r="I22" s="28">
        <v>1013000.0980000001</v>
      </c>
      <c r="J22" s="28">
        <v>1013000.0980000001</v>
      </c>
      <c r="K22" s="28">
        <v>1013000.0980000001</v>
      </c>
      <c r="L22" s="28">
        <v>1013000.0980000001</v>
      </c>
      <c r="M22" s="28">
        <v>1013000.0980000001</v>
      </c>
      <c r="N22" s="28">
        <v>1013000.0980000001</v>
      </c>
      <c r="O22" s="28">
        <v>1013000.0980000001</v>
      </c>
      <c r="P22" s="28">
        <v>1013000.0980000001</v>
      </c>
    </row>
    <row r="23" spans="1:16" hidden="1" x14ac:dyDescent="0.2">
      <c r="A23" s="28" t="s">
        <v>60</v>
      </c>
      <c r="B23" s="27"/>
      <c r="C23" s="28">
        <v>0</v>
      </c>
      <c r="D23" s="34"/>
      <c r="E23" s="28">
        <v>0</v>
      </c>
      <c r="F23" s="34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28" t="s">
        <v>61</v>
      </c>
      <c r="B24" s="27"/>
      <c r="C24" s="28">
        <v>0</v>
      </c>
      <c r="D24" s="34"/>
      <c r="E24" s="28">
        <v>0</v>
      </c>
      <c r="F24" s="34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x14ac:dyDescent="0.2">
      <c r="A25" s="28" t="s">
        <v>67</v>
      </c>
      <c r="B25" s="27"/>
      <c r="C25" s="28">
        <v>682659000</v>
      </c>
      <c r="D25" s="34"/>
      <c r="E25" s="28">
        <v>697763927</v>
      </c>
      <c r="F25" s="34"/>
      <c r="G25" s="28">
        <v>764959024</v>
      </c>
      <c r="H25" s="28">
        <v>765546136</v>
      </c>
      <c r="I25" s="28">
        <v>761782232</v>
      </c>
      <c r="J25" s="28">
        <v>760582425</v>
      </c>
      <c r="K25" s="28">
        <v>756119765</v>
      </c>
      <c r="L25" s="28">
        <v>750180276</v>
      </c>
      <c r="M25" s="28">
        <v>743419040</v>
      </c>
      <c r="N25" s="28">
        <v>736832214</v>
      </c>
      <c r="O25" s="28">
        <v>729328353</v>
      </c>
      <c r="P25" s="28">
        <v>721554137</v>
      </c>
    </row>
    <row r="26" spans="1:16" hidden="1" x14ac:dyDescent="0.2">
      <c r="A26" s="28" t="s">
        <v>68</v>
      </c>
      <c r="B26" s="27"/>
      <c r="C26" s="28">
        <v>0</v>
      </c>
      <c r="D26" s="34"/>
      <c r="E26" s="28">
        <v>0</v>
      </c>
      <c r="F26" s="34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28" t="s">
        <v>69</v>
      </c>
      <c r="B27" s="27"/>
      <c r="C27" s="28">
        <v>0</v>
      </c>
      <c r="D27" s="34"/>
      <c r="E27" s="28">
        <v>0</v>
      </c>
      <c r="F27" s="34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x14ac:dyDescent="0.2">
      <c r="A28" s="28" t="s">
        <v>70</v>
      </c>
      <c r="B28" s="27"/>
      <c r="C28" s="28">
        <v>240000</v>
      </c>
      <c r="D28" s="34"/>
      <c r="E28" s="28">
        <v>240000</v>
      </c>
      <c r="F28" s="34"/>
      <c r="G28" s="28">
        <v>240000</v>
      </c>
      <c r="H28" s="28">
        <v>240000</v>
      </c>
      <c r="I28" s="28">
        <v>240000</v>
      </c>
      <c r="J28" s="28">
        <v>240000</v>
      </c>
      <c r="K28" s="28">
        <v>240000</v>
      </c>
      <c r="L28" s="28">
        <v>240000</v>
      </c>
      <c r="M28" s="28">
        <v>240000</v>
      </c>
      <c r="N28" s="28">
        <v>240000</v>
      </c>
      <c r="O28" s="28">
        <v>240000</v>
      </c>
      <c r="P28" s="28">
        <v>240000</v>
      </c>
    </row>
    <row r="29" spans="1:16" hidden="1" x14ac:dyDescent="0.2">
      <c r="A29" s="28" t="s">
        <v>71</v>
      </c>
      <c r="B29" s="27"/>
      <c r="C29" s="28">
        <v>0</v>
      </c>
      <c r="D29" s="34"/>
      <c r="E29" s="28">
        <v>0</v>
      </c>
      <c r="F29" s="34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x14ac:dyDescent="0.2">
      <c r="A30" s="28" t="s">
        <v>63</v>
      </c>
      <c r="B30" s="27"/>
      <c r="C30" s="28">
        <v>612000</v>
      </c>
      <c r="D30" s="34"/>
      <c r="E30" s="28">
        <v>612000</v>
      </c>
      <c r="F30" s="34"/>
      <c r="G30" s="28">
        <v>612000</v>
      </c>
      <c r="H30" s="28">
        <v>612000</v>
      </c>
      <c r="I30" s="28">
        <v>612000</v>
      </c>
      <c r="J30" s="28">
        <v>612000</v>
      </c>
      <c r="K30" s="28">
        <v>612000</v>
      </c>
      <c r="L30" s="28">
        <v>612000</v>
      </c>
      <c r="M30" s="28">
        <v>612000</v>
      </c>
      <c r="N30" s="28">
        <v>612000</v>
      </c>
      <c r="O30" s="28">
        <v>612000</v>
      </c>
      <c r="P30" s="28">
        <v>612000</v>
      </c>
    </row>
    <row r="31" spans="1:16" hidden="1" x14ac:dyDescent="0.2">
      <c r="A31" s="28" t="s">
        <v>62</v>
      </c>
      <c r="B31" s="27"/>
      <c r="C31" s="28">
        <v>0</v>
      </c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72</v>
      </c>
      <c r="B32" s="27"/>
      <c r="C32" s="40">
        <f>SUM(C20:C31)</f>
        <v>684808000</v>
      </c>
      <c r="D32" s="34"/>
      <c r="E32" s="40">
        <f>SUM(E20:E31)</f>
        <v>699912927.09800005</v>
      </c>
      <c r="F32" s="34"/>
      <c r="G32" s="40">
        <f t="shared" ref="G32:P32" si="1">SUM(G20:G31)</f>
        <v>767108024.09800005</v>
      </c>
      <c r="H32" s="40">
        <f t="shared" si="1"/>
        <v>767695136.09800005</v>
      </c>
      <c r="I32" s="40">
        <f t="shared" si="1"/>
        <v>763931232.09800005</v>
      </c>
      <c r="J32" s="40">
        <f t="shared" si="1"/>
        <v>762731425.09800005</v>
      </c>
      <c r="K32" s="40">
        <f t="shared" si="1"/>
        <v>758268765.09800005</v>
      </c>
      <c r="L32" s="40">
        <f t="shared" si="1"/>
        <v>752329276.09800005</v>
      </c>
      <c r="M32" s="40">
        <f t="shared" si="1"/>
        <v>745568040.09800005</v>
      </c>
      <c r="N32" s="40">
        <f t="shared" si="1"/>
        <v>738981214.09800005</v>
      </c>
      <c r="O32" s="40">
        <f t="shared" si="1"/>
        <v>731477353.09800005</v>
      </c>
      <c r="P32" s="40">
        <f t="shared" si="1"/>
        <v>723703137.09800005</v>
      </c>
    </row>
    <row r="33" spans="1:16" ht="15" thickBot="1" x14ac:dyDescent="0.25">
      <c r="A33" s="13" t="s">
        <v>73</v>
      </c>
      <c r="B33" s="15"/>
      <c r="C33" s="30">
        <f>C32+C17</f>
        <v>737364000</v>
      </c>
      <c r="D33" s="15"/>
      <c r="E33" s="30">
        <f>E32+E17</f>
        <v>755848213</v>
      </c>
      <c r="F33" s="15"/>
      <c r="G33" s="30">
        <f t="shared" ref="G33:P33" si="2">G32+G17</f>
        <v>821060834</v>
      </c>
      <c r="H33" s="30">
        <f t="shared" si="2"/>
        <v>817341517</v>
      </c>
      <c r="I33" s="30">
        <f t="shared" si="2"/>
        <v>813737677</v>
      </c>
      <c r="J33" s="30">
        <f t="shared" si="2"/>
        <v>811008989</v>
      </c>
      <c r="K33" s="30">
        <f t="shared" si="2"/>
        <v>810092725</v>
      </c>
      <c r="L33" s="30">
        <f t="shared" si="2"/>
        <v>809305559</v>
      </c>
      <c r="M33" s="30">
        <f t="shared" si="2"/>
        <v>808251394</v>
      </c>
      <c r="N33" s="30">
        <f t="shared" si="2"/>
        <v>807728858</v>
      </c>
      <c r="O33" s="30">
        <f t="shared" si="2"/>
        <v>807559555</v>
      </c>
      <c r="P33" s="30">
        <f t="shared" si="2"/>
        <v>807399767</v>
      </c>
    </row>
    <row r="34" spans="1:16" x14ac:dyDescent="0.2">
      <c r="A34" s="26"/>
      <c r="B34" s="27"/>
      <c r="C34" s="28"/>
      <c r="D34" s="34"/>
      <c r="E34" s="28"/>
      <c r="F34" s="34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15" x14ac:dyDescent="0.25">
      <c r="A35" s="12" t="s">
        <v>74</v>
      </c>
      <c r="B35" s="27"/>
      <c r="C35" s="28"/>
      <c r="D35" s="34"/>
      <c r="E35" s="28"/>
      <c r="F35" s="34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">
      <c r="A36" s="13" t="s">
        <v>75</v>
      </c>
      <c r="B36" s="27"/>
      <c r="C36" s="28"/>
      <c r="D36" s="34"/>
      <c r="E36" s="28"/>
      <c r="F36" s="34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">
      <c r="A37" s="28" t="s">
        <v>76</v>
      </c>
      <c r="B37" s="27"/>
      <c r="C37" s="28">
        <v>0</v>
      </c>
      <c r="D37" s="34"/>
      <c r="E37" s="28">
        <v>0</v>
      </c>
      <c r="F37" s="34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8" t="s">
        <v>77</v>
      </c>
      <c r="B38" s="27"/>
      <c r="C38" s="28">
        <v>8841000</v>
      </c>
      <c r="D38" s="34"/>
      <c r="E38" s="28">
        <v>8841000</v>
      </c>
      <c r="F38" s="34"/>
      <c r="G38" s="28">
        <v>8841000</v>
      </c>
      <c r="H38" s="28">
        <v>8841000</v>
      </c>
      <c r="I38" s="28">
        <v>8841000</v>
      </c>
      <c r="J38" s="28">
        <v>8841000</v>
      </c>
      <c r="K38" s="28">
        <v>8841000</v>
      </c>
      <c r="L38" s="28">
        <v>8841000</v>
      </c>
      <c r="M38" s="28">
        <v>8841000</v>
      </c>
      <c r="N38" s="28">
        <v>8841000</v>
      </c>
      <c r="O38" s="28">
        <v>8841000</v>
      </c>
      <c r="P38" s="28">
        <v>8841000</v>
      </c>
    </row>
    <row r="39" spans="1:16" x14ac:dyDescent="0.2">
      <c r="A39" s="14" t="s">
        <v>78</v>
      </c>
      <c r="B39" s="27"/>
      <c r="C39" s="28">
        <v>0</v>
      </c>
      <c r="D39" s="34"/>
      <c r="E39" s="28">
        <v>0</v>
      </c>
      <c r="F39" s="34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">
      <c r="A40" s="14" t="s">
        <v>79</v>
      </c>
      <c r="B40" s="27"/>
      <c r="C40" s="28">
        <v>6852000</v>
      </c>
      <c r="D40" s="34"/>
      <c r="E40" s="28">
        <v>6852000</v>
      </c>
      <c r="F40" s="34"/>
      <c r="G40" s="28">
        <v>6852000</v>
      </c>
      <c r="H40" s="28">
        <v>6852000</v>
      </c>
      <c r="I40" s="28">
        <v>6852000</v>
      </c>
      <c r="J40" s="28">
        <v>6852000</v>
      </c>
      <c r="K40" s="28">
        <v>6852000</v>
      </c>
      <c r="L40" s="28">
        <v>6852000</v>
      </c>
      <c r="M40" s="28">
        <v>6852000</v>
      </c>
      <c r="N40" s="28">
        <v>6852000</v>
      </c>
      <c r="O40" s="28">
        <v>6852000</v>
      </c>
      <c r="P40" s="28">
        <v>6852000</v>
      </c>
    </row>
    <row r="41" spans="1:16" x14ac:dyDescent="0.2">
      <c r="A41" s="14" t="s">
        <v>80</v>
      </c>
      <c r="B41" s="27"/>
      <c r="C41" s="28">
        <v>27000</v>
      </c>
      <c r="D41" s="34"/>
      <c r="E41" s="28">
        <v>10311</v>
      </c>
      <c r="F41" s="34"/>
      <c r="G41" s="28">
        <v>4786</v>
      </c>
      <c r="H41" s="28">
        <v>1601</v>
      </c>
      <c r="I41" s="28">
        <v>1998</v>
      </c>
      <c r="J41" s="28">
        <v>2423</v>
      </c>
      <c r="K41" s="28">
        <v>2879</v>
      </c>
      <c r="L41" s="28">
        <v>3368</v>
      </c>
      <c r="M41" s="28">
        <v>3891</v>
      </c>
      <c r="N41" s="28">
        <v>4450</v>
      </c>
      <c r="O41" s="28">
        <v>5049</v>
      </c>
      <c r="P41" s="28">
        <v>4642</v>
      </c>
    </row>
    <row r="42" spans="1:16" x14ac:dyDescent="0.2">
      <c r="A42" s="28" t="s">
        <v>81</v>
      </c>
      <c r="B42" s="27"/>
      <c r="C42" s="28">
        <v>2707000</v>
      </c>
      <c r="D42" s="34"/>
      <c r="E42" s="28">
        <v>2815391</v>
      </c>
      <c r="F42" s="34"/>
      <c r="G42" s="28">
        <v>2969830</v>
      </c>
      <c r="H42" s="28">
        <v>2845833</v>
      </c>
      <c r="I42" s="28">
        <v>2614863</v>
      </c>
      <c r="J42" s="28">
        <v>859836</v>
      </c>
      <c r="K42" s="28">
        <v>726169</v>
      </c>
      <c r="L42" s="28">
        <v>585969</v>
      </c>
      <c r="M42" s="28">
        <v>444920</v>
      </c>
      <c r="N42" s="28">
        <v>84886</v>
      </c>
      <c r="O42" s="28">
        <v>50997</v>
      </c>
      <c r="P42" s="28">
        <v>0</v>
      </c>
    </row>
    <row r="43" spans="1:16" x14ac:dyDescent="0.2">
      <c r="A43" s="28" t="s">
        <v>82</v>
      </c>
      <c r="B43" s="27"/>
      <c r="C43" s="28">
        <v>7153000</v>
      </c>
      <c r="D43" s="34"/>
      <c r="E43" s="28">
        <v>7184814.0358817717</v>
      </c>
      <c r="F43" s="34"/>
      <c r="G43" s="28">
        <v>7184814.0358817717</v>
      </c>
      <c r="H43" s="28">
        <v>7184814.0358817717</v>
      </c>
      <c r="I43" s="28">
        <v>7184814.0358817717</v>
      </c>
      <c r="J43" s="28">
        <v>7184814.0358817717</v>
      </c>
      <c r="K43" s="28">
        <v>7184814.0358817717</v>
      </c>
      <c r="L43" s="28">
        <v>7184814.0358817717</v>
      </c>
      <c r="M43" s="28">
        <v>7184814.0358817717</v>
      </c>
      <c r="N43" s="28">
        <v>7184814.0358817717</v>
      </c>
      <c r="O43" s="28">
        <v>7184814.0358817717</v>
      </c>
      <c r="P43" s="28">
        <v>7184814.0358817717</v>
      </c>
    </row>
    <row r="44" spans="1:16" hidden="1" x14ac:dyDescent="0.2">
      <c r="A44" s="28" t="s">
        <v>83</v>
      </c>
      <c r="B44" s="27"/>
      <c r="C44" s="28">
        <v>0</v>
      </c>
      <c r="D44" s="34"/>
      <c r="E44" s="28">
        <v>0</v>
      </c>
      <c r="F44" s="34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">
      <c r="A45" s="13" t="s">
        <v>84</v>
      </c>
      <c r="B45" s="27"/>
      <c r="C45" s="40">
        <f>SUM(C37:C44)</f>
        <v>25580000</v>
      </c>
      <c r="D45" s="34"/>
      <c r="E45" s="40">
        <f>SUM(E37:E44)</f>
        <v>25703516.035881773</v>
      </c>
      <c r="F45" s="34"/>
      <c r="G45" s="40">
        <f t="shared" ref="G45:P45" si="3">SUM(G37:G44)</f>
        <v>25852430.035881773</v>
      </c>
      <c r="H45" s="40">
        <f t="shared" si="3"/>
        <v>25725248.035881773</v>
      </c>
      <c r="I45" s="40">
        <f t="shared" si="3"/>
        <v>25494675.035881773</v>
      </c>
      <c r="J45" s="40">
        <f t="shared" si="3"/>
        <v>23740073.035881773</v>
      </c>
      <c r="K45" s="40">
        <f t="shared" si="3"/>
        <v>23606862.035881773</v>
      </c>
      <c r="L45" s="40">
        <f t="shared" si="3"/>
        <v>23467151.035881773</v>
      </c>
      <c r="M45" s="40">
        <f t="shared" si="3"/>
        <v>23326625.035881773</v>
      </c>
      <c r="N45" s="40">
        <f t="shared" si="3"/>
        <v>22967150.035881773</v>
      </c>
      <c r="O45" s="40">
        <f t="shared" si="3"/>
        <v>22933860.035881773</v>
      </c>
      <c r="P45" s="40">
        <f t="shared" si="3"/>
        <v>22882456.035881773</v>
      </c>
    </row>
    <row r="46" spans="1:16" x14ac:dyDescent="0.2">
      <c r="A46" s="28"/>
      <c r="B46" s="27"/>
      <c r="C46" s="28"/>
      <c r="D46" s="34"/>
      <c r="E46" s="28"/>
      <c r="F46" s="34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13" t="s">
        <v>85</v>
      </c>
      <c r="B47" s="27"/>
      <c r="C47" s="28"/>
      <c r="D47" s="34"/>
      <c r="E47" s="28"/>
      <c r="F47" s="34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idden="1" x14ac:dyDescent="0.2">
      <c r="A48" s="28" t="s">
        <v>77</v>
      </c>
      <c r="B48" s="27"/>
      <c r="C48" s="28"/>
      <c r="D48" s="34"/>
      <c r="E48" s="28">
        <v>0</v>
      </c>
      <c r="F48" s="34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hidden="1" x14ac:dyDescent="0.2">
      <c r="A49" s="14" t="s">
        <v>78</v>
      </c>
      <c r="B49" s="27"/>
      <c r="C49" s="28"/>
      <c r="D49" s="34"/>
      <c r="E49" s="28">
        <v>0</v>
      </c>
      <c r="F49" s="34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idden="1" x14ac:dyDescent="0.2">
      <c r="A50" s="14" t="s">
        <v>79</v>
      </c>
      <c r="B50" s="27"/>
      <c r="C50" s="28"/>
      <c r="D50" s="34"/>
      <c r="E50" s="28">
        <v>0</v>
      </c>
      <c r="F50" s="34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">
      <c r="A51" s="14" t="s">
        <v>80</v>
      </c>
      <c r="B51" s="27"/>
      <c r="C51" s="28">
        <v>241000</v>
      </c>
      <c r="D51" s="34"/>
      <c r="E51" s="28">
        <v>257689</v>
      </c>
      <c r="F51" s="34"/>
      <c r="G51" s="28">
        <v>252903</v>
      </c>
      <c r="H51" s="28">
        <v>251302</v>
      </c>
      <c r="I51" s="28">
        <v>249304</v>
      </c>
      <c r="J51" s="28">
        <v>246881</v>
      </c>
      <c r="K51" s="28">
        <v>244002</v>
      </c>
      <c r="L51" s="28">
        <v>240634</v>
      </c>
      <c r="M51" s="28">
        <v>236743</v>
      </c>
      <c r="N51" s="28">
        <v>232293</v>
      </c>
      <c r="O51" s="28">
        <v>227244</v>
      </c>
      <c r="P51" s="28">
        <v>222602</v>
      </c>
    </row>
    <row r="52" spans="1:16" x14ac:dyDescent="0.2">
      <c r="A52" s="28" t="s">
        <v>81</v>
      </c>
      <c r="B52" s="27"/>
      <c r="C52" s="28">
        <v>13999000</v>
      </c>
      <c r="D52" s="34"/>
      <c r="E52" s="28">
        <v>11183303</v>
      </c>
      <c r="F52" s="34"/>
      <c r="G52" s="28">
        <v>8213473</v>
      </c>
      <c r="H52" s="28">
        <v>5367640</v>
      </c>
      <c r="I52" s="28">
        <v>2752777</v>
      </c>
      <c r="J52" s="28">
        <v>1892941</v>
      </c>
      <c r="K52" s="28">
        <v>1166772</v>
      </c>
      <c r="L52" s="28">
        <v>580803</v>
      </c>
      <c r="M52" s="28">
        <v>135883</v>
      </c>
      <c r="N52" s="28">
        <v>50997</v>
      </c>
      <c r="O52" s="28">
        <v>0</v>
      </c>
      <c r="P52" s="28">
        <v>0</v>
      </c>
    </row>
    <row r="53" spans="1:16" x14ac:dyDescent="0.2">
      <c r="A53" s="28" t="s">
        <v>82</v>
      </c>
      <c r="B53" s="27"/>
      <c r="C53" s="28">
        <v>14645000</v>
      </c>
      <c r="D53" s="34"/>
      <c r="E53" s="28">
        <v>14738185.964118229</v>
      </c>
      <c r="F53" s="34"/>
      <c r="G53" s="28">
        <v>14863185.964118229</v>
      </c>
      <c r="H53" s="28">
        <v>14988185.964118229</v>
      </c>
      <c r="I53" s="28">
        <v>15113185.964118229</v>
      </c>
      <c r="J53" s="28">
        <v>15238185.964118229</v>
      </c>
      <c r="K53" s="28">
        <v>15363185.964118229</v>
      </c>
      <c r="L53" s="28">
        <v>15488185.964118229</v>
      </c>
      <c r="M53" s="28">
        <v>15613185.964118229</v>
      </c>
      <c r="N53" s="28">
        <v>15738185.964118229</v>
      </c>
      <c r="O53" s="28">
        <v>15863185.964118229</v>
      </c>
      <c r="P53" s="28">
        <v>15988185.964118229</v>
      </c>
    </row>
    <row r="54" spans="1:16" hidden="1" x14ac:dyDescent="0.2">
      <c r="A54" s="28" t="s">
        <v>71</v>
      </c>
      <c r="B54" s="27"/>
      <c r="C54" s="28">
        <v>0</v>
      </c>
      <c r="D54" s="34"/>
      <c r="E54" s="28">
        <v>0</v>
      </c>
      <c r="F54" s="34"/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</row>
    <row r="55" spans="1:16" hidden="1" x14ac:dyDescent="0.2">
      <c r="A55" s="28" t="s">
        <v>83</v>
      </c>
      <c r="B55" s="27"/>
      <c r="C55" s="28">
        <v>0</v>
      </c>
      <c r="D55" s="34"/>
      <c r="E55" s="28">
        <v>0</v>
      </c>
      <c r="F55" s="34"/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">
      <c r="A56" s="13" t="s">
        <v>86</v>
      </c>
      <c r="B56" s="27"/>
      <c r="C56" s="40">
        <f>SUM(C48:C55)</f>
        <v>28885000</v>
      </c>
      <c r="D56" s="34"/>
      <c r="E56" s="40">
        <f>SUM(E48:E55)</f>
        <v>26179177.964118227</v>
      </c>
      <c r="F56" s="34"/>
      <c r="G56" s="40">
        <f t="shared" ref="G56:P56" si="4">SUM(G48:G55)</f>
        <v>23329561.964118227</v>
      </c>
      <c r="H56" s="40">
        <f t="shared" si="4"/>
        <v>20607127.964118227</v>
      </c>
      <c r="I56" s="40">
        <f t="shared" si="4"/>
        <v>18115266.964118227</v>
      </c>
      <c r="J56" s="40">
        <f t="shared" si="4"/>
        <v>17378007.964118227</v>
      </c>
      <c r="K56" s="40">
        <f t="shared" si="4"/>
        <v>16773959.964118229</v>
      </c>
      <c r="L56" s="40">
        <f t="shared" si="4"/>
        <v>16309622.964118229</v>
      </c>
      <c r="M56" s="40">
        <f t="shared" si="4"/>
        <v>15985811.964118229</v>
      </c>
      <c r="N56" s="40">
        <f t="shared" si="4"/>
        <v>16021475.964118229</v>
      </c>
      <c r="O56" s="40">
        <f t="shared" si="4"/>
        <v>16090429.964118229</v>
      </c>
      <c r="P56" s="40">
        <f t="shared" si="4"/>
        <v>16210787.964118229</v>
      </c>
    </row>
    <row r="57" spans="1:16" ht="15" thickBot="1" x14ac:dyDescent="0.25">
      <c r="A57" s="13" t="s">
        <v>87</v>
      </c>
      <c r="B57" s="15"/>
      <c r="C57" s="30">
        <f>C56+C45</f>
        <v>54465000</v>
      </c>
      <c r="D57" s="15"/>
      <c r="E57" s="30">
        <f>E56+E45</f>
        <v>51882694</v>
      </c>
      <c r="F57" s="15"/>
      <c r="G57" s="30">
        <f t="shared" ref="G57:P57" si="5">G56+G45</f>
        <v>49181992</v>
      </c>
      <c r="H57" s="30">
        <f t="shared" si="5"/>
        <v>46332376</v>
      </c>
      <c r="I57" s="30">
        <f t="shared" si="5"/>
        <v>43609942</v>
      </c>
      <c r="J57" s="30">
        <f t="shared" si="5"/>
        <v>41118081</v>
      </c>
      <c r="K57" s="30">
        <f t="shared" si="5"/>
        <v>40380822</v>
      </c>
      <c r="L57" s="30">
        <f t="shared" si="5"/>
        <v>39776774</v>
      </c>
      <c r="M57" s="30">
        <f t="shared" si="5"/>
        <v>39312437</v>
      </c>
      <c r="N57" s="30">
        <f t="shared" si="5"/>
        <v>38988626</v>
      </c>
      <c r="O57" s="30">
        <f t="shared" si="5"/>
        <v>39024290</v>
      </c>
      <c r="P57" s="30">
        <f t="shared" si="5"/>
        <v>39093244</v>
      </c>
    </row>
    <row r="58" spans="1:16" ht="15" thickBot="1" x14ac:dyDescent="0.25">
      <c r="A58" s="13" t="s">
        <v>88</v>
      </c>
      <c r="B58" s="15"/>
      <c r="C58" s="31">
        <f>C33-C57</f>
        <v>682899000</v>
      </c>
      <c r="D58" s="15"/>
      <c r="E58" s="31">
        <f>E33-E57</f>
        <v>703965519</v>
      </c>
      <c r="F58" s="15"/>
      <c r="G58" s="31">
        <f t="shared" ref="G58:P58" si="6">G33-G57</f>
        <v>771878842</v>
      </c>
      <c r="H58" s="31">
        <f t="shared" si="6"/>
        <v>771009141</v>
      </c>
      <c r="I58" s="31">
        <f t="shared" si="6"/>
        <v>770127735</v>
      </c>
      <c r="J58" s="31">
        <f t="shared" si="6"/>
        <v>769890908</v>
      </c>
      <c r="K58" s="31">
        <f t="shared" si="6"/>
        <v>769711903</v>
      </c>
      <c r="L58" s="31">
        <f t="shared" si="6"/>
        <v>769528785</v>
      </c>
      <c r="M58" s="31">
        <f t="shared" si="6"/>
        <v>768938957</v>
      </c>
      <c r="N58" s="31">
        <f t="shared" si="6"/>
        <v>768740232</v>
      </c>
      <c r="O58" s="31">
        <f t="shared" si="6"/>
        <v>768535265</v>
      </c>
      <c r="P58" s="31">
        <f t="shared" si="6"/>
        <v>768306523</v>
      </c>
    </row>
    <row r="59" spans="1:16" ht="15" thickTop="1" x14ac:dyDescent="0.2">
      <c r="A59" s="26"/>
      <c r="B59" s="27"/>
      <c r="C59" s="28"/>
      <c r="D59" s="34"/>
      <c r="E59" s="28"/>
      <c r="F59" s="34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5" x14ac:dyDescent="0.25">
      <c r="A60" s="12" t="s">
        <v>89</v>
      </c>
      <c r="B60" s="27"/>
      <c r="C60" s="28"/>
      <c r="D60" s="34"/>
      <c r="E60" s="28"/>
      <c r="F60" s="34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x14ac:dyDescent="0.2">
      <c r="A61" s="28" t="s">
        <v>90</v>
      </c>
      <c r="B61" s="27"/>
      <c r="C61" s="28">
        <v>592331000</v>
      </c>
      <c r="D61" s="34"/>
      <c r="E61" s="28">
        <v>613397519</v>
      </c>
      <c r="F61" s="34"/>
      <c r="G61" s="28">
        <v>681310842</v>
      </c>
      <c r="H61" s="28">
        <v>680441141</v>
      </c>
      <c r="I61" s="28">
        <v>679559735</v>
      </c>
      <c r="J61" s="28">
        <v>679322908</v>
      </c>
      <c r="K61" s="28">
        <v>679143903</v>
      </c>
      <c r="L61" s="28">
        <v>678960785</v>
      </c>
      <c r="M61" s="28">
        <v>678370957</v>
      </c>
      <c r="N61" s="28">
        <v>678172232</v>
      </c>
      <c r="O61" s="28">
        <v>677967265</v>
      </c>
      <c r="P61" s="28">
        <v>677738523</v>
      </c>
    </row>
    <row r="62" spans="1:16" x14ac:dyDescent="0.2">
      <c r="A62" s="28" t="s">
        <v>91</v>
      </c>
      <c r="B62" s="27"/>
      <c r="C62" s="28">
        <v>90568000</v>
      </c>
      <c r="D62" s="34"/>
      <c r="E62" s="28">
        <v>90568000</v>
      </c>
      <c r="F62" s="34"/>
      <c r="G62" s="28">
        <v>90568000</v>
      </c>
      <c r="H62" s="28">
        <v>90568000</v>
      </c>
      <c r="I62" s="28">
        <v>90568000</v>
      </c>
      <c r="J62" s="28">
        <v>90568000</v>
      </c>
      <c r="K62" s="28">
        <v>90568000</v>
      </c>
      <c r="L62" s="28">
        <v>90568000</v>
      </c>
      <c r="M62" s="28">
        <v>90568000</v>
      </c>
      <c r="N62" s="28">
        <v>90568000</v>
      </c>
      <c r="O62" s="28">
        <v>90568000</v>
      </c>
      <c r="P62" s="28">
        <v>90568000</v>
      </c>
    </row>
    <row r="63" spans="1:16" x14ac:dyDescent="0.2">
      <c r="A63" s="14" t="s">
        <v>92</v>
      </c>
      <c r="B63" s="27"/>
      <c r="C63" s="28">
        <v>0</v>
      </c>
      <c r="D63" s="34"/>
      <c r="E63" s="28">
        <v>0</v>
      </c>
      <c r="F63" s="34"/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">
      <c r="A64" s="28" t="s">
        <v>93</v>
      </c>
      <c r="B64" s="27"/>
      <c r="C64" s="41">
        <f>SUM(C61:C63)</f>
        <v>682899000</v>
      </c>
      <c r="D64" s="34"/>
      <c r="E64" s="41">
        <f>SUM(E61:E63)</f>
        <v>703965519</v>
      </c>
      <c r="F64" s="34"/>
      <c r="G64" s="41">
        <f t="shared" ref="G64:P64" si="7">SUM(G61:G63)</f>
        <v>771878842</v>
      </c>
      <c r="H64" s="41">
        <f t="shared" si="7"/>
        <v>771009141</v>
      </c>
      <c r="I64" s="41">
        <f t="shared" si="7"/>
        <v>770127735</v>
      </c>
      <c r="J64" s="41">
        <f t="shared" si="7"/>
        <v>769890908</v>
      </c>
      <c r="K64" s="41">
        <f t="shared" si="7"/>
        <v>769711903</v>
      </c>
      <c r="L64" s="41">
        <f t="shared" si="7"/>
        <v>769528785</v>
      </c>
      <c r="M64" s="41">
        <f t="shared" si="7"/>
        <v>768938957</v>
      </c>
      <c r="N64" s="41">
        <f t="shared" si="7"/>
        <v>768740232</v>
      </c>
      <c r="O64" s="41">
        <f t="shared" si="7"/>
        <v>768535265</v>
      </c>
      <c r="P64" s="41">
        <f t="shared" si="7"/>
        <v>768306523</v>
      </c>
    </row>
    <row r="65" spans="1:16" x14ac:dyDescent="0.2">
      <c r="A65" s="28" t="s">
        <v>94</v>
      </c>
      <c r="B65" s="27"/>
      <c r="C65" s="32">
        <v>0</v>
      </c>
      <c r="D65" s="34"/>
      <c r="E65" s="32">
        <v>0</v>
      </c>
      <c r="F65" s="34"/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</row>
    <row r="66" spans="1:16" ht="15.75" thickBot="1" x14ac:dyDescent="0.3">
      <c r="A66" s="12" t="s">
        <v>95</v>
      </c>
      <c r="B66" s="15"/>
      <c r="C66" s="18">
        <f>SUM(C64:C65)</f>
        <v>682899000</v>
      </c>
      <c r="D66" s="15"/>
      <c r="E66" s="18">
        <f>SUM(E64:E65)</f>
        <v>703965519</v>
      </c>
      <c r="F66" s="15"/>
      <c r="G66" s="18">
        <f t="shared" ref="G66:P66" si="8">SUM(G64:G65)</f>
        <v>771878842</v>
      </c>
      <c r="H66" s="18">
        <f t="shared" si="8"/>
        <v>771009141</v>
      </c>
      <c r="I66" s="18">
        <f t="shared" si="8"/>
        <v>770127735</v>
      </c>
      <c r="J66" s="18">
        <f t="shared" si="8"/>
        <v>769890908</v>
      </c>
      <c r="K66" s="18">
        <f t="shared" si="8"/>
        <v>769711903</v>
      </c>
      <c r="L66" s="18">
        <f t="shared" si="8"/>
        <v>769528785</v>
      </c>
      <c r="M66" s="18">
        <f t="shared" si="8"/>
        <v>768938957</v>
      </c>
      <c r="N66" s="18">
        <f t="shared" si="8"/>
        <v>768740232</v>
      </c>
      <c r="O66" s="18">
        <f t="shared" si="8"/>
        <v>768535265</v>
      </c>
      <c r="P66" s="18">
        <f t="shared" si="8"/>
        <v>768306523</v>
      </c>
    </row>
    <row r="67" spans="1:16" ht="15" thickTop="1" x14ac:dyDescent="0.2"/>
    <row r="68" spans="1:16" x14ac:dyDescent="0.2">
      <c r="C68" s="42">
        <f>C66-C58</f>
        <v>0</v>
      </c>
      <c r="E68" s="42">
        <f>E66-E58</f>
        <v>0</v>
      </c>
      <c r="G68" s="42">
        <f>G66-G58</f>
        <v>0</v>
      </c>
      <c r="H68" s="42">
        <f t="shared" ref="H68:P68" si="9">H66-H58</f>
        <v>0</v>
      </c>
      <c r="I68" s="42">
        <f t="shared" si="9"/>
        <v>0</v>
      </c>
      <c r="J68" s="42">
        <f t="shared" si="9"/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 t="shared" si="9"/>
        <v>0</v>
      </c>
      <c r="P68" s="42">
        <f t="shared" si="9"/>
        <v>0</v>
      </c>
    </row>
  </sheetData>
  <mergeCells count="1">
    <mergeCell ref="G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17"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5"/>
      <c r="D1" s="39"/>
      <c r="E1" s="3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5"/>
      <c r="D2" s="39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53</v>
      </c>
      <c r="B3" s="22"/>
      <c r="C3" s="5" t="s">
        <v>3</v>
      </c>
      <c r="D3" s="6"/>
      <c r="E3" s="5" t="s">
        <v>185</v>
      </c>
      <c r="F3" s="7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183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ht="15" x14ac:dyDescent="0.25">
      <c r="A6" s="12" t="s">
        <v>54</v>
      </c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55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56</v>
      </c>
      <c r="B8" s="24"/>
      <c r="C8" s="28">
        <v>21927000</v>
      </c>
      <c r="D8" s="33"/>
      <c r="E8" s="28">
        <v>25306286</v>
      </c>
      <c r="F8" s="33"/>
      <c r="G8" s="28">
        <v>23123810</v>
      </c>
      <c r="H8" s="28">
        <v>18020166.285018846</v>
      </c>
      <c r="I8" s="28">
        <v>19307101.461277157</v>
      </c>
      <c r="J8" s="28">
        <v>18602298.496677741</v>
      </c>
      <c r="K8" s="28">
        <v>22322685.558554776</v>
      </c>
      <c r="L8" s="28">
        <v>27834090.875229143</v>
      </c>
      <c r="M8" s="28">
        <v>33090528.375349343</v>
      </c>
      <c r="N8" s="28">
        <v>38764169.139614157</v>
      </c>
      <c r="O8" s="28">
        <v>44984750.878957435</v>
      </c>
      <c r="P8" s="28">
        <v>51847755.456363305</v>
      </c>
    </row>
    <row r="9" spans="1:16" x14ac:dyDescent="0.2">
      <c r="A9" s="28" t="s">
        <v>57</v>
      </c>
      <c r="B9" s="24"/>
      <c r="C9" s="28">
        <v>16622000</v>
      </c>
      <c r="D9" s="33"/>
      <c r="E9" s="28">
        <v>16622000</v>
      </c>
      <c r="F9" s="33"/>
      <c r="G9" s="28">
        <v>16622000</v>
      </c>
      <c r="H9" s="28">
        <v>16622000</v>
      </c>
      <c r="I9" s="28">
        <v>16622000</v>
      </c>
      <c r="J9" s="28">
        <v>16622000</v>
      </c>
      <c r="K9" s="28">
        <v>16622000</v>
      </c>
      <c r="L9" s="28">
        <v>16622000</v>
      </c>
      <c r="M9" s="28">
        <v>16622000</v>
      </c>
      <c r="N9" s="28">
        <v>16622000</v>
      </c>
      <c r="O9" s="28">
        <v>16622000</v>
      </c>
      <c r="P9" s="28">
        <v>16622000</v>
      </c>
    </row>
    <row r="10" spans="1:16" x14ac:dyDescent="0.2">
      <c r="A10" s="28" t="s">
        <v>58</v>
      </c>
      <c r="B10" s="24"/>
      <c r="C10" s="28">
        <v>8650000</v>
      </c>
      <c r="D10" s="33"/>
      <c r="E10" s="28">
        <v>8650000</v>
      </c>
      <c r="F10" s="33"/>
      <c r="G10" s="28">
        <v>8650000</v>
      </c>
      <c r="H10" s="28">
        <v>8952527.7149811499</v>
      </c>
      <c r="I10" s="28">
        <v>9224171.5387228429</v>
      </c>
      <c r="J10" s="28">
        <v>9538678.5033222586</v>
      </c>
      <c r="K10" s="28">
        <v>9605945.4414452277</v>
      </c>
      <c r="L10" s="28">
        <v>9674894.1247708611</v>
      </c>
      <c r="M10" s="28">
        <v>9745566.6246506609</v>
      </c>
      <c r="N10" s="28">
        <v>9818005.8603858482</v>
      </c>
      <c r="O10" s="28">
        <v>9892256.121042572</v>
      </c>
      <c r="P10" s="28">
        <v>9968362.5436367057</v>
      </c>
    </row>
    <row r="11" spans="1:16" x14ac:dyDescent="0.2">
      <c r="A11" s="28" t="s">
        <v>59</v>
      </c>
      <c r="B11" s="24"/>
      <c r="C11" s="28">
        <v>1632000</v>
      </c>
      <c r="D11" s="33"/>
      <c r="E11" s="28">
        <v>1631999.902</v>
      </c>
      <c r="F11" s="33"/>
      <c r="G11" s="28">
        <v>1631999.902</v>
      </c>
      <c r="H11" s="28">
        <v>1631999.902</v>
      </c>
      <c r="I11" s="28">
        <v>1631999.902</v>
      </c>
      <c r="J11" s="28">
        <v>1631999.902</v>
      </c>
      <c r="K11" s="28">
        <v>1631999.902</v>
      </c>
      <c r="L11" s="28">
        <v>1631999.902</v>
      </c>
      <c r="M11" s="28">
        <v>1631999.902</v>
      </c>
      <c r="N11" s="28">
        <v>1631999.902</v>
      </c>
      <c r="O11" s="28">
        <v>1631999.902</v>
      </c>
      <c r="P11" s="28">
        <v>1631999.902</v>
      </c>
    </row>
    <row r="12" spans="1:16" x14ac:dyDescent="0.2">
      <c r="A12" s="28" t="s">
        <v>60</v>
      </c>
      <c r="B12" s="24"/>
      <c r="C12" s="28">
        <v>3028000</v>
      </c>
      <c r="D12" s="33"/>
      <c r="E12" s="28">
        <v>3028000</v>
      </c>
      <c r="F12" s="33"/>
      <c r="G12" s="28">
        <v>3028000</v>
      </c>
      <c r="H12" s="28">
        <v>3028000</v>
      </c>
      <c r="I12" s="28">
        <v>3028000</v>
      </c>
      <c r="J12" s="28">
        <v>3028000</v>
      </c>
      <c r="K12" s="28">
        <v>3028000</v>
      </c>
      <c r="L12" s="28">
        <v>3028000</v>
      </c>
      <c r="M12" s="28">
        <v>3028000</v>
      </c>
      <c r="N12" s="28">
        <v>3028000</v>
      </c>
      <c r="O12" s="28">
        <v>3028000</v>
      </c>
      <c r="P12" s="28">
        <v>3028000</v>
      </c>
    </row>
    <row r="13" spans="1:16" hidden="1" x14ac:dyDescent="0.2">
      <c r="A13" s="28" t="s">
        <v>61</v>
      </c>
      <c r="B13" s="24"/>
      <c r="C13" s="28">
        <v>0</v>
      </c>
      <c r="D13" s="33"/>
      <c r="E13" s="28">
        <v>0</v>
      </c>
      <c r="F13" s="33"/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6" x14ac:dyDescent="0.2">
      <c r="A14" s="28" t="s">
        <v>62</v>
      </c>
      <c r="B14" s="27"/>
      <c r="C14" s="28">
        <v>697000</v>
      </c>
      <c r="D14" s="34"/>
      <c r="E14" s="28">
        <v>697000</v>
      </c>
      <c r="F14" s="34"/>
      <c r="G14" s="28">
        <v>697000</v>
      </c>
      <c r="H14" s="28">
        <v>697000</v>
      </c>
      <c r="I14" s="28">
        <v>697000</v>
      </c>
      <c r="J14" s="28">
        <v>697000</v>
      </c>
      <c r="K14" s="28">
        <v>697000</v>
      </c>
      <c r="L14" s="28">
        <v>697000</v>
      </c>
      <c r="M14" s="28">
        <v>697000</v>
      </c>
      <c r="N14" s="28">
        <v>697000</v>
      </c>
      <c r="O14" s="28">
        <v>697000</v>
      </c>
      <c r="P14" s="28">
        <v>697000</v>
      </c>
    </row>
    <row r="15" spans="1:16" hidden="1" x14ac:dyDescent="0.2">
      <c r="A15" s="28" t="s">
        <v>63</v>
      </c>
      <c r="B15" s="27"/>
      <c r="C15" s="28">
        <v>0</v>
      </c>
      <c r="D15" s="34"/>
      <c r="E15" s="28">
        <v>0</v>
      </c>
      <c r="F15" s="34"/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6" hidden="1" x14ac:dyDescent="0.2">
      <c r="A16" s="29" t="s">
        <v>64</v>
      </c>
      <c r="B16" s="27"/>
      <c r="C16" s="28"/>
      <c r="D16" s="34"/>
      <c r="E16" s="28">
        <v>0</v>
      </c>
      <c r="F16" s="34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13" t="s">
        <v>65</v>
      </c>
      <c r="B17" s="27"/>
      <c r="C17" s="40">
        <f>SUM(C8:C14)</f>
        <v>52556000</v>
      </c>
      <c r="D17" s="34"/>
      <c r="E17" s="40">
        <f>SUM(E8:E14)</f>
        <v>55935285.902000003</v>
      </c>
      <c r="F17" s="34"/>
      <c r="G17" s="40">
        <f t="shared" ref="G17:P17" si="0">SUM(G8:G14)</f>
        <v>53752809.902000003</v>
      </c>
      <c r="H17" s="40">
        <f t="shared" si="0"/>
        <v>48951693.902000003</v>
      </c>
      <c r="I17" s="40">
        <f t="shared" si="0"/>
        <v>50510272.902000003</v>
      </c>
      <c r="J17" s="40">
        <f t="shared" si="0"/>
        <v>50119976.902000003</v>
      </c>
      <c r="K17" s="40">
        <f t="shared" si="0"/>
        <v>53907630.902000003</v>
      </c>
      <c r="L17" s="40">
        <f t="shared" si="0"/>
        <v>59487984.902000003</v>
      </c>
      <c r="M17" s="40">
        <f t="shared" si="0"/>
        <v>64815094.902000003</v>
      </c>
      <c r="N17" s="40">
        <f t="shared" si="0"/>
        <v>70561174.90200001</v>
      </c>
      <c r="O17" s="40">
        <f t="shared" si="0"/>
        <v>76856006.901999995</v>
      </c>
      <c r="P17" s="40">
        <f t="shared" si="0"/>
        <v>83795117.90200001</v>
      </c>
    </row>
    <row r="18" spans="1:16" x14ac:dyDescent="0.2">
      <c r="A18" s="28"/>
      <c r="B18" s="27"/>
      <c r="C18" s="28"/>
      <c r="D18" s="34"/>
      <c r="E18" s="28"/>
      <c r="F18" s="34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13" t="s">
        <v>66</v>
      </c>
      <c r="B19" s="27"/>
      <c r="C19" s="28"/>
      <c r="D19" s="34"/>
      <c r="E19" s="28"/>
      <c r="F19" s="34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idden="1" x14ac:dyDescent="0.2">
      <c r="A20" s="28" t="s">
        <v>57</v>
      </c>
      <c r="B20" s="27"/>
      <c r="C20" s="28"/>
      <c r="D20" s="34"/>
      <c r="E20" s="28">
        <v>0</v>
      </c>
      <c r="F20" s="34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x14ac:dyDescent="0.2">
      <c r="A21" s="28" t="s">
        <v>58</v>
      </c>
      <c r="B21" s="27"/>
      <c r="C21" s="28">
        <v>284000</v>
      </c>
      <c r="D21" s="34"/>
      <c r="E21" s="28">
        <v>284000</v>
      </c>
      <c r="F21" s="34"/>
      <c r="G21" s="28">
        <v>284000</v>
      </c>
      <c r="H21" s="28">
        <v>284000</v>
      </c>
      <c r="I21" s="28">
        <v>284000</v>
      </c>
      <c r="J21" s="28">
        <v>284000</v>
      </c>
      <c r="K21" s="28">
        <v>284000</v>
      </c>
      <c r="L21" s="28">
        <v>284000</v>
      </c>
      <c r="M21" s="28">
        <v>284000</v>
      </c>
      <c r="N21" s="28">
        <v>284000</v>
      </c>
      <c r="O21" s="28">
        <v>284000</v>
      </c>
      <c r="P21" s="28">
        <v>284000</v>
      </c>
    </row>
    <row r="22" spans="1:16" x14ac:dyDescent="0.2">
      <c r="A22" s="28" t="s">
        <v>59</v>
      </c>
      <c r="B22" s="27"/>
      <c r="C22" s="28">
        <v>1013000</v>
      </c>
      <c r="D22" s="34"/>
      <c r="E22" s="28">
        <v>1013000.0980000001</v>
      </c>
      <c r="F22" s="34"/>
      <c r="G22" s="28">
        <v>1013000.0980000001</v>
      </c>
      <c r="H22" s="28">
        <v>1013000.0980000001</v>
      </c>
      <c r="I22" s="28">
        <v>1013000.0980000001</v>
      </c>
      <c r="J22" s="28">
        <v>1013000.0980000001</v>
      </c>
      <c r="K22" s="28">
        <v>1013000.0980000001</v>
      </c>
      <c r="L22" s="28">
        <v>1013000.0980000001</v>
      </c>
      <c r="M22" s="28">
        <v>1013000.0980000001</v>
      </c>
      <c r="N22" s="28">
        <v>1013000.0980000001</v>
      </c>
      <c r="O22" s="28">
        <v>1013000.0980000001</v>
      </c>
      <c r="P22" s="28">
        <v>1013000.0980000001</v>
      </c>
    </row>
    <row r="23" spans="1:16" hidden="1" x14ac:dyDescent="0.2">
      <c r="A23" s="28" t="s">
        <v>60</v>
      </c>
      <c r="B23" s="27"/>
      <c r="C23" s="28">
        <v>0</v>
      </c>
      <c r="D23" s="34"/>
      <c r="E23" s="28">
        <v>0</v>
      </c>
      <c r="F23" s="34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28" t="s">
        <v>61</v>
      </c>
      <c r="B24" s="27"/>
      <c r="C24" s="28">
        <v>0</v>
      </c>
      <c r="D24" s="34"/>
      <c r="E24" s="28">
        <v>0</v>
      </c>
      <c r="F24" s="34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x14ac:dyDescent="0.2">
      <c r="A25" s="28" t="s">
        <v>67</v>
      </c>
      <c r="B25" s="27"/>
      <c r="C25" s="28">
        <v>682659000</v>
      </c>
      <c r="D25" s="34"/>
      <c r="E25" s="28">
        <v>697763927</v>
      </c>
      <c r="F25" s="34"/>
      <c r="G25" s="28">
        <v>764959024</v>
      </c>
      <c r="H25" s="28">
        <v>766896136</v>
      </c>
      <c r="I25" s="28">
        <v>765652232</v>
      </c>
      <c r="J25" s="28">
        <v>770422425</v>
      </c>
      <c r="K25" s="28">
        <v>772029765</v>
      </c>
      <c r="L25" s="28">
        <v>772160276</v>
      </c>
      <c r="M25" s="28">
        <v>772474040</v>
      </c>
      <c r="N25" s="28">
        <v>773102214</v>
      </c>
      <c r="O25" s="28">
        <v>773738353</v>
      </c>
      <c r="P25" s="28">
        <v>773954137</v>
      </c>
    </row>
    <row r="26" spans="1:16" hidden="1" x14ac:dyDescent="0.2">
      <c r="A26" s="28" t="s">
        <v>68</v>
      </c>
      <c r="B26" s="27"/>
      <c r="C26" s="28">
        <v>0</v>
      </c>
      <c r="D26" s="34"/>
      <c r="E26" s="28">
        <v>0</v>
      </c>
      <c r="F26" s="34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28" t="s">
        <v>69</v>
      </c>
      <c r="B27" s="27"/>
      <c r="C27" s="28">
        <v>0</v>
      </c>
      <c r="D27" s="34"/>
      <c r="E27" s="28">
        <v>0</v>
      </c>
      <c r="F27" s="34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x14ac:dyDescent="0.2">
      <c r="A28" s="28" t="s">
        <v>70</v>
      </c>
      <c r="B28" s="27"/>
      <c r="C28" s="28">
        <v>240000</v>
      </c>
      <c r="D28" s="34"/>
      <c r="E28" s="28">
        <v>240000</v>
      </c>
      <c r="F28" s="34"/>
      <c r="G28" s="28">
        <v>240000</v>
      </c>
      <c r="H28" s="28">
        <v>240000</v>
      </c>
      <c r="I28" s="28">
        <v>240000</v>
      </c>
      <c r="J28" s="28">
        <v>240000</v>
      </c>
      <c r="K28" s="28">
        <v>240000</v>
      </c>
      <c r="L28" s="28">
        <v>240000</v>
      </c>
      <c r="M28" s="28">
        <v>240000</v>
      </c>
      <c r="N28" s="28">
        <v>240000</v>
      </c>
      <c r="O28" s="28">
        <v>240000</v>
      </c>
      <c r="P28" s="28">
        <v>240000</v>
      </c>
    </row>
    <row r="29" spans="1:16" hidden="1" x14ac:dyDescent="0.2">
      <c r="A29" s="28" t="s">
        <v>71</v>
      </c>
      <c r="B29" s="27"/>
      <c r="C29" s="28">
        <v>0</v>
      </c>
      <c r="D29" s="34"/>
      <c r="E29" s="28">
        <v>0</v>
      </c>
      <c r="F29" s="34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x14ac:dyDescent="0.2">
      <c r="A30" s="28" t="s">
        <v>63</v>
      </c>
      <c r="B30" s="27"/>
      <c r="C30" s="28">
        <v>612000</v>
      </c>
      <c r="D30" s="34"/>
      <c r="E30" s="28">
        <v>612000</v>
      </c>
      <c r="F30" s="34"/>
      <c r="G30" s="28">
        <v>612000</v>
      </c>
      <c r="H30" s="28">
        <v>612000</v>
      </c>
      <c r="I30" s="28">
        <v>612000</v>
      </c>
      <c r="J30" s="28">
        <v>612000</v>
      </c>
      <c r="K30" s="28">
        <v>612000</v>
      </c>
      <c r="L30" s="28">
        <v>612000</v>
      </c>
      <c r="M30" s="28">
        <v>612000</v>
      </c>
      <c r="N30" s="28">
        <v>612000</v>
      </c>
      <c r="O30" s="28">
        <v>612000</v>
      </c>
      <c r="P30" s="28">
        <v>612000</v>
      </c>
    </row>
    <row r="31" spans="1:16" hidden="1" x14ac:dyDescent="0.2">
      <c r="A31" s="28" t="s">
        <v>62</v>
      </c>
      <c r="B31" s="27"/>
      <c r="C31" s="28">
        <v>0</v>
      </c>
      <c r="D31" s="34"/>
      <c r="E31" s="28">
        <v>0</v>
      </c>
      <c r="F31" s="34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72</v>
      </c>
      <c r="B32" s="27"/>
      <c r="C32" s="40">
        <f>SUM(C20:C31)</f>
        <v>684808000</v>
      </c>
      <c r="D32" s="34"/>
      <c r="E32" s="40">
        <f>SUM(E20:E31)</f>
        <v>699912927.09800005</v>
      </c>
      <c r="F32" s="34"/>
      <c r="G32" s="40">
        <f t="shared" ref="G32:P32" si="1">SUM(G20:G31)</f>
        <v>767108024.09800005</v>
      </c>
      <c r="H32" s="40">
        <f t="shared" si="1"/>
        <v>769045136.09800005</v>
      </c>
      <c r="I32" s="40">
        <f t="shared" si="1"/>
        <v>767801232.09800005</v>
      </c>
      <c r="J32" s="40">
        <f t="shared" si="1"/>
        <v>772571425.09800005</v>
      </c>
      <c r="K32" s="40">
        <f t="shared" si="1"/>
        <v>774178765.09800005</v>
      </c>
      <c r="L32" s="40">
        <f t="shared" si="1"/>
        <v>774309276.09800005</v>
      </c>
      <c r="M32" s="40">
        <f t="shared" si="1"/>
        <v>774623040.09800005</v>
      </c>
      <c r="N32" s="40">
        <f t="shared" si="1"/>
        <v>775251214.09800005</v>
      </c>
      <c r="O32" s="40">
        <f t="shared" si="1"/>
        <v>775887353.09800005</v>
      </c>
      <c r="P32" s="40">
        <f t="shared" si="1"/>
        <v>776103137.09800005</v>
      </c>
    </row>
    <row r="33" spans="1:16" ht="15" thickBot="1" x14ac:dyDescent="0.25">
      <c r="A33" s="13" t="s">
        <v>73</v>
      </c>
      <c r="B33" s="15"/>
      <c r="C33" s="30">
        <f>C32+C17</f>
        <v>737364000</v>
      </c>
      <c r="D33" s="15"/>
      <c r="E33" s="30">
        <f>E32+E17</f>
        <v>755848213</v>
      </c>
      <c r="F33" s="15"/>
      <c r="G33" s="30">
        <f t="shared" ref="G33:P33" si="2">G32+G17</f>
        <v>820860834</v>
      </c>
      <c r="H33" s="30">
        <f t="shared" si="2"/>
        <v>817996830</v>
      </c>
      <c r="I33" s="30">
        <f t="shared" si="2"/>
        <v>818311505</v>
      </c>
      <c r="J33" s="30">
        <f t="shared" si="2"/>
        <v>822691402</v>
      </c>
      <c r="K33" s="30">
        <f t="shared" si="2"/>
        <v>828086396</v>
      </c>
      <c r="L33" s="30">
        <f t="shared" si="2"/>
        <v>833797261</v>
      </c>
      <c r="M33" s="30">
        <f t="shared" si="2"/>
        <v>839438135</v>
      </c>
      <c r="N33" s="30">
        <f t="shared" si="2"/>
        <v>845812389</v>
      </c>
      <c r="O33" s="30">
        <f t="shared" si="2"/>
        <v>852743360</v>
      </c>
      <c r="P33" s="30">
        <f t="shared" si="2"/>
        <v>859898255</v>
      </c>
    </row>
    <row r="34" spans="1:16" x14ac:dyDescent="0.2">
      <c r="A34" s="26"/>
      <c r="B34" s="27"/>
      <c r="C34" s="28"/>
      <c r="D34" s="34"/>
      <c r="E34" s="28"/>
      <c r="F34" s="34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15" x14ac:dyDescent="0.25">
      <c r="A35" s="12" t="s">
        <v>74</v>
      </c>
      <c r="B35" s="27"/>
      <c r="C35" s="28"/>
      <c r="D35" s="34"/>
      <c r="E35" s="28"/>
      <c r="F35" s="34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x14ac:dyDescent="0.2">
      <c r="A36" s="13" t="s">
        <v>75</v>
      </c>
      <c r="B36" s="27"/>
      <c r="C36" s="28"/>
      <c r="D36" s="34"/>
      <c r="E36" s="28"/>
      <c r="F36" s="34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">
      <c r="A37" s="28" t="s">
        <v>76</v>
      </c>
      <c r="B37" s="27"/>
      <c r="C37" s="28">
        <v>0</v>
      </c>
      <c r="D37" s="34"/>
      <c r="E37" s="28">
        <v>0</v>
      </c>
      <c r="F37" s="34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8" t="s">
        <v>77</v>
      </c>
      <c r="B38" s="27"/>
      <c r="C38" s="28">
        <v>8841000</v>
      </c>
      <c r="D38" s="34"/>
      <c r="E38" s="28">
        <v>8841000</v>
      </c>
      <c r="F38" s="34"/>
      <c r="G38" s="28">
        <v>8841000</v>
      </c>
      <c r="H38" s="28">
        <v>8841000</v>
      </c>
      <c r="I38" s="28">
        <v>8841000</v>
      </c>
      <c r="J38" s="28">
        <v>8841000</v>
      </c>
      <c r="K38" s="28">
        <v>8841000</v>
      </c>
      <c r="L38" s="28">
        <v>8841000</v>
      </c>
      <c r="M38" s="28">
        <v>8841000</v>
      </c>
      <c r="N38" s="28">
        <v>8841000</v>
      </c>
      <c r="O38" s="28">
        <v>8841000</v>
      </c>
      <c r="P38" s="28">
        <v>8841000</v>
      </c>
    </row>
    <row r="39" spans="1:16" x14ac:dyDescent="0.2">
      <c r="A39" s="14" t="s">
        <v>78</v>
      </c>
      <c r="B39" s="27"/>
      <c r="C39" s="28">
        <v>0</v>
      </c>
      <c r="D39" s="34"/>
      <c r="E39" s="28">
        <v>0</v>
      </c>
      <c r="F39" s="34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x14ac:dyDescent="0.2">
      <c r="A40" s="14" t="s">
        <v>79</v>
      </c>
      <c r="B40" s="27"/>
      <c r="C40" s="28">
        <v>6852000</v>
      </c>
      <c r="D40" s="34"/>
      <c r="E40" s="28">
        <v>6852000</v>
      </c>
      <c r="F40" s="34"/>
      <c r="G40" s="28">
        <v>6852000</v>
      </c>
      <c r="H40" s="28">
        <v>6852000</v>
      </c>
      <c r="I40" s="28">
        <v>6852000</v>
      </c>
      <c r="J40" s="28">
        <v>6852000</v>
      </c>
      <c r="K40" s="28">
        <v>6852000</v>
      </c>
      <c r="L40" s="28">
        <v>6852000</v>
      </c>
      <c r="M40" s="28">
        <v>6852000</v>
      </c>
      <c r="N40" s="28">
        <v>6852000</v>
      </c>
      <c r="O40" s="28">
        <v>6852000</v>
      </c>
      <c r="P40" s="28">
        <v>6852000</v>
      </c>
    </row>
    <row r="41" spans="1:16" x14ac:dyDescent="0.2">
      <c r="A41" s="14" t="s">
        <v>80</v>
      </c>
      <c r="B41" s="27"/>
      <c r="C41" s="28">
        <v>27000</v>
      </c>
      <c r="D41" s="34"/>
      <c r="E41" s="28">
        <v>10311</v>
      </c>
      <c r="F41" s="34"/>
      <c r="G41" s="28">
        <v>4786</v>
      </c>
      <c r="H41" s="28">
        <v>1601</v>
      </c>
      <c r="I41" s="28">
        <v>1998</v>
      </c>
      <c r="J41" s="28">
        <v>2423</v>
      </c>
      <c r="K41" s="28">
        <v>2879</v>
      </c>
      <c r="L41" s="28">
        <v>3368</v>
      </c>
      <c r="M41" s="28">
        <v>3891</v>
      </c>
      <c r="N41" s="28">
        <v>4450</v>
      </c>
      <c r="O41" s="28">
        <v>5049</v>
      </c>
      <c r="P41" s="28">
        <v>4642</v>
      </c>
    </row>
    <row r="42" spans="1:16" x14ac:dyDescent="0.2">
      <c r="A42" s="28" t="s">
        <v>81</v>
      </c>
      <c r="B42" s="27"/>
      <c r="C42" s="28">
        <v>2707000</v>
      </c>
      <c r="D42" s="34"/>
      <c r="E42" s="28">
        <v>2815391</v>
      </c>
      <c r="F42" s="34"/>
      <c r="G42" s="28">
        <v>2969830</v>
      </c>
      <c r="H42" s="28">
        <v>2845833</v>
      </c>
      <c r="I42" s="28">
        <v>2614863</v>
      </c>
      <c r="J42" s="28">
        <v>859836</v>
      </c>
      <c r="K42" s="28">
        <v>726169</v>
      </c>
      <c r="L42" s="28">
        <v>585969</v>
      </c>
      <c r="M42" s="28">
        <v>444920</v>
      </c>
      <c r="N42" s="28">
        <v>84886</v>
      </c>
      <c r="O42" s="28">
        <v>50997</v>
      </c>
      <c r="P42" s="28">
        <v>0</v>
      </c>
    </row>
    <row r="43" spans="1:16" x14ac:dyDescent="0.2">
      <c r="A43" s="28" t="s">
        <v>82</v>
      </c>
      <c r="B43" s="27"/>
      <c r="C43" s="28">
        <v>7153000</v>
      </c>
      <c r="D43" s="34"/>
      <c r="E43" s="28">
        <v>7184814.0358817717</v>
      </c>
      <c r="F43" s="34"/>
      <c r="G43" s="28">
        <v>7184814.0358817717</v>
      </c>
      <c r="H43" s="28">
        <v>7184814.0358817717</v>
      </c>
      <c r="I43" s="28">
        <v>7184814.0358817717</v>
      </c>
      <c r="J43" s="28">
        <v>7184814.0358817717</v>
      </c>
      <c r="K43" s="28">
        <v>7184814.0358817717</v>
      </c>
      <c r="L43" s="28">
        <v>7184814.0358817717</v>
      </c>
      <c r="M43" s="28">
        <v>7184814.0358817717</v>
      </c>
      <c r="N43" s="28">
        <v>7184814.0358817717</v>
      </c>
      <c r="O43" s="28">
        <v>7184814.0358817717</v>
      </c>
      <c r="P43" s="28">
        <v>7184814.0358817717</v>
      </c>
    </row>
    <row r="44" spans="1:16" hidden="1" x14ac:dyDescent="0.2">
      <c r="A44" s="28" t="s">
        <v>83</v>
      </c>
      <c r="B44" s="27"/>
      <c r="C44" s="28">
        <v>0</v>
      </c>
      <c r="D44" s="34"/>
      <c r="E44" s="28">
        <v>0</v>
      </c>
      <c r="F44" s="34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">
      <c r="A45" s="13" t="s">
        <v>84</v>
      </c>
      <c r="B45" s="27"/>
      <c r="C45" s="40">
        <f>SUM(C37:C44)</f>
        <v>25580000</v>
      </c>
      <c r="D45" s="34"/>
      <c r="E45" s="40">
        <f>SUM(E37:E44)</f>
        <v>25703516.035881773</v>
      </c>
      <c r="F45" s="34"/>
      <c r="G45" s="40">
        <f t="shared" ref="G45:P45" si="3">SUM(G37:G44)</f>
        <v>25852430.035881773</v>
      </c>
      <c r="H45" s="40">
        <f t="shared" si="3"/>
        <v>25725248.035881773</v>
      </c>
      <c r="I45" s="40">
        <f t="shared" si="3"/>
        <v>25494675.035881773</v>
      </c>
      <c r="J45" s="40">
        <f t="shared" si="3"/>
        <v>23740073.035881773</v>
      </c>
      <c r="K45" s="40">
        <f t="shared" si="3"/>
        <v>23606862.035881773</v>
      </c>
      <c r="L45" s="40">
        <f t="shared" si="3"/>
        <v>23467151.035881773</v>
      </c>
      <c r="M45" s="40">
        <f t="shared" si="3"/>
        <v>23326625.035881773</v>
      </c>
      <c r="N45" s="40">
        <f t="shared" si="3"/>
        <v>22967150.035881773</v>
      </c>
      <c r="O45" s="40">
        <f t="shared" si="3"/>
        <v>22933860.035881773</v>
      </c>
      <c r="P45" s="40">
        <f t="shared" si="3"/>
        <v>22882456.035881773</v>
      </c>
    </row>
    <row r="46" spans="1:16" x14ac:dyDescent="0.2">
      <c r="A46" s="28"/>
      <c r="B46" s="27"/>
      <c r="C46" s="28"/>
      <c r="D46" s="34"/>
      <c r="E46" s="28"/>
      <c r="F46" s="34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13" t="s">
        <v>85</v>
      </c>
      <c r="B47" s="27"/>
      <c r="C47" s="28"/>
      <c r="D47" s="34"/>
      <c r="E47" s="28"/>
      <c r="F47" s="34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idden="1" x14ac:dyDescent="0.2">
      <c r="A48" s="28" t="s">
        <v>77</v>
      </c>
      <c r="B48" s="27"/>
      <c r="C48" s="28"/>
      <c r="D48" s="34"/>
      <c r="E48" s="28">
        <v>0</v>
      </c>
      <c r="F48" s="34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hidden="1" x14ac:dyDescent="0.2">
      <c r="A49" s="14" t="s">
        <v>78</v>
      </c>
      <c r="B49" s="27"/>
      <c r="C49" s="28"/>
      <c r="D49" s="34"/>
      <c r="E49" s="28">
        <v>0</v>
      </c>
      <c r="F49" s="34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idden="1" x14ac:dyDescent="0.2">
      <c r="A50" s="14" t="s">
        <v>79</v>
      </c>
      <c r="B50" s="27"/>
      <c r="C50" s="28"/>
      <c r="D50" s="34"/>
      <c r="E50" s="28">
        <v>0</v>
      </c>
      <c r="F50" s="34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x14ac:dyDescent="0.2">
      <c r="A51" s="14" t="s">
        <v>80</v>
      </c>
      <c r="B51" s="27"/>
      <c r="C51" s="28">
        <v>241000</v>
      </c>
      <c r="D51" s="34"/>
      <c r="E51" s="28">
        <v>257689</v>
      </c>
      <c r="F51" s="34"/>
      <c r="G51" s="28">
        <v>252903</v>
      </c>
      <c r="H51" s="28">
        <v>251302</v>
      </c>
      <c r="I51" s="28">
        <v>249304</v>
      </c>
      <c r="J51" s="28">
        <v>246881</v>
      </c>
      <c r="K51" s="28">
        <v>244002</v>
      </c>
      <c r="L51" s="28">
        <v>240634</v>
      </c>
      <c r="M51" s="28">
        <v>236743</v>
      </c>
      <c r="N51" s="28">
        <v>232293</v>
      </c>
      <c r="O51" s="28">
        <v>227244</v>
      </c>
      <c r="P51" s="28">
        <v>222602</v>
      </c>
    </row>
    <row r="52" spans="1:16" x14ac:dyDescent="0.2">
      <c r="A52" s="28" t="s">
        <v>81</v>
      </c>
      <c r="B52" s="27"/>
      <c r="C52" s="28">
        <v>13999000</v>
      </c>
      <c r="D52" s="34"/>
      <c r="E52" s="28">
        <v>11183303</v>
      </c>
      <c r="F52" s="34"/>
      <c r="G52" s="28">
        <v>8213473</v>
      </c>
      <c r="H52" s="28">
        <v>5367640</v>
      </c>
      <c r="I52" s="28">
        <v>2752777</v>
      </c>
      <c r="J52" s="28">
        <v>1892941</v>
      </c>
      <c r="K52" s="28">
        <v>1166772</v>
      </c>
      <c r="L52" s="28">
        <v>580803</v>
      </c>
      <c r="M52" s="28">
        <v>135883</v>
      </c>
      <c r="N52" s="28">
        <v>50997</v>
      </c>
      <c r="O52" s="28">
        <v>0</v>
      </c>
      <c r="P52" s="28">
        <v>0</v>
      </c>
    </row>
    <row r="53" spans="1:16" x14ac:dyDescent="0.2">
      <c r="A53" s="28" t="s">
        <v>82</v>
      </c>
      <c r="B53" s="27"/>
      <c r="C53" s="28">
        <v>14645000</v>
      </c>
      <c r="D53" s="34"/>
      <c r="E53" s="28">
        <v>14738185.964118229</v>
      </c>
      <c r="F53" s="34"/>
      <c r="G53" s="28">
        <v>14863185.964118229</v>
      </c>
      <c r="H53" s="28">
        <v>14988185.964118229</v>
      </c>
      <c r="I53" s="28">
        <v>15113185.964118229</v>
      </c>
      <c r="J53" s="28">
        <v>15238185.964118229</v>
      </c>
      <c r="K53" s="28">
        <v>15363185.964118229</v>
      </c>
      <c r="L53" s="28">
        <v>15488185.964118229</v>
      </c>
      <c r="M53" s="28">
        <v>15613185.964118229</v>
      </c>
      <c r="N53" s="28">
        <v>15738185.964118229</v>
      </c>
      <c r="O53" s="28">
        <v>15863185.964118229</v>
      </c>
      <c r="P53" s="28">
        <v>15988185.964118229</v>
      </c>
    </row>
    <row r="54" spans="1:16" hidden="1" x14ac:dyDescent="0.2">
      <c r="A54" s="28" t="s">
        <v>71</v>
      </c>
      <c r="B54" s="27"/>
      <c r="C54" s="28">
        <v>0</v>
      </c>
      <c r="D54" s="34"/>
      <c r="E54" s="28">
        <v>0</v>
      </c>
      <c r="F54" s="34"/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</row>
    <row r="55" spans="1:16" hidden="1" x14ac:dyDescent="0.2">
      <c r="A55" s="28" t="s">
        <v>83</v>
      </c>
      <c r="B55" s="27"/>
      <c r="C55" s="28">
        <v>0</v>
      </c>
      <c r="D55" s="34"/>
      <c r="E55" s="28">
        <v>0</v>
      </c>
      <c r="F55" s="34"/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 x14ac:dyDescent="0.2">
      <c r="A56" s="13" t="s">
        <v>86</v>
      </c>
      <c r="B56" s="27"/>
      <c r="C56" s="40">
        <f>SUM(C48:C55)</f>
        <v>28885000</v>
      </c>
      <c r="D56" s="34"/>
      <c r="E56" s="40">
        <f>SUM(E48:E55)</f>
        <v>26179177.964118227</v>
      </c>
      <c r="F56" s="34"/>
      <c r="G56" s="40">
        <f t="shared" ref="G56:P56" si="4">SUM(G48:G55)</f>
        <v>23329561.964118227</v>
      </c>
      <c r="H56" s="40">
        <f t="shared" si="4"/>
        <v>20607127.964118227</v>
      </c>
      <c r="I56" s="40">
        <f t="shared" si="4"/>
        <v>18115266.964118227</v>
      </c>
      <c r="J56" s="40">
        <f t="shared" si="4"/>
        <v>17378007.964118227</v>
      </c>
      <c r="K56" s="40">
        <f t="shared" si="4"/>
        <v>16773959.964118229</v>
      </c>
      <c r="L56" s="40">
        <f t="shared" si="4"/>
        <v>16309622.964118229</v>
      </c>
      <c r="M56" s="40">
        <f t="shared" si="4"/>
        <v>15985811.964118229</v>
      </c>
      <c r="N56" s="40">
        <f t="shared" si="4"/>
        <v>16021475.964118229</v>
      </c>
      <c r="O56" s="40">
        <f t="shared" si="4"/>
        <v>16090429.964118229</v>
      </c>
      <c r="P56" s="40">
        <f t="shared" si="4"/>
        <v>16210787.964118229</v>
      </c>
    </row>
    <row r="57" spans="1:16" ht="15" thickBot="1" x14ac:dyDescent="0.25">
      <c r="A57" s="13" t="s">
        <v>87</v>
      </c>
      <c r="B57" s="15"/>
      <c r="C57" s="30">
        <f>C56+C45</f>
        <v>54465000</v>
      </c>
      <c r="D57" s="15"/>
      <c r="E57" s="30">
        <f>E56+E45</f>
        <v>51882694</v>
      </c>
      <c r="F57" s="15"/>
      <c r="G57" s="30">
        <f t="shared" ref="G57:P57" si="5">G56+G45</f>
        <v>49181992</v>
      </c>
      <c r="H57" s="30">
        <f t="shared" si="5"/>
        <v>46332376</v>
      </c>
      <c r="I57" s="30">
        <f t="shared" si="5"/>
        <v>43609942</v>
      </c>
      <c r="J57" s="30">
        <f t="shared" si="5"/>
        <v>41118081</v>
      </c>
      <c r="K57" s="30">
        <f t="shared" si="5"/>
        <v>40380822</v>
      </c>
      <c r="L57" s="30">
        <f t="shared" si="5"/>
        <v>39776774</v>
      </c>
      <c r="M57" s="30">
        <f t="shared" si="5"/>
        <v>39312437</v>
      </c>
      <c r="N57" s="30">
        <f t="shared" si="5"/>
        <v>38988626</v>
      </c>
      <c r="O57" s="30">
        <f t="shared" si="5"/>
        <v>39024290</v>
      </c>
      <c r="P57" s="30">
        <f t="shared" si="5"/>
        <v>39093244</v>
      </c>
    </row>
    <row r="58" spans="1:16" ht="15" thickBot="1" x14ac:dyDescent="0.25">
      <c r="A58" s="13" t="s">
        <v>88</v>
      </c>
      <c r="B58" s="15"/>
      <c r="C58" s="31">
        <f>C33-C57</f>
        <v>682899000</v>
      </c>
      <c r="D58" s="15"/>
      <c r="E58" s="31">
        <f>E33-E57</f>
        <v>703965519</v>
      </c>
      <c r="F58" s="15"/>
      <c r="G58" s="31">
        <f t="shared" ref="G58:P58" si="6">G33-G57</f>
        <v>771678842</v>
      </c>
      <c r="H58" s="31">
        <f t="shared" si="6"/>
        <v>771664454</v>
      </c>
      <c r="I58" s="31">
        <f t="shared" si="6"/>
        <v>774701563</v>
      </c>
      <c r="J58" s="31">
        <f t="shared" si="6"/>
        <v>781573321</v>
      </c>
      <c r="K58" s="31">
        <f t="shared" si="6"/>
        <v>787705574</v>
      </c>
      <c r="L58" s="31">
        <f t="shared" si="6"/>
        <v>794020487</v>
      </c>
      <c r="M58" s="31">
        <f t="shared" si="6"/>
        <v>800125698</v>
      </c>
      <c r="N58" s="31">
        <f t="shared" si="6"/>
        <v>806823763</v>
      </c>
      <c r="O58" s="31">
        <f t="shared" si="6"/>
        <v>813719070</v>
      </c>
      <c r="P58" s="31">
        <f t="shared" si="6"/>
        <v>820805011</v>
      </c>
    </row>
    <row r="59" spans="1:16" ht="15" thickTop="1" x14ac:dyDescent="0.2">
      <c r="A59" s="26"/>
      <c r="B59" s="27"/>
      <c r="C59" s="28"/>
      <c r="D59" s="34"/>
      <c r="E59" s="28"/>
      <c r="F59" s="34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ht="15" x14ac:dyDescent="0.25">
      <c r="A60" s="12" t="s">
        <v>89</v>
      </c>
      <c r="B60" s="27"/>
      <c r="C60" s="28"/>
      <c r="D60" s="34"/>
      <c r="E60" s="28"/>
      <c r="F60" s="34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x14ac:dyDescent="0.2">
      <c r="A61" s="28" t="s">
        <v>90</v>
      </c>
      <c r="B61" s="27"/>
      <c r="C61" s="28">
        <v>592331000</v>
      </c>
      <c r="D61" s="34"/>
      <c r="E61" s="28">
        <v>613397519</v>
      </c>
      <c r="F61" s="34"/>
      <c r="G61" s="28">
        <v>681110842</v>
      </c>
      <c r="H61" s="28">
        <v>681096454</v>
      </c>
      <c r="I61" s="28">
        <v>684133563</v>
      </c>
      <c r="J61" s="28">
        <v>691005321</v>
      </c>
      <c r="K61" s="28">
        <v>697137574</v>
      </c>
      <c r="L61" s="28">
        <v>703452487</v>
      </c>
      <c r="M61" s="28">
        <v>709557698</v>
      </c>
      <c r="N61" s="28">
        <v>716255763</v>
      </c>
      <c r="O61" s="28">
        <v>723151070</v>
      </c>
      <c r="P61" s="28">
        <v>730237011</v>
      </c>
    </row>
    <row r="62" spans="1:16" x14ac:dyDescent="0.2">
      <c r="A62" s="28" t="s">
        <v>91</v>
      </c>
      <c r="B62" s="27"/>
      <c r="C62" s="28">
        <v>90568000</v>
      </c>
      <c r="D62" s="34"/>
      <c r="E62" s="28">
        <v>90568000</v>
      </c>
      <c r="F62" s="34"/>
      <c r="G62" s="28">
        <v>90568000</v>
      </c>
      <c r="H62" s="28">
        <v>90568000</v>
      </c>
      <c r="I62" s="28">
        <v>90568000</v>
      </c>
      <c r="J62" s="28">
        <v>90568000</v>
      </c>
      <c r="K62" s="28">
        <v>90568000</v>
      </c>
      <c r="L62" s="28">
        <v>90568000</v>
      </c>
      <c r="M62" s="28">
        <v>90568000</v>
      </c>
      <c r="N62" s="28">
        <v>90568000</v>
      </c>
      <c r="O62" s="28">
        <v>90568000</v>
      </c>
      <c r="P62" s="28">
        <v>90568000</v>
      </c>
    </row>
    <row r="63" spans="1:16" x14ac:dyDescent="0.2">
      <c r="A63" s="14" t="s">
        <v>92</v>
      </c>
      <c r="B63" s="27"/>
      <c r="C63" s="28">
        <v>0</v>
      </c>
      <c r="D63" s="34"/>
      <c r="E63" s="28">
        <v>0</v>
      </c>
      <c r="F63" s="34"/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">
      <c r="A64" s="28" t="s">
        <v>93</v>
      </c>
      <c r="B64" s="27"/>
      <c r="C64" s="41">
        <f>SUM(C61:C63)</f>
        <v>682899000</v>
      </c>
      <c r="D64" s="34"/>
      <c r="E64" s="41">
        <f>SUM(E61:E63)</f>
        <v>703965519</v>
      </c>
      <c r="F64" s="34"/>
      <c r="G64" s="41">
        <f t="shared" ref="G64:P64" si="7">SUM(G61:G63)</f>
        <v>771678842</v>
      </c>
      <c r="H64" s="41">
        <f t="shared" si="7"/>
        <v>771664454</v>
      </c>
      <c r="I64" s="41">
        <f t="shared" si="7"/>
        <v>774701563</v>
      </c>
      <c r="J64" s="41">
        <f t="shared" si="7"/>
        <v>781573321</v>
      </c>
      <c r="K64" s="41">
        <f t="shared" si="7"/>
        <v>787705574</v>
      </c>
      <c r="L64" s="41">
        <f t="shared" si="7"/>
        <v>794020487</v>
      </c>
      <c r="M64" s="41">
        <f t="shared" si="7"/>
        <v>800125698</v>
      </c>
      <c r="N64" s="41">
        <f t="shared" si="7"/>
        <v>806823763</v>
      </c>
      <c r="O64" s="41">
        <f t="shared" si="7"/>
        <v>813719070</v>
      </c>
      <c r="P64" s="41">
        <f t="shared" si="7"/>
        <v>820805011</v>
      </c>
    </row>
    <row r="65" spans="1:16" x14ac:dyDescent="0.2">
      <c r="A65" s="28" t="s">
        <v>94</v>
      </c>
      <c r="B65" s="27"/>
      <c r="C65" s="32">
        <v>0</v>
      </c>
      <c r="D65" s="34"/>
      <c r="E65" s="32">
        <v>0</v>
      </c>
      <c r="F65" s="34"/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</row>
    <row r="66" spans="1:16" ht="15.75" thickBot="1" x14ac:dyDescent="0.3">
      <c r="A66" s="12" t="s">
        <v>95</v>
      </c>
      <c r="B66" s="15"/>
      <c r="C66" s="18">
        <f>SUM(C64:C65)</f>
        <v>682899000</v>
      </c>
      <c r="D66" s="15"/>
      <c r="E66" s="18">
        <f>SUM(E64:E65)</f>
        <v>703965519</v>
      </c>
      <c r="F66" s="15"/>
      <c r="G66" s="18">
        <f t="shared" ref="G66:P66" si="8">SUM(G64:G65)</f>
        <v>771678842</v>
      </c>
      <c r="H66" s="18">
        <f t="shared" si="8"/>
        <v>771664454</v>
      </c>
      <c r="I66" s="18">
        <f t="shared" si="8"/>
        <v>774701563</v>
      </c>
      <c r="J66" s="18">
        <f t="shared" si="8"/>
        <v>781573321</v>
      </c>
      <c r="K66" s="18">
        <f t="shared" si="8"/>
        <v>787705574</v>
      </c>
      <c r="L66" s="18">
        <f t="shared" si="8"/>
        <v>794020487</v>
      </c>
      <c r="M66" s="18">
        <f t="shared" si="8"/>
        <v>800125698</v>
      </c>
      <c r="N66" s="18">
        <f t="shared" si="8"/>
        <v>806823763</v>
      </c>
      <c r="O66" s="18">
        <f t="shared" si="8"/>
        <v>813719070</v>
      </c>
      <c r="P66" s="18">
        <f t="shared" si="8"/>
        <v>820805011</v>
      </c>
    </row>
    <row r="67" spans="1:16" ht="15" thickTop="1" x14ac:dyDescent="0.2"/>
    <row r="68" spans="1:16" x14ac:dyDescent="0.2">
      <c r="C68" s="42">
        <f>C66-C58</f>
        <v>0</v>
      </c>
      <c r="E68" s="42">
        <f>E66-E58</f>
        <v>0</v>
      </c>
      <c r="G68" s="42">
        <f>G66-G58</f>
        <v>0</v>
      </c>
      <c r="H68" s="42">
        <f t="shared" ref="H68:P68" si="9">H66-H58</f>
        <v>0</v>
      </c>
      <c r="I68" s="42">
        <f t="shared" si="9"/>
        <v>0</v>
      </c>
      <c r="J68" s="42">
        <f t="shared" si="9"/>
        <v>0</v>
      </c>
      <c r="K68" s="42">
        <f t="shared" si="9"/>
        <v>0</v>
      </c>
      <c r="L68" s="42">
        <f t="shared" si="9"/>
        <v>0</v>
      </c>
      <c r="M68" s="42">
        <f t="shared" si="9"/>
        <v>0</v>
      </c>
      <c r="N68" s="42">
        <f t="shared" si="9"/>
        <v>0</v>
      </c>
      <c r="O68" s="42">
        <f t="shared" si="9"/>
        <v>0</v>
      </c>
      <c r="P68" s="42">
        <f t="shared" si="9"/>
        <v>0</v>
      </c>
    </row>
  </sheetData>
  <mergeCells count="1">
    <mergeCell ref="G3:P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96</v>
      </c>
      <c r="B3" s="22"/>
      <c r="C3" s="5" t="s">
        <v>3</v>
      </c>
      <c r="D3" s="49"/>
      <c r="E3" s="5" t="s">
        <v>185</v>
      </c>
      <c r="F3" s="39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184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ht="15" x14ac:dyDescent="0.25">
      <c r="A6" s="12" t="s">
        <v>97</v>
      </c>
      <c r="B6" s="24"/>
      <c r="C6" s="32"/>
      <c r="D6" s="33"/>
      <c r="E6" s="32"/>
      <c r="F6" s="33"/>
      <c r="G6" s="32"/>
      <c r="H6" s="43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98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19</v>
      </c>
      <c r="B8" s="24"/>
      <c r="C8" s="32">
        <v>0</v>
      </c>
      <c r="D8" s="33"/>
      <c r="E8" s="32">
        <v>27957391</v>
      </c>
      <c r="F8" s="33"/>
      <c r="G8" s="32">
        <v>28676897</v>
      </c>
      <c r="H8" s="32">
        <v>29415159.899999999</v>
      </c>
      <c r="I8" s="32">
        <v>30088249.470000003</v>
      </c>
      <c r="J8" s="32">
        <v>30840455.119999997</v>
      </c>
      <c r="K8" s="32">
        <v>31611466.415000003</v>
      </c>
      <c r="L8" s="32">
        <v>32401752.859999999</v>
      </c>
      <c r="M8" s="32">
        <v>33211798.629999995</v>
      </c>
      <c r="N8" s="32">
        <v>34042095.339999996</v>
      </c>
      <c r="O8" s="32">
        <v>34893148.219999999</v>
      </c>
      <c r="P8" s="32">
        <v>35765475.555</v>
      </c>
    </row>
    <row r="9" spans="1:16" x14ac:dyDescent="0.2">
      <c r="A9" s="28" t="s">
        <v>20</v>
      </c>
      <c r="B9" s="24"/>
      <c r="C9" s="32">
        <v>0</v>
      </c>
      <c r="D9" s="33"/>
      <c r="E9" s="32">
        <v>17286276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99</v>
      </c>
      <c r="B10" s="24"/>
      <c r="C10" s="32">
        <v>0</v>
      </c>
      <c r="D10" s="33"/>
      <c r="E10" s="32">
        <v>158941</v>
      </c>
      <c r="F10" s="33"/>
      <c r="G10" s="32">
        <v>787086</v>
      </c>
      <c r="H10" s="32">
        <v>447078.29667899664</v>
      </c>
      <c r="I10" s="32">
        <v>585933.80230352422</v>
      </c>
      <c r="J10" s="32">
        <v>558727.93412204902</v>
      </c>
      <c r="K10" s="32">
        <v>629966.3513389593</v>
      </c>
      <c r="L10" s="32">
        <v>730248.96191214107</v>
      </c>
      <c r="M10" s="32">
        <v>839217.61243807105</v>
      </c>
      <c r="N10" s="32">
        <v>953304.2313284385</v>
      </c>
      <c r="O10" s="32">
        <v>1090316.6754066213</v>
      </c>
      <c r="P10" s="32">
        <v>1230391.8117228998</v>
      </c>
    </row>
    <row r="11" spans="1:16" x14ac:dyDescent="0.2">
      <c r="A11" s="28" t="s">
        <v>100</v>
      </c>
      <c r="B11" s="24"/>
      <c r="C11" s="32">
        <v>0</v>
      </c>
      <c r="D11" s="33"/>
      <c r="E11" s="32">
        <v>34000312</v>
      </c>
      <c r="F11" s="33"/>
      <c r="G11" s="32">
        <v>83008543</v>
      </c>
      <c r="H11" s="32">
        <v>13386517</v>
      </c>
      <c r="I11" s="32">
        <v>13595139</v>
      </c>
      <c r="J11" s="32">
        <v>13808107</v>
      </c>
      <c r="K11" s="32">
        <v>14025516</v>
      </c>
      <c r="L11" s="32">
        <v>14247461</v>
      </c>
      <c r="M11" s="32">
        <v>14474038</v>
      </c>
      <c r="N11" s="32">
        <v>14705344</v>
      </c>
      <c r="O11" s="32">
        <v>14941475</v>
      </c>
      <c r="P11" s="32">
        <v>15182534</v>
      </c>
    </row>
    <row r="12" spans="1:16" hidden="1" x14ac:dyDescent="0.2">
      <c r="A12" s="14" t="s">
        <v>101</v>
      </c>
      <c r="B12" s="24"/>
      <c r="C12" s="32">
        <v>0</v>
      </c>
      <c r="D12" s="33"/>
      <c r="E12" s="28">
        <v>0</v>
      </c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28" t="s">
        <v>62</v>
      </c>
      <c r="B13" s="24"/>
      <c r="C13" s="32">
        <v>0</v>
      </c>
      <c r="D13" s="33"/>
      <c r="E13" s="32">
        <v>2546909</v>
      </c>
      <c r="F13" s="33"/>
      <c r="G13" s="32">
        <v>2347693</v>
      </c>
      <c r="H13" s="32">
        <v>2406384</v>
      </c>
      <c r="I13" s="32">
        <v>2466544</v>
      </c>
      <c r="J13" s="32">
        <v>2528206</v>
      </c>
      <c r="K13" s="32">
        <v>2621410</v>
      </c>
      <c r="L13" s="32">
        <v>2686948</v>
      </c>
      <c r="M13" s="32">
        <v>2754124</v>
      </c>
      <c r="N13" s="32">
        <v>2822979</v>
      </c>
      <c r="O13" s="32">
        <v>2893556</v>
      </c>
      <c r="P13" s="32">
        <v>2965892</v>
      </c>
    </row>
    <row r="14" spans="1:16" x14ac:dyDescent="0.2">
      <c r="A14" s="13" t="s">
        <v>102</v>
      </c>
      <c r="B14" s="24"/>
      <c r="C14" s="32"/>
      <c r="D14" s="33"/>
      <c r="E14" s="32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28" t="s">
        <v>34</v>
      </c>
      <c r="B15" s="24"/>
      <c r="C15" s="32">
        <v>0</v>
      </c>
      <c r="D15" s="33"/>
      <c r="E15" s="32">
        <v>-24396861</v>
      </c>
      <c r="F15" s="33"/>
      <c r="G15" s="32">
        <v>-25815376</v>
      </c>
      <c r="H15" s="32">
        <v>-24149683</v>
      </c>
      <c r="I15" s="32">
        <v>-24753430</v>
      </c>
      <c r="J15" s="32">
        <v>-25372282</v>
      </c>
      <c r="K15" s="32">
        <v>-26006596</v>
      </c>
      <c r="L15" s="32">
        <v>-26656764</v>
      </c>
      <c r="M15" s="32">
        <v>-27323180</v>
      </c>
      <c r="N15" s="32">
        <v>-28006273</v>
      </c>
      <c r="O15" s="32">
        <v>-28706430</v>
      </c>
      <c r="P15" s="32">
        <v>-29424088</v>
      </c>
    </row>
    <row r="16" spans="1:16" x14ac:dyDescent="0.2">
      <c r="A16" s="28" t="s">
        <v>36</v>
      </c>
      <c r="B16" s="24"/>
      <c r="C16" s="32">
        <v>0</v>
      </c>
      <c r="D16" s="33"/>
      <c r="E16" s="32">
        <v>-20833750</v>
      </c>
      <c r="F16" s="33"/>
      <c r="G16" s="32">
        <v>-21443080</v>
      </c>
      <c r="H16" s="32">
        <v>-15588581</v>
      </c>
      <c r="I16" s="32">
        <v>-16003301</v>
      </c>
      <c r="J16" s="32">
        <v>-15727967</v>
      </c>
      <c r="K16" s="32">
        <v>-16121168</v>
      </c>
      <c r="L16" s="32">
        <v>-16524202</v>
      </c>
      <c r="M16" s="32">
        <v>-17337321</v>
      </c>
      <c r="N16" s="32">
        <v>-17360769</v>
      </c>
      <c r="O16" s="32">
        <v>-17794792</v>
      </c>
      <c r="P16" s="32">
        <v>-18239662</v>
      </c>
    </row>
    <row r="17" spans="1:16" x14ac:dyDescent="0.2">
      <c r="A17" s="28" t="s">
        <v>35</v>
      </c>
      <c r="B17" s="24"/>
      <c r="C17" s="32">
        <v>0</v>
      </c>
      <c r="D17" s="33"/>
      <c r="E17" s="32">
        <v>-840972</v>
      </c>
      <c r="F17" s="33"/>
      <c r="G17" s="32">
        <v>-720400</v>
      </c>
      <c r="H17" s="32">
        <v>-566231</v>
      </c>
      <c r="I17" s="32">
        <v>-411223</v>
      </c>
      <c r="J17" s="32">
        <v>-258149</v>
      </c>
      <c r="K17" s="32">
        <v>-156829</v>
      </c>
      <c r="L17" s="32">
        <v>-112591</v>
      </c>
      <c r="M17" s="32">
        <v>-74861</v>
      </c>
      <c r="N17" s="32">
        <v>-39510</v>
      </c>
      <c r="O17" s="32">
        <v>-19397</v>
      </c>
      <c r="P17" s="32">
        <v>-14681</v>
      </c>
    </row>
    <row r="18" spans="1:16" hidden="1" x14ac:dyDescent="0.2">
      <c r="A18" s="28" t="s">
        <v>103</v>
      </c>
      <c r="B18" s="24"/>
      <c r="C18" s="32">
        <v>0</v>
      </c>
      <c r="D18" s="33"/>
      <c r="E18" s="32">
        <v>0</v>
      </c>
      <c r="F18" s="33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x14ac:dyDescent="0.2">
      <c r="A19" s="28" t="s">
        <v>62</v>
      </c>
      <c r="B19" s="24"/>
      <c r="C19" s="32">
        <v>0</v>
      </c>
      <c r="D19" s="33"/>
      <c r="E19" s="32">
        <v>-1929727</v>
      </c>
      <c r="F19" s="33"/>
      <c r="G19" s="32">
        <v>-1835934</v>
      </c>
      <c r="H19" s="32">
        <v>-1881834</v>
      </c>
      <c r="I19" s="32">
        <v>-1928881</v>
      </c>
      <c r="J19" s="32">
        <v>-1977103</v>
      </c>
      <c r="K19" s="32">
        <v>-2026530</v>
      </c>
      <c r="L19" s="32">
        <v>-2077192</v>
      </c>
      <c r="M19" s="32">
        <v>-2129123</v>
      </c>
      <c r="N19" s="32">
        <v>-2182351</v>
      </c>
      <c r="O19" s="32">
        <v>-2236909</v>
      </c>
      <c r="P19" s="32">
        <v>-2292831</v>
      </c>
    </row>
    <row r="20" spans="1:16" x14ac:dyDescent="0.2">
      <c r="A20" s="28"/>
      <c r="B20" s="24"/>
      <c r="C20" s="32"/>
      <c r="D20" s="33"/>
      <c r="E20" s="32"/>
      <c r="F20" s="33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A21" s="13" t="s">
        <v>104</v>
      </c>
      <c r="B21" s="24"/>
      <c r="C21" s="41">
        <f>SUM(C8:C20)</f>
        <v>0</v>
      </c>
      <c r="D21" s="33"/>
      <c r="E21" s="41">
        <f>SUM(E8:E20)</f>
        <v>33948519</v>
      </c>
      <c r="F21" s="33"/>
      <c r="G21" s="41">
        <f t="shared" ref="G21:P21" si="0">SUM(G8:G20)</f>
        <v>83873698</v>
      </c>
      <c r="H21" s="41">
        <f t="shared" si="0"/>
        <v>15371294.196678996</v>
      </c>
      <c r="I21" s="41">
        <f t="shared" si="0"/>
        <v>15832708.272303522</v>
      </c>
      <c r="J21" s="41">
        <f t="shared" si="0"/>
        <v>16892014.054122046</v>
      </c>
      <c r="K21" s="41">
        <f t="shared" si="0"/>
        <v>17374929.766338967</v>
      </c>
      <c r="L21" s="41">
        <f t="shared" si="0"/>
        <v>17806541.82191214</v>
      </c>
      <c r="M21" s="41">
        <f t="shared" si="0"/>
        <v>17846449.242438063</v>
      </c>
      <c r="N21" s="41">
        <f t="shared" si="0"/>
        <v>18695336.571328431</v>
      </c>
      <c r="O21" s="41">
        <f t="shared" si="0"/>
        <v>19158323.895406619</v>
      </c>
      <c r="P21" s="41">
        <f t="shared" si="0"/>
        <v>19615505.366722897</v>
      </c>
    </row>
    <row r="22" spans="1:16" x14ac:dyDescent="0.2">
      <c r="A22" s="26"/>
      <c r="B22" s="24"/>
      <c r="C22" s="32"/>
      <c r="D22" s="33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5" x14ac:dyDescent="0.25">
      <c r="A23" s="12" t="s">
        <v>105</v>
      </c>
      <c r="B23" s="24"/>
      <c r="C23" s="32"/>
      <c r="D23" s="33"/>
      <c r="E23" s="32"/>
      <c r="F23" s="33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">
      <c r="A24" s="13" t="s">
        <v>98</v>
      </c>
      <c r="B24" s="24"/>
      <c r="C24" s="32"/>
      <c r="D24" s="33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14" t="s">
        <v>106</v>
      </c>
      <c r="B25" s="24"/>
      <c r="C25" s="32">
        <v>0</v>
      </c>
      <c r="D25" s="33"/>
      <c r="E25" s="32">
        <v>0</v>
      </c>
      <c r="F25" s="33"/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idden="1" x14ac:dyDescent="0.2">
      <c r="A26" s="28" t="s">
        <v>107</v>
      </c>
      <c r="B26" s="24"/>
      <c r="C26" s="32">
        <v>0</v>
      </c>
      <c r="D26" s="33"/>
      <c r="E26" s="32">
        <v>0</v>
      </c>
      <c r="F26" s="33"/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idden="1" x14ac:dyDescent="0.2">
      <c r="A27" s="28" t="s">
        <v>108</v>
      </c>
      <c r="B27" s="24"/>
      <c r="C27" s="32">
        <v>0</v>
      </c>
      <c r="D27" s="33"/>
      <c r="E27" s="32">
        <v>0</v>
      </c>
      <c r="F27" s="33"/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x14ac:dyDescent="0.2">
      <c r="A28" s="28" t="s">
        <v>109</v>
      </c>
      <c r="B28" s="24"/>
      <c r="C28" s="32">
        <v>0</v>
      </c>
      <c r="D28" s="33"/>
      <c r="E28" s="32">
        <v>1507964</v>
      </c>
      <c r="F28" s="33"/>
      <c r="G28" s="32">
        <v>1214619</v>
      </c>
      <c r="H28" s="32">
        <v>1589875</v>
      </c>
      <c r="I28" s="32">
        <v>1578141</v>
      </c>
      <c r="J28" s="32">
        <v>1544002</v>
      </c>
      <c r="K28" s="32">
        <v>1432013</v>
      </c>
      <c r="L28" s="32">
        <v>1420315</v>
      </c>
      <c r="M28" s="32">
        <v>1433657</v>
      </c>
      <c r="N28" s="32">
        <v>1518800</v>
      </c>
      <c r="O28" s="32">
        <v>1774464</v>
      </c>
      <c r="P28" s="32">
        <v>1580904</v>
      </c>
    </row>
    <row r="29" spans="1:16" hidden="1" x14ac:dyDescent="0.2">
      <c r="A29" s="14" t="s">
        <v>110</v>
      </c>
      <c r="B29" s="24"/>
      <c r="C29" s="32">
        <v>0</v>
      </c>
      <c r="D29" s="33"/>
      <c r="E29" s="32">
        <v>0</v>
      </c>
      <c r="F29" s="33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hidden="1" x14ac:dyDescent="0.2">
      <c r="A30" s="14" t="s">
        <v>111</v>
      </c>
      <c r="B30" s="24"/>
      <c r="C30" s="32">
        <v>0</v>
      </c>
      <c r="D30" s="33"/>
      <c r="E30" s="32">
        <v>0</v>
      </c>
      <c r="F30" s="33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</row>
    <row r="31" spans="1:16" hidden="1" x14ac:dyDescent="0.2">
      <c r="A31" s="28" t="s">
        <v>112</v>
      </c>
      <c r="B31" s="24"/>
      <c r="C31" s="32">
        <v>0</v>
      </c>
      <c r="D31" s="33"/>
      <c r="E31" s="32">
        <v>0</v>
      </c>
      <c r="F31" s="33"/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</row>
    <row r="32" spans="1:16" hidden="1" x14ac:dyDescent="0.2">
      <c r="A32" s="28" t="s">
        <v>113</v>
      </c>
      <c r="B32" s="24"/>
      <c r="C32" s="32">
        <v>0</v>
      </c>
      <c r="D32" s="33"/>
      <c r="E32" s="32">
        <v>0</v>
      </c>
      <c r="F32" s="33"/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</row>
    <row r="33" spans="1:16" hidden="1" x14ac:dyDescent="0.2">
      <c r="A33" s="28" t="s">
        <v>114</v>
      </c>
      <c r="B33" s="24"/>
      <c r="C33" s="32">
        <v>0</v>
      </c>
      <c r="D33" s="33"/>
      <c r="E33" s="32">
        <v>0</v>
      </c>
      <c r="F33" s="33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</row>
    <row r="34" spans="1:16" hidden="1" x14ac:dyDescent="0.2">
      <c r="A34" s="28" t="s">
        <v>115</v>
      </c>
      <c r="B34" s="24"/>
      <c r="C34" s="32">
        <v>0</v>
      </c>
      <c r="D34" s="33"/>
      <c r="E34" s="32">
        <v>0</v>
      </c>
      <c r="F34" s="33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</row>
    <row r="35" spans="1:16" hidden="1" x14ac:dyDescent="0.2">
      <c r="A35" s="14" t="s">
        <v>116</v>
      </c>
      <c r="B35" s="24"/>
      <c r="C35" s="32">
        <v>0</v>
      </c>
      <c r="D35" s="33"/>
      <c r="E35" s="32">
        <v>0</v>
      </c>
      <c r="F35" s="33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102</v>
      </c>
      <c r="B36" s="24"/>
      <c r="C36" s="32"/>
      <c r="D36" s="33"/>
      <c r="E36" s="32"/>
      <c r="F36" s="33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14" t="s">
        <v>117</v>
      </c>
      <c r="B37" s="24"/>
      <c r="C37" s="32">
        <v>0</v>
      </c>
      <c r="D37" s="33"/>
      <c r="E37" s="32">
        <v>0</v>
      </c>
      <c r="F37" s="33"/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</row>
    <row r="38" spans="1:16" hidden="1" x14ac:dyDescent="0.2">
      <c r="A38" s="28" t="s">
        <v>118</v>
      </c>
      <c r="B38" s="24"/>
      <c r="C38" s="32">
        <v>0</v>
      </c>
      <c r="D38" s="33"/>
      <c r="E38" s="32">
        <v>0</v>
      </c>
      <c r="F38" s="33"/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</row>
    <row r="39" spans="1:16" x14ac:dyDescent="0.2">
      <c r="A39" s="28" t="s">
        <v>119</v>
      </c>
      <c r="B39" s="24"/>
      <c r="C39" s="32">
        <v>0</v>
      </c>
      <c r="D39" s="33"/>
      <c r="E39" s="32">
        <v>-29369891</v>
      </c>
      <c r="F39" s="33"/>
      <c r="G39" s="32">
        <v>-84245091</v>
      </c>
      <c r="H39" s="32">
        <v>-18408250</v>
      </c>
      <c r="I39" s="32">
        <v>-14451283</v>
      </c>
      <c r="J39" s="32">
        <v>-17397166</v>
      </c>
      <c r="K39" s="32">
        <v>-14448646</v>
      </c>
      <c r="L39" s="32">
        <v>-13397103</v>
      </c>
      <c r="M39" s="32">
        <v>-13036606</v>
      </c>
      <c r="N39" s="32">
        <v>-13755266</v>
      </c>
      <c r="O39" s="32">
        <v>-13564480</v>
      </c>
      <c r="P39" s="32">
        <v>-13582911</v>
      </c>
    </row>
    <row r="40" spans="1:16" hidden="1" x14ac:dyDescent="0.2">
      <c r="A40" s="28" t="s">
        <v>120</v>
      </c>
      <c r="B40" s="24"/>
      <c r="C40" s="32">
        <v>0</v>
      </c>
      <c r="D40" s="33"/>
      <c r="E40" s="32">
        <v>0</v>
      </c>
      <c r="F40" s="33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4" t="s">
        <v>121</v>
      </c>
      <c r="B41" s="24"/>
      <c r="C41" s="32">
        <v>0</v>
      </c>
      <c r="D41" s="33"/>
      <c r="E41" s="32">
        <v>0</v>
      </c>
      <c r="F41" s="33"/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hidden="1" x14ac:dyDescent="0.2">
      <c r="A42" s="28" t="s">
        <v>122</v>
      </c>
      <c r="B42" s="24"/>
      <c r="C42" s="28">
        <v>0</v>
      </c>
      <c r="D42" s="33"/>
      <c r="E42" s="28">
        <v>0</v>
      </c>
      <c r="F42" s="33"/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hidden="1" x14ac:dyDescent="0.2">
      <c r="A43" s="28" t="s">
        <v>123</v>
      </c>
      <c r="B43" s="24"/>
      <c r="C43" s="32">
        <v>0</v>
      </c>
      <c r="D43" s="33"/>
      <c r="E43" s="32">
        <v>0</v>
      </c>
      <c r="F43" s="33"/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hidden="1" x14ac:dyDescent="0.2">
      <c r="A44" s="28" t="s">
        <v>124</v>
      </c>
      <c r="B44" s="24"/>
      <c r="C44" s="28">
        <v>0</v>
      </c>
      <c r="D44" s="33"/>
      <c r="E44" s="28">
        <v>0</v>
      </c>
      <c r="F44" s="33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hidden="1" x14ac:dyDescent="0.2">
      <c r="A45" s="28" t="s">
        <v>125</v>
      </c>
      <c r="B45" s="24"/>
      <c r="C45" s="28">
        <v>0</v>
      </c>
      <c r="D45" s="33"/>
      <c r="E45" s="28">
        <v>0</v>
      </c>
      <c r="F45" s="33"/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x14ac:dyDescent="0.2">
      <c r="A46" s="28"/>
      <c r="B46" s="24"/>
      <c r="C46" s="32"/>
      <c r="D46" s="33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">
      <c r="A47" s="13" t="s">
        <v>126</v>
      </c>
      <c r="B47" s="24"/>
      <c r="C47" s="41">
        <f>SUM(C25:C46)</f>
        <v>0</v>
      </c>
      <c r="D47" s="33"/>
      <c r="E47" s="41">
        <f>SUM(E25:E46)</f>
        <v>-27861927</v>
      </c>
      <c r="F47" s="33"/>
      <c r="G47" s="41">
        <f t="shared" ref="G47:P47" si="1">SUM(G25:G46)</f>
        <v>-83030472</v>
      </c>
      <c r="H47" s="41">
        <f t="shared" si="1"/>
        <v>-16818375</v>
      </c>
      <c r="I47" s="41">
        <f t="shared" si="1"/>
        <v>-12873142</v>
      </c>
      <c r="J47" s="41">
        <f t="shared" si="1"/>
        <v>-15853164</v>
      </c>
      <c r="K47" s="41">
        <f t="shared" si="1"/>
        <v>-13016633</v>
      </c>
      <c r="L47" s="41">
        <f t="shared" si="1"/>
        <v>-11976788</v>
      </c>
      <c r="M47" s="41">
        <f t="shared" si="1"/>
        <v>-11602949</v>
      </c>
      <c r="N47" s="41">
        <f t="shared" si="1"/>
        <v>-12236466</v>
      </c>
      <c r="O47" s="41">
        <f t="shared" si="1"/>
        <v>-11790016</v>
      </c>
      <c r="P47" s="41">
        <f t="shared" si="1"/>
        <v>-12002007</v>
      </c>
    </row>
    <row r="48" spans="1:16" x14ac:dyDescent="0.2">
      <c r="A48" s="26"/>
      <c r="B48" s="24"/>
      <c r="C48" s="32"/>
      <c r="D48" s="33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5" x14ac:dyDescent="0.25">
      <c r="A49" s="12" t="s">
        <v>127</v>
      </c>
      <c r="B49" s="24"/>
      <c r="C49" s="32"/>
      <c r="D49" s="33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">
      <c r="A50" s="13" t="s">
        <v>98</v>
      </c>
      <c r="B50" s="24"/>
      <c r="C50" s="32"/>
      <c r="D50" s="33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">
      <c r="A51" s="28" t="s">
        <v>128</v>
      </c>
      <c r="B51" s="24"/>
      <c r="C51" s="32">
        <v>0</v>
      </c>
      <c r="D51" s="33"/>
      <c r="E51" s="32">
        <v>0</v>
      </c>
      <c r="F51" s="33"/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</row>
    <row r="52" spans="1:16" hidden="1" x14ac:dyDescent="0.2">
      <c r="A52" s="28" t="s">
        <v>129</v>
      </c>
      <c r="B52" s="24"/>
      <c r="C52" s="32">
        <v>0</v>
      </c>
      <c r="D52" s="33"/>
      <c r="E52" s="32">
        <v>0</v>
      </c>
      <c r="F52" s="33"/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</row>
    <row r="53" spans="1:16" hidden="1" x14ac:dyDescent="0.2">
      <c r="A53" s="28" t="s">
        <v>130</v>
      </c>
      <c r="B53" s="24"/>
      <c r="C53" s="32">
        <v>0</v>
      </c>
      <c r="D53" s="33"/>
      <c r="E53" s="32">
        <v>0</v>
      </c>
      <c r="F53" s="33"/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</row>
    <row r="54" spans="1:16" x14ac:dyDescent="0.2">
      <c r="A54" s="13" t="s">
        <v>102</v>
      </c>
      <c r="B54" s="24"/>
      <c r="C54" s="32"/>
      <c r="D54" s="33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">
      <c r="A55" s="28" t="s">
        <v>131</v>
      </c>
      <c r="B55" s="24"/>
      <c r="C55" s="32">
        <v>0</v>
      </c>
      <c r="D55" s="33"/>
      <c r="E55" s="32">
        <v>-2707306</v>
      </c>
      <c r="F55" s="33"/>
      <c r="G55" s="32">
        <v>-2815391</v>
      </c>
      <c r="H55" s="32">
        <v>-2969830</v>
      </c>
      <c r="I55" s="32">
        <v>-2845833</v>
      </c>
      <c r="J55" s="32">
        <v>-2614863</v>
      </c>
      <c r="K55" s="32">
        <v>-859836</v>
      </c>
      <c r="L55" s="32">
        <v>-726169</v>
      </c>
      <c r="M55" s="32">
        <v>-585969</v>
      </c>
      <c r="N55" s="32">
        <v>-444920</v>
      </c>
      <c r="O55" s="32">
        <v>-84886</v>
      </c>
      <c r="P55" s="32">
        <v>-50997</v>
      </c>
    </row>
    <row r="56" spans="1:16" x14ac:dyDescent="0.2">
      <c r="A56" s="28" t="s">
        <v>132</v>
      </c>
      <c r="B56" s="24"/>
      <c r="C56" s="32">
        <v>0</v>
      </c>
      <c r="D56" s="33"/>
      <c r="E56" s="32">
        <v>0</v>
      </c>
      <c r="F56" s="33"/>
      <c r="G56" s="32">
        <v>-10311</v>
      </c>
      <c r="H56" s="32">
        <v>-4786</v>
      </c>
      <c r="I56" s="32">
        <v>-1601</v>
      </c>
      <c r="J56" s="32">
        <v>-1998</v>
      </c>
      <c r="K56" s="32">
        <v>-2423</v>
      </c>
      <c r="L56" s="32">
        <v>-2879</v>
      </c>
      <c r="M56" s="32">
        <v>-3368</v>
      </c>
      <c r="N56" s="32">
        <v>-3891</v>
      </c>
      <c r="O56" s="32">
        <v>-4450</v>
      </c>
      <c r="P56" s="32">
        <v>-5049</v>
      </c>
    </row>
    <row r="57" spans="1:16" hidden="1" x14ac:dyDescent="0.2">
      <c r="A57" s="28" t="s">
        <v>133</v>
      </c>
      <c r="B57" s="24"/>
      <c r="C57" s="32">
        <v>0</v>
      </c>
      <c r="D57" s="33"/>
      <c r="E57" s="32">
        <v>0</v>
      </c>
      <c r="F57" s="33"/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hidden="1" x14ac:dyDescent="0.2">
      <c r="A58" s="28" t="s">
        <v>134</v>
      </c>
      <c r="B58" s="24"/>
      <c r="C58" s="32">
        <v>0</v>
      </c>
      <c r="D58" s="33"/>
      <c r="E58" s="32">
        <v>0</v>
      </c>
      <c r="F58" s="33"/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</row>
    <row r="59" spans="1:16" x14ac:dyDescent="0.2">
      <c r="A59" s="28"/>
      <c r="B59" s="24"/>
      <c r="C59" s="32"/>
      <c r="D59" s="33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">
      <c r="A60" s="13" t="s">
        <v>135</v>
      </c>
      <c r="B60" s="24"/>
      <c r="C60" s="41">
        <f>SUM(C51:C59)</f>
        <v>0</v>
      </c>
      <c r="D60" s="33"/>
      <c r="E60" s="41">
        <f>SUM(E51:E59)</f>
        <v>-2707306</v>
      </c>
      <c r="F60" s="33"/>
      <c r="G60" s="41">
        <f t="shared" ref="G60:P60" si="2">SUM(G51:G59)</f>
        <v>-2825702</v>
      </c>
      <c r="H60" s="41">
        <f t="shared" si="2"/>
        <v>-2974616</v>
      </c>
      <c r="I60" s="41">
        <f t="shared" si="2"/>
        <v>-2847434</v>
      </c>
      <c r="J60" s="41">
        <f t="shared" si="2"/>
        <v>-2616861</v>
      </c>
      <c r="K60" s="41">
        <f t="shared" si="2"/>
        <v>-862259</v>
      </c>
      <c r="L60" s="41">
        <f t="shared" si="2"/>
        <v>-729048</v>
      </c>
      <c r="M60" s="41">
        <f t="shared" si="2"/>
        <v>-589337</v>
      </c>
      <c r="N60" s="41">
        <f t="shared" si="2"/>
        <v>-448811</v>
      </c>
      <c r="O60" s="41">
        <f t="shared" si="2"/>
        <v>-89336</v>
      </c>
      <c r="P60" s="41">
        <f t="shared" si="2"/>
        <v>-56046</v>
      </c>
    </row>
    <row r="61" spans="1:16" x14ac:dyDescent="0.2">
      <c r="A61" s="26"/>
      <c r="B61" s="24"/>
      <c r="C61" s="32"/>
      <c r="D61" s="33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">
      <c r="A62" s="13" t="s">
        <v>136</v>
      </c>
      <c r="B62" s="24"/>
      <c r="C62" s="32">
        <f>C21+C47+C60</f>
        <v>0</v>
      </c>
      <c r="D62" s="33"/>
      <c r="E62" s="32">
        <f>E21+E47+E60</f>
        <v>3379286</v>
      </c>
      <c r="F62" s="33"/>
      <c r="G62" s="32">
        <f t="shared" ref="G62:P62" si="3">G21+G47+G60</f>
        <v>-1982476</v>
      </c>
      <c r="H62" s="32">
        <f t="shared" si="3"/>
        <v>-4421696.8033210039</v>
      </c>
      <c r="I62" s="32">
        <f t="shared" si="3"/>
        <v>112132.27230352163</v>
      </c>
      <c r="J62" s="32">
        <f t="shared" si="3"/>
        <v>-1578010.9458779544</v>
      </c>
      <c r="K62" s="32">
        <f t="shared" si="3"/>
        <v>3496037.7663389668</v>
      </c>
      <c r="L62" s="32">
        <f t="shared" si="3"/>
        <v>5100705.8219121397</v>
      </c>
      <c r="M62" s="32">
        <f t="shared" si="3"/>
        <v>5654163.242438063</v>
      </c>
      <c r="N62" s="32">
        <f t="shared" si="3"/>
        <v>6010059.5713284314</v>
      </c>
      <c r="O62" s="32">
        <f t="shared" si="3"/>
        <v>7278971.8954066187</v>
      </c>
      <c r="P62" s="32">
        <f t="shared" si="3"/>
        <v>7557452.3667228967</v>
      </c>
    </row>
    <row r="63" spans="1:16" x14ac:dyDescent="0.2">
      <c r="A63" s="26"/>
      <c r="B63" s="24"/>
      <c r="C63" s="32"/>
      <c r="D63" s="33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">
      <c r="A64" s="13" t="s">
        <v>137</v>
      </c>
      <c r="B64" s="24"/>
      <c r="C64" s="32">
        <v>0</v>
      </c>
      <c r="D64" s="33"/>
      <c r="E64" s="28">
        <v>21927000</v>
      </c>
      <c r="F64" s="33"/>
      <c r="G64" s="32">
        <v>25306286</v>
      </c>
      <c r="H64" s="32">
        <v>23323810</v>
      </c>
      <c r="I64" s="32">
        <v>18902113.196678996</v>
      </c>
      <c r="J64" s="32">
        <v>19014245.468982518</v>
      </c>
      <c r="K64" s="32">
        <v>17436234.523104563</v>
      </c>
      <c r="L64" s="32">
        <v>20932272.28944353</v>
      </c>
      <c r="M64" s="32">
        <v>26032978.11135567</v>
      </c>
      <c r="N64" s="32">
        <v>31687141.353793733</v>
      </c>
      <c r="O64" s="32">
        <v>37697200.925122164</v>
      </c>
      <c r="P64" s="32">
        <v>44976172.820528783</v>
      </c>
    </row>
    <row r="65" spans="1:16" x14ac:dyDescent="0.2">
      <c r="A65" s="26"/>
      <c r="B65" s="24"/>
      <c r="C65" s="32"/>
      <c r="D65" s="33"/>
      <c r="E65" s="32"/>
      <c r="F65" s="33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" thickBot="1" x14ac:dyDescent="0.25">
      <c r="A66" s="13" t="s">
        <v>138</v>
      </c>
      <c r="B66" s="24"/>
      <c r="C66" s="44">
        <v>21927000</v>
      </c>
      <c r="D66" s="33"/>
      <c r="E66" s="44">
        <f>SUM(E62:E65)</f>
        <v>25306286</v>
      </c>
      <c r="F66" s="33"/>
      <c r="G66" s="44">
        <f t="shared" ref="G66:P66" si="4">SUM(G62:G65)</f>
        <v>23323810</v>
      </c>
      <c r="H66" s="44">
        <f t="shared" si="4"/>
        <v>18902113.196678996</v>
      </c>
      <c r="I66" s="44">
        <f t="shared" si="4"/>
        <v>19014245.468982518</v>
      </c>
      <c r="J66" s="44">
        <f t="shared" si="4"/>
        <v>17436234.523104563</v>
      </c>
      <c r="K66" s="44">
        <f t="shared" si="4"/>
        <v>20932272.28944353</v>
      </c>
      <c r="L66" s="44">
        <f t="shared" si="4"/>
        <v>26032978.11135567</v>
      </c>
      <c r="M66" s="44">
        <f t="shared" si="4"/>
        <v>31687141.353793733</v>
      </c>
      <c r="N66" s="44">
        <f t="shared" si="4"/>
        <v>37697200.925122164</v>
      </c>
      <c r="O66" s="44">
        <f t="shared" si="4"/>
        <v>44976172.820528783</v>
      </c>
      <c r="P66" s="44">
        <f t="shared" si="4"/>
        <v>52533625.18725168</v>
      </c>
    </row>
    <row r="67" spans="1:16" x14ac:dyDescent="0.2">
      <c r="A67" s="26"/>
      <c r="B67" s="24"/>
      <c r="C67" s="32"/>
      <c r="D67" s="33"/>
      <c r="E67" s="32"/>
      <c r="F67" s="33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">
      <c r="A68" s="48"/>
      <c r="B68" s="24"/>
      <c r="C68" s="50"/>
      <c r="D68" s="33"/>
      <c r="E68" s="50"/>
      <c r="F68" s="33"/>
      <c r="G68" s="50"/>
      <c r="H68" s="50"/>
      <c r="I68" s="50"/>
      <c r="J68" s="50"/>
      <c r="K68" s="50"/>
      <c r="L68" s="50"/>
      <c r="M68" s="50">
        <v>0</v>
      </c>
      <c r="N68" s="50"/>
      <c r="O68" s="50"/>
      <c r="P68" s="50"/>
    </row>
    <row r="69" spans="1:16" x14ac:dyDescent="0.2">
      <c r="A69" s="25"/>
      <c r="B69" s="24"/>
      <c r="C69" s="32"/>
      <c r="D69" s="33"/>
      <c r="E69" s="32"/>
      <c r="F69" s="33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">
      <c r="A70" s="43" t="s">
        <v>138</v>
      </c>
      <c r="B70" s="24"/>
      <c r="C70" s="32">
        <v>21927000</v>
      </c>
      <c r="D70" s="33"/>
      <c r="E70" s="32">
        <f>E66</f>
        <v>25306286</v>
      </c>
      <c r="F70" s="33"/>
      <c r="G70" s="32">
        <f>G66</f>
        <v>23323810</v>
      </c>
      <c r="H70" s="32">
        <f t="shared" ref="H70:P70" si="5">H66</f>
        <v>18902113.196678996</v>
      </c>
      <c r="I70" s="32">
        <f t="shared" si="5"/>
        <v>19014245.468982518</v>
      </c>
      <c r="J70" s="32">
        <f t="shared" si="5"/>
        <v>17436234.523104563</v>
      </c>
      <c r="K70" s="32">
        <f t="shared" si="5"/>
        <v>20932272.28944353</v>
      </c>
      <c r="L70" s="32">
        <f t="shared" si="5"/>
        <v>26032978.11135567</v>
      </c>
      <c r="M70" s="32">
        <f t="shared" si="5"/>
        <v>31687141.353793733</v>
      </c>
      <c r="N70" s="32">
        <f t="shared" si="5"/>
        <v>37697200.925122164</v>
      </c>
      <c r="O70" s="32">
        <f t="shared" si="5"/>
        <v>44976172.820528783</v>
      </c>
      <c r="P70" s="32">
        <f t="shared" si="5"/>
        <v>52533625.18725168</v>
      </c>
    </row>
    <row r="71" spans="1:16" x14ac:dyDescent="0.2">
      <c r="A71" s="43" t="s">
        <v>139</v>
      </c>
      <c r="B71" s="24"/>
      <c r="C71" s="32">
        <v>16622000</v>
      </c>
      <c r="D71" s="33"/>
      <c r="E71" s="32">
        <v>16622000</v>
      </c>
      <c r="F71" s="33"/>
      <c r="G71" s="32">
        <v>16622000</v>
      </c>
      <c r="H71" s="32">
        <v>16622000</v>
      </c>
      <c r="I71" s="32">
        <v>16622000</v>
      </c>
      <c r="J71" s="32">
        <v>16622000</v>
      </c>
      <c r="K71" s="32">
        <v>16622000</v>
      </c>
      <c r="L71" s="32">
        <v>16622000</v>
      </c>
      <c r="M71" s="32">
        <v>16622000</v>
      </c>
      <c r="N71" s="32">
        <v>16622000</v>
      </c>
      <c r="O71" s="32">
        <v>16622000</v>
      </c>
      <c r="P71" s="32">
        <v>16622000</v>
      </c>
    </row>
    <row r="72" spans="1:16" x14ac:dyDescent="0.2">
      <c r="A72" s="45" t="s">
        <v>140</v>
      </c>
      <c r="B72" s="24"/>
      <c r="C72" s="45">
        <f>SUM(C70:C71)</f>
        <v>38549000</v>
      </c>
      <c r="D72" s="33"/>
      <c r="E72" s="45">
        <f>SUM(E70:E71)</f>
        <v>41928286</v>
      </c>
      <c r="F72" s="33"/>
      <c r="G72" s="45">
        <f t="shared" ref="G72:P72" si="6">SUM(G70:G71)</f>
        <v>39945810</v>
      </c>
      <c r="H72" s="45">
        <f t="shared" si="6"/>
        <v>35524113.196678996</v>
      </c>
      <c r="I72" s="45">
        <f t="shared" si="6"/>
        <v>35636245.468982518</v>
      </c>
      <c r="J72" s="45">
        <f t="shared" si="6"/>
        <v>34058234.523104563</v>
      </c>
      <c r="K72" s="45">
        <f t="shared" si="6"/>
        <v>37554272.28944353</v>
      </c>
      <c r="L72" s="45">
        <f t="shared" si="6"/>
        <v>42654978.11135567</v>
      </c>
      <c r="M72" s="45">
        <f t="shared" si="6"/>
        <v>48309141.353793733</v>
      </c>
      <c r="N72" s="45">
        <f t="shared" si="6"/>
        <v>54319200.925122164</v>
      </c>
      <c r="O72" s="45">
        <f t="shared" si="6"/>
        <v>61598172.820528783</v>
      </c>
      <c r="P72" s="45">
        <f t="shared" si="6"/>
        <v>69155625.187251687</v>
      </c>
    </row>
    <row r="73" spans="1:16" x14ac:dyDescent="0.2">
      <c r="A73" s="25"/>
      <c r="B73" s="24"/>
      <c r="C73" s="32"/>
      <c r="D73" s="33"/>
      <c r="E73" s="32"/>
      <c r="F73" s="33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15" x14ac:dyDescent="0.25">
      <c r="A74" s="46" t="s">
        <v>141</v>
      </c>
      <c r="B74" s="24"/>
      <c r="C74" s="32"/>
      <c r="D74" s="33"/>
      <c r="E74" s="32"/>
      <c r="F74" s="33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">
      <c r="A75" s="51" t="s">
        <v>142</v>
      </c>
      <c r="B75" s="24"/>
      <c r="C75" s="32">
        <v>18329000</v>
      </c>
      <c r="D75" s="33"/>
      <c r="E75" s="32">
        <v>17706354</v>
      </c>
      <c r="F75" s="33"/>
      <c r="G75" s="32">
        <v>18179732</v>
      </c>
      <c r="H75" s="32">
        <v>15853959</v>
      </c>
      <c r="I75" s="32">
        <v>17000142</v>
      </c>
      <c r="J75" s="32">
        <v>14481304</v>
      </c>
      <c r="K75" s="32">
        <v>15870655</v>
      </c>
      <c r="L75" s="32">
        <v>17788951</v>
      </c>
      <c r="M75" s="32">
        <v>19752454</v>
      </c>
      <c r="N75" s="32">
        <v>21912295</v>
      </c>
      <c r="O75" s="32">
        <v>24119632</v>
      </c>
      <c r="P75" s="32">
        <v>26375652</v>
      </c>
    </row>
    <row r="76" spans="1:16" x14ac:dyDescent="0.2">
      <c r="A76" s="47" t="s">
        <v>143</v>
      </c>
      <c r="B76" s="24"/>
      <c r="C76" s="32">
        <v>16812700</v>
      </c>
      <c r="D76" s="33"/>
      <c r="E76" s="32">
        <v>20928465</v>
      </c>
      <c r="F76" s="33"/>
      <c r="G76" s="32">
        <v>18407847</v>
      </c>
      <c r="H76" s="32">
        <v>16010490</v>
      </c>
      <c r="I76" s="32">
        <v>15764028</v>
      </c>
      <c r="J76" s="32">
        <v>17400791</v>
      </c>
      <c r="K76" s="32">
        <v>19318903</v>
      </c>
      <c r="L76" s="32">
        <v>22372687</v>
      </c>
      <c r="M76" s="32">
        <v>25114285</v>
      </c>
      <c r="N76" s="32">
        <v>28696121</v>
      </c>
      <c r="O76" s="32">
        <v>32603752</v>
      </c>
      <c r="P76" s="32">
        <v>36605950</v>
      </c>
    </row>
    <row r="77" spans="1:16" x14ac:dyDescent="0.2">
      <c r="A77" s="51" t="s">
        <v>144</v>
      </c>
      <c r="B77" s="24"/>
      <c r="C77" s="32">
        <v>3407300</v>
      </c>
      <c r="D77" s="33"/>
      <c r="E77" s="32">
        <v>3293467</v>
      </c>
      <c r="F77" s="33"/>
      <c r="G77" s="32">
        <v>3358231</v>
      </c>
      <c r="H77" s="32">
        <v>3659664.1966789961</v>
      </c>
      <c r="I77" s="32">
        <v>2872075.4689825177</v>
      </c>
      <c r="J77" s="32">
        <v>2176139.5231045634</v>
      </c>
      <c r="K77" s="32">
        <v>2364714.2894435301</v>
      </c>
      <c r="L77" s="32">
        <v>2493340.1113556698</v>
      </c>
      <c r="M77" s="32">
        <v>3442402.3537937328</v>
      </c>
      <c r="N77" s="32">
        <v>3710784.9251221642</v>
      </c>
      <c r="O77" s="32">
        <v>4874788.8205287829</v>
      </c>
      <c r="P77" s="32">
        <v>6174023.187251687</v>
      </c>
    </row>
    <row r="78" spans="1:16" ht="15" thickBot="1" x14ac:dyDescent="0.25">
      <c r="A78" s="25"/>
      <c r="B78" s="24"/>
      <c r="C78" s="44">
        <f t="shared" ref="C78" si="7">SUM(C75:C77)</f>
        <v>38549000</v>
      </c>
      <c r="D78" s="33"/>
      <c r="E78" s="44">
        <f t="shared" ref="E78" si="8">SUM(E75:E77)</f>
        <v>41928286</v>
      </c>
      <c r="F78" s="33"/>
      <c r="G78" s="44">
        <f t="shared" ref="G78:P78" si="9">SUM(G75:G77)</f>
        <v>39945810</v>
      </c>
      <c r="H78" s="44">
        <f t="shared" si="9"/>
        <v>35524113.196678996</v>
      </c>
      <c r="I78" s="44">
        <f t="shared" si="9"/>
        <v>35636245.468982518</v>
      </c>
      <c r="J78" s="44">
        <f t="shared" si="9"/>
        <v>34058234.523104563</v>
      </c>
      <c r="K78" s="44">
        <f t="shared" si="9"/>
        <v>37554272.28944353</v>
      </c>
      <c r="L78" s="44">
        <f t="shared" si="9"/>
        <v>42654978.11135567</v>
      </c>
      <c r="M78" s="44">
        <f t="shared" si="9"/>
        <v>48309141.353793733</v>
      </c>
      <c r="N78" s="44">
        <f t="shared" si="9"/>
        <v>54319200.925122164</v>
      </c>
      <c r="O78" s="44">
        <f t="shared" si="9"/>
        <v>61598172.820528783</v>
      </c>
      <c r="P78" s="44">
        <f t="shared" si="9"/>
        <v>69155625.187251687</v>
      </c>
    </row>
    <row r="80" spans="1:16" x14ac:dyDescent="0.2">
      <c r="C80" s="42">
        <f>C78-C72</f>
        <v>0</v>
      </c>
      <c r="E80" s="42">
        <f>E78-E72</f>
        <v>0</v>
      </c>
      <c r="G80" s="42">
        <f>G78-G72</f>
        <v>0</v>
      </c>
      <c r="H80" s="42">
        <f t="shared" ref="H80:P80" si="10">H78-H72</f>
        <v>0</v>
      </c>
      <c r="I80" s="42">
        <f t="shared" si="10"/>
        <v>0</v>
      </c>
      <c r="J80" s="42">
        <f t="shared" si="10"/>
        <v>0</v>
      </c>
      <c r="K80" s="42">
        <f t="shared" si="10"/>
        <v>0</v>
      </c>
      <c r="L80" s="42">
        <f t="shared" si="10"/>
        <v>0</v>
      </c>
      <c r="M80" s="42">
        <f t="shared" si="10"/>
        <v>0</v>
      </c>
      <c r="N80" s="42">
        <f t="shared" si="10"/>
        <v>0</v>
      </c>
      <c r="O80" s="42">
        <f t="shared" si="10"/>
        <v>0</v>
      </c>
      <c r="P80" s="42">
        <f t="shared" si="10"/>
        <v>0</v>
      </c>
    </row>
  </sheetData>
  <mergeCells count="1">
    <mergeCell ref="G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96</v>
      </c>
      <c r="B3" s="22"/>
      <c r="C3" s="5" t="s">
        <v>3</v>
      </c>
      <c r="D3" s="49"/>
      <c r="E3" s="5" t="s">
        <v>185</v>
      </c>
      <c r="F3" s="39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183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ht="15" x14ac:dyDescent="0.25">
      <c r="A6" s="12" t="s">
        <v>97</v>
      </c>
      <c r="B6" s="24"/>
      <c r="C6" s="32"/>
      <c r="D6" s="33"/>
      <c r="E6" s="32"/>
      <c r="F6" s="33"/>
      <c r="G6" s="32"/>
      <c r="H6" s="43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3" t="s">
        <v>98</v>
      </c>
      <c r="B7" s="24"/>
      <c r="C7" s="32"/>
      <c r="D7" s="33"/>
      <c r="E7" s="32"/>
      <c r="F7" s="33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">
      <c r="A8" s="28" t="s">
        <v>19</v>
      </c>
      <c r="B8" s="24"/>
      <c r="C8" s="32">
        <v>0</v>
      </c>
      <c r="D8" s="33"/>
      <c r="E8" s="32">
        <v>27957391</v>
      </c>
      <c r="F8" s="33"/>
      <c r="G8" s="32">
        <v>28676897</v>
      </c>
      <c r="H8" s="32">
        <v>32128160.399999999</v>
      </c>
      <c r="I8" s="32">
        <v>36200265.109999999</v>
      </c>
      <c r="J8" s="32">
        <v>40985859.465000004</v>
      </c>
      <c r="K8" s="32">
        <v>42225610.82</v>
      </c>
      <c r="L8" s="32">
        <v>43281251.754999995</v>
      </c>
      <c r="M8" s="32">
        <v>44363285.215000004</v>
      </c>
      <c r="N8" s="32">
        <v>45472368.484999999</v>
      </c>
      <c r="O8" s="32">
        <v>46609179.409999996</v>
      </c>
      <c r="P8" s="32">
        <v>47774409.275000006</v>
      </c>
    </row>
    <row r="9" spans="1:16" x14ac:dyDescent="0.2">
      <c r="A9" s="28" t="s">
        <v>20</v>
      </c>
      <c r="B9" s="24"/>
      <c r="C9" s="32">
        <v>0</v>
      </c>
      <c r="D9" s="33"/>
      <c r="E9" s="32">
        <v>17286276</v>
      </c>
      <c r="F9" s="33"/>
      <c r="G9" s="32">
        <v>18868269</v>
      </c>
      <c r="H9" s="32">
        <v>11902484</v>
      </c>
      <c r="I9" s="32">
        <v>12193677</v>
      </c>
      <c r="J9" s="32">
        <v>12492019</v>
      </c>
      <c r="K9" s="32">
        <v>12797694</v>
      </c>
      <c r="L9" s="32">
        <v>13110880</v>
      </c>
      <c r="M9" s="32">
        <v>13431756</v>
      </c>
      <c r="N9" s="32">
        <v>13760517</v>
      </c>
      <c r="O9" s="32">
        <v>14097356</v>
      </c>
      <c r="P9" s="32">
        <v>14442474</v>
      </c>
    </row>
    <row r="10" spans="1:16" x14ac:dyDescent="0.2">
      <c r="A10" s="28" t="s">
        <v>99</v>
      </c>
      <c r="B10" s="24"/>
      <c r="C10" s="32">
        <v>0</v>
      </c>
      <c r="D10" s="33"/>
      <c r="E10" s="32">
        <v>158941</v>
      </c>
      <c r="F10" s="33"/>
      <c r="G10" s="32">
        <v>787086</v>
      </c>
      <c r="H10" s="32">
        <v>402130.8850188494</v>
      </c>
      <c r="I10" s="32">
        <v>543722.06625830731</v>
      </c>
      <c r="J10" s="32">
        <v>540907.57040058402</v>
      </c>
      <c r="K10" s="32">
        <v>676657.24187703163</v>
      </c>
      <c r="L10" s="32">
        <v>807098.56167436566</v>
      </c>
      <c r="M10" s="32">
        <v>952546.2851201999</v>
      </c>
      <c r="N10" s="32">
        <v>1103841.2792648142</v>
      </c>
      <c r="O10" s="32">
        <v>1275680.3293432761</v>
      </c>
      <c r="P10" s="32">
        <v>1457289.3024058652</v>
      </c>
    </row>
    <row r="11" spans="1:16" x14ac:dyDescent="0.2">
      <c r="A11" s="28" t="s">
        <v>100</v>
      </c>
      <c r="B11" s="24"/>
      <c r="C11" s="32">
        <v>0</v>
      </c>
      <c r="D11" s="33"/>
      <c r="E11" s="32">
        <v>34000312</v>
      </c>
      <c r="F11" s="33"/>
      <c r="G11" s="32">
        <v>83008543</v>
      </c>
      <c r="H11" s="32">
        <v>13386517</v>
      </c>
      <c r="I11" s="32">
        <v>13595139</v>
      </c>
      <c r="J11" s="32">
        <v>13808107</v>
      </c>
      <c r="K11" s="32">
        <v>14025516</v>
      </c>
      <c r="L11" s="32">
        <v>14247461</v>
      </c>
      <c r="M11" s="32">
        <v>14474038</v>
      </c>
      <c r="N11" s="32">
        <v>14705344</v>
      </c>
      <c r="O11" s="32">
        <v>14941475</v>
      </c>
      <c r="P11" s="32">
        <v>15182534</v>
      </c>
    </row>
    <row r="12" spans="1:16" hidden="1" x14ac:dyDescent="0.2">
      <c r="A12" s="14" t="s">
        <v>101</v>
      </c>
      <c r="B12" s="24"/>
      <c r="C12" s="32">
        <v>0</v>
      </c>
      <c r="D12" s="33"/>
      <c r="E12" s="28">
        <v>0</v>
      </c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28" t="s">
        <v>62</v>
      </c>
      <c r="B13" s="24"/>
      <c r="C13" s="32">
        <v>0</v>
      </c>
      <c r="D13" s="33"/>
      <c r="E13" s="32">
        <v>2546909</v>
      </c>
      <c r="F13" s="33"/>
      <c r="G13" s="32">
        <v>2347693</v>
      </c>
      <c r="H13" s="32">
        <v>2406384</v>
      </c>
      <c r="I13" s="32">
        <v>2466544</v>
      </c>
      <c r="J13" s="32">
        <v>2528206</v>
      </c>
      <c r="K13" s="32">
        <v>2621410</v>
      </c>
      <c r="L13" s="32">
        <v>2686948</v>
      </c>
      <c r="M13" s="32">
        <v>2754124</v>
      </c>
      <c r="N13" s="32">
        <v>2822979</v>
      </c>
      <c r="O13" s="32">
        <v>2893556</v>
      </c>
      <c r="P13" s="32">
        <v>2965892</v>
      </c>
    </row>
    <row r="14" spans="1:16" x14ac:dyDescent="0.2">
      <c r="A14" s="13" t="s">
        <v>102</v>
      </c>
      <c r="B14" s="24"/>
      <c r="C14" s="32"/>
      <c r="D14" s="33"/>
      <c r="E14" s="32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28" t="s">
        <v>34</v>
      </c>
      <c r="B15" s="24"/>
      <c r="C15" s="32">
        <v>0</v>
      </c>
      <c r="D15" s="33"/>
      <c r="E15" s="32">
        <v>-24396861</v>
      </c>
      <c r="F15" s="33"/>
      <c r="G15" s="32">
        <v>-25815376</v>
      </c>
      <c r="H15" s="32">
        <v>-25149683</v>
      </c>
      <c r="I15" s="32">
        <v>-25778431</v>
      </c>
      <c r="J15" s="32">
        <v>-26422908</v>
      </c>
      <c r="K15" s="32">
        <v>-27083488</v>
      </c>
      <c r="L15" s="32">
        <v>-27760579</v>
      </c>
      <c r="M15" s="32">
        <v>-28454591</v>
      </c>
      <c r="N15" s="32">
        <v>-29165969</v>
      </c>
      <c r="O15" s="32">
        <v>-29895119</v>
      </c>
      <c r="P15" s="32">
        <v>-30642494</v>
      </c>
    </row>
    <row r="16" spans="1:16" x14ac:dyDescent="0.2">
      <c r="A16" s="28" t="s">
        <v>36</v>
      </c>
      <c r="B16" s="24"/>
      <c r="C16" s="32">
        <v>0</v>
      </c>
      <c r="D16" s="33"/>
      <c r="E16" s="32">
        <v>-20833750</v>
      </c>
      <c r="F16" s="33"/>
      <c r="G16" s="32">
        <v>-21643080</v>
      </c>
      <c r="H16" s="32">
        <v>-16588581</v>
      </c>
      <c r="I16" s="32">
        <v>-17353301</v>
      </c>
      <c r="J16" s="32">
        <v>-17961717</v>
      </c>
      <c r="K16" s="32">
        <v>-19410762</v>
      </c>
      <c r="L16" s="32">
        <v>-19896036</v>
      </c>
      <c r="M16" s="32">
        <v>-20793451</v>
      </c>
      <c r="N16" s="32">
        <v>-20903302</v>
      </c>
      <c r="O16" s="32">
        <v>-21425888</v>
      </c>
      <c r="P16" s="32">
        <v>-21961535</v>
      </c>
    </row>
    <row r="17" spans="1:16" x14ac:dyDescent="0.2">
      <c r="A17" s="28" t="s">
        <v>35</v>
      </c>
      <c r="B17" s="24"/>
      <c r="C17" s="32">
        <v>0</v>
      </c>
      <c r="D17" s="33"/>
      <c r="E17" s="32">
        <v>-840972</v>
      </c>
      <c r="F17" s="33"/>
      <c r="G17" s="32">
        <v>-720400</v>
      </c>
      <c r="H17" s="32">
        <v>-566231</v>
      </c>
      <c r="I17" s="32">
        <v>-411223</v>
      </c>
      <c r="J17" s="32">
        <v>-258149</v>
      </c>
      <c r="K17" s="32">
        <v>-156829</v>
      </c>
      <c r="L17" s="32">
        <v>-112591</v>
      </c>
      <c r="M17" s="32">
        <v>-74861</v>
      </c>
      <c r="N17" s="32">
        <v>-39510</v>
      </c>
      <c r="O17" s="32">
        <v>-19397</v>
      </c>
      <c r="P17" s="32">
        <v>-14681</v>
      </c>
    </row>
    <row r="18" spans="1:16" hidden="1" x14ac:dyDescent="0.2">
      <c r="A18" s="28" t="s">
        <v>103</v>
      </c>
      <c r="B18" s="24"/>
      <c r="C18" s="32">
        <v>0</v>
      </c>
      <c r="D18" s="33"/>
      <c r="E18" s="32">
        <v>0</v>
      </c>
      <c r="F18" s="33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x14ac:dyDescent="0.2">
      <c r="A19" s="28" t="s">
        <v>62</v>
      </c>
      <c r="B19" s="24"/>
      <c r="C19" s="32">
        <v>0</v>
      </c>
      <c r="D19" s="33"/>
      <c r="E19" s="32">
        <v>-1929727</v>
      </c>
      <c r="F19" s="33"/>
      <c r="G19" s="32">
        <v>-1835934</v>
      </c>
      <c r="H19" s="32">
        <v>-1881834</v>
      </c>
      <c r="I19" s="32">
        <v>-1928881</v>
      </c>
      <c r="J19" s="32">
        <v>-1977103</v>
      </c>
      <c r="K19" s="32">
        <v>-2026530</v>
      </c>
      <c r="L19" s="32">
        <v>-2077192</v>
      </c>
      <c r="M19" s="32">
        <v>-2129123</v>
      </c>
      <c r="N19" s="32">
        <v>-2182351</v>
      </c>
      <c r="O19" s="32">
        <v>-2236909</v>
      </c>
      <c r="P19" s="32">
        <v>-2292831</v>
      </c>
    </row>
    <row r="20" spans="1:16" x14ac:dyDescent="0.2">
      <c r="A20" s="28"/>
      <c r="B20" s="24"/>
      <c r="C20" s="32"/>
      <c r="D20" s="33"/>
      <c r="E20" s="32"/>
      <c r="F20" s="33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">
      <c r="A21" s="13" t="s">
        <v>104</v>
      </c>
      <c r="B21" s="24"/>
      <c r="C21" s="41">
        <f>SUM(C8:C20)</f>
        <v>0</v>
      </c>
      <c r="D21" s="33"/>
      <c r="E21" s="41">
        <f>SUM(E8:E20)</f>
        <v>33948519</v>
      </c>
      <c r="F21" s="33"/>
      <c r="G21" s="41">
        <f t="shared" ref="G21:P21" si="0">SUM(G8:G20)</f>
        <v>83673698</v>
      </c>
      <c r="H21" s="41">
        <f t="shared" si="0"/>
        <v>16039347.285018846</v>
      </c>
      <c r="I21" s="41">
        <f t="shared" si="0"/>
        <v>19527511.176258303</v>
      </c>
      <c r="J21" s="41">
        <f t="shared" si="0"/>
        <v>23735222.035400584</v>
      </c>
      <c r="K21" s="41">
        <f t="shared" si="0"/>
        <v>23669279.061877042</v>
      </c>
      <c r="L21" s="41">
        <f t="shared" si="0"/>
        <v>24287241.316674352</v>
      </c>
      <c r="M21" s="41">
        <f t="shared" si="0"/>
        <v>24523723.500120193</v>
      </c>
      <c r="N21" s="41">
        <f t="shared" si="0"/>
        <v>25573917.764264822</v>
      </c>
      <c r="O21" s="41">
        <f t="shared" si="0"/>
        <v>26239933.739343271</v>
      </c>
      <c r="P21" s="41">
        <f t="shared" si="0"/>
        <v>26911057.57740587</v>
      </c>
    </row>
    <row r="22" spans="1:16" x14ac:dyDescent="0.2">
      <c r="A22" s="26"/>
      <c r="B22" s="24"/>
      <c r="C22" s="32"/>
      <c r="D22" s="33"/>
      <c r="E22" s="32"/>
      <c r="F22" s="33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5" x14ac:dyDescent="0.25">
      <c r="A23" s="12" t="s">
        <v>105</v>
      </c>
      <c r="B23" s="24"/>
      <c r="C23" s="32"/>
      <c r="D23" s="33"/>
      <c r="E23" s="32"/>
      <c r="F23" s="33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">
      <c r="A24" s="13" t="s">
        <v>98</v>
      </c>
      <c r="B24" s="24"/>
      <c r="C24" s="32"/>
      <c r="D24" s="33"/>
      <c r="E24" s="32"/>
      <c r="F24" s="33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14" t="s">
        <v>106</v>
      </c>
      <c r="B25" s="24"/>
      <c r="C25" s="32">
        <v>0</v>
      </c>
      <c r="D25" s="33"/>
      <c r="E25" s="32">
        <v>0</v>
      </c>
      <c r="F25" s="33"/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idden="1" x14ac:dyDescent="0.2">
      <c r="A26" s="28" t="s">
        <v>107</v>
      </c>
      <c r="B26" s="24"/>
      <c r="C26" s="32">
        <v>0</v>
      </c>
      <c r="D26" s="33"/>
      <c r="E26" s="32">
        <v>0</v>
      </c>
      <c r="F26" s="33"/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idden="1" x14ac:dyDescent="0.2">
      <c r="A27" s="28" t="s">
        <v>108</v>
      </c>
      <c r="B27" s="24"/>
      <c r="C27" s="32">
        <v>0</v>
      </c>
      <c r="D27" s="33"/>
      <c r="E27" s="32">
        <v>0</v>
      </c>
      <c r="F27" s="33"/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x14ac:dyDescent="0.2">
      <c r="A28" s="28" t="s">
        <v>109</v>
      </c>
      <c r="B28" s="24"/>
      <c r="C28" s="32">
        <v>0</v>
      </c>
      <c r="D28" s="33"/>
      <c r="E28" s="32">
        <v>1507964</v>
      </c>
      <c r="F28" s="33"/>
      <c r="G28" s="32">
        <v>1214619</v>
      </c>
      <c r="H28" s="32">
        <v>1589875</v>
      </c>
      <c r="I28" s="32">
        <v>1578141</v>
      </c>
      <c r="J28" s="32">
        <v>1544002</v>
      </c>
      <c r="K28" s="32">
        <v>1432013</v>
      </c>
      <c r="L28" s="32">
        <v>1420315</v>
      </c>
      <c r="M28" s="32">
        <v>1433657</v>
      </c>
      <c r="N28" s="32">
        <v>1518800</v>
      </c>
      <c r="O28" s="32">
        <v>1774464</v>
      </c>
      <c r="P28" s="32">
        <v>1580904</v>
      </c>
    </row>
    <row r="29" spans="1:16" hidden="1" x14ac:dyDescent="0.2">
      <c r="A29" s="14" t="s">
        <v>110</v>
      </c>
      <c r="B29" s="24"/>
      <c r="C29" s="32">
        <v>0</v>
      </c>
      <c r="D29" s="33"/>
      <c r="E29" s="32">
        <v>0</v>
      </c>
      <c r="F29" s="33"/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</row>
    <row r="30" spans="1:16" hidden="1" x14ac:dyDescent="0.2">
      <c r="A30" s="14" t="s">
        <v>111</v>
      </c>
      <c r="B30" s="24"/>
      <c r="C30" s="32">
        <v>0</v>
      </c>
      <c r="D30" s="33"/>
      <c r="E30" s="32">
        <v>0</v>
      </c>
      <c r="F30" s="33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</row>
    <row r="31" spans="1:16" hidden="1" x14ac:dyDescent="0.2">
      <c r="A31" s="28" t="s">
        <v>112</v>
      </c>
      <c r="B31" s="24"/>
      <c r="C31" s="32">
        <v>0</v>
      </c>
      <c r="D31" s="33"/>
      <c r="E31" s="32">
        <v>0</v>
      </c>
      <c r="F31" s="33"/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</row>
    <row r="32" spans="1:16" hidden="1" x14ac:dyDescent="0.2">
      <c r="A32" s="28" t="s">
        <v>113</v>
      </c>
      <c r="B32" s="24"/>
      <c r="C32" s="32">
        <v>0</v>
      </c>
      <c r="D32" s="33"/>
      <c r="E32" s="32">
        <v>0</v>
      </c>
      <c r="F32" s="33"/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</row>
    <row r="33" spans="1:16" hidden="1" x14ac:dyDescent="0.2">
      <c r="A33" s="28" t="s">
        <v>114</v>
      </c>
      <c r="B33" s="24"/>
      <c r="C33" s="32">
        <v>0</v>
      </c>
      <c r="D33" s="33"/>
      <c r="E33" s="32">
        <v>0</v>
      </c>
      <c r="F33" s="33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</row>
    <row r="34" spans="1:16" hidden="1" x14ac:dyDescent="0.2">
      <c r="A34" s="28" t="s">
        <v>115</v>
      </c>
      <c r="B34" s="24"/>
      <c r="C34" s="32">
        <v>0</v>
      </c>
      <c r="D34" s="33"/>
      <c r="E34" s="32">
        <v>0</v>
      </c>
      <c r="F34" s="33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</row>
    <row r="35" spans="1:16" hidden="1" x14ac:dyDescent="0.2">
      <c r="A35" s="14" t="s">
        <v>116</v>
      </c>
      <c r="B35" s="24"/>
      <c r="C35" s="32">
        <v>0</v>
      </c>
      <c r="D35" s="33"/>
      <c r="E35" s="32">
        <v>0</v>
      </c>
      <c r="F35" s="33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</row>
    <row r="36" spans="1:16" x14ac:dyDescent="0.2">
      <c r="A36" s="13" t="s">
        <v>102</v>
      </c>
      <c r="B36" s="24"/>
      <c r="C36" s="32"/>
      <c r="D36" s="33"/>
      <c r="E36" s="32"/>
      <c r="F36" s="33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14" t="s">
        <v>117</v>
      </c>
      <c r="B37" s="24"/>
      <c r="C37" s="32">
        <v>0</v>
      </c>
      <c r="D37" s="33"/>
      <c r="E37" s="32">
        <v>0</v>
      </c>
      <c r="F37" s="33"/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</row>
    <row r="38" spans="1:16" hidden="1" x14ac:dyDescent="0.2">
      <c r="A38" s="28" t="s">
        <v>118</v>
      </c>
      <c r="B38" s="24"/>
      <c r="C38" s="32">
        <v>0</v>
      </c>
      <c r="D38" s="33"/>
      <c r="E38" s="32">
        <v>0</v>
      </c>
      <c r="F38" s="33"/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</row>
    <row r="39" spans="1:16" x14ac:dyDescent="0.2">
      <c r="A39" s="28" t="s">
        <v>119</v>
      </c>
      <c r="B39" s="24"/>
      <c r="C39" s="32">
        <v>0</v>
      </c>
      <c r="D39" s="33"/>
      <c r="E39" s="32">
        <v>-29369891</v>
      </c>
      <c r="F39" s="33"/>
      <c r="G39" s="32">
        <v>-84245091</v>
      </c>
      <c r="H39" s="32">
        <v>-19758250</v>
      </c>
      <c r="I39" s="32">
        <v>-16971283</v>
      </c>
      <c r="J39" s="32">
        <v>-23367166</v>
      </c>
      <c r="K39" s="32">
        <v>-20518646</v>
      </c>
      <c r="L39" s="32">
        <v>-19467103</v>
      </c>
      <c r="M39" s="32">
        <v>-20111606</v>
      </c>
      <c r="N39" s="32">
        <v>-20970266</v>
      </c>
      <c r="O39" s="32">
        <v>-21704480</v>
      </c>
      <c r="P39" s="32">
        <v>-21572911</v>
      </c>
    </row>
    <row r="40" spans="1:16" hidden="1" x14ac:dyDescent="0.2">
      <c r="A40" s="28" t="s">
        <v>120</v>
      </c>
      <c r="B40" s="24"/>
      <c r="C40" s="32">
        <v>0</v>
      </c>
      <c r="D40" s="33"/>
      <c r="E40" s="32">
        <v>0</v>
      </c>
      <c r="F40" s="33"/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hidden="1" x14ac:dyDescent="0.2">
      <c r="A41" s="14" t="s">
        <v>121</v>
      </c>
      <c r="B41" s="24"/>
      <c r="C41" s="32">
        <v>0</v>
      </c>
      <c r="D41" s="33"/>
      <c r="E41" s="32">
        <v>0</v>
      </c>
      <c r="F41" s="33"/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hidden="1" x14ac:dyDescent="0.2">
      <c r="A42" s="28" t="s">
        <v>122</v>
      </c>
      <c r="B42" s="24"/>
      <c r="C42" s="28">
        <v>0</v>
      </c>
      <c r="D42" s="33"/>
      <c r="E42" s="28">
        <v>0</v>
      </c>
      <c r="F42" s="33"/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hidden="1" x14ac:dyDescent="0.2">
      <c r="A43" s="28" t="s">
        <v>123</v>
      </c>
      <c r="B43" s="24"/>
      <c r="C43" s="32">
        <v>0</v>
      </c>
      <c r="D43" s="33"/>
      <c r="E43" s="32">
        <v>0</v>
      </c>
      <c r="F43" s="33"/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</row>
    <row r="44" spans="1:16" hidden="1" x14ac:dyDescent="0.2">
      <c r="A44" s="28" t="s">
        <v>124</v>
      </c>
      <c r="B44" s="24"/>
      <c r="C44" s="28">
        <v>0</v>
      </c>
      <c r="D44" s="33"/>
      <c r="E44" s="28">
        <v>0</v>
      </c>
      <c r="F44" s="33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hidden="1" x14ac:dyDescent="0.2">
      <c r="A45" s="28" t="s">
        <v>125</v>
      </c>
      <c r="B45" s="24"/>
      <c r="C45" s="28">
        <v>0</v>
      </c>
      <c r="D45" s="33"/>
      <c r="E45" s="28">
        <v>0</v>
      </c>
      <c r="F45" s="33"/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x14ac:dyDescent="0.2">
      <c r="A46" s="28"/>
      <c r="B46" s="24"/>
      <c r="C46" s="32"/>
      <c r="D46" s="33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x14ac:dyDescent="0.2">
      <c r="A47" s="13" t="s">
        <v>126</v>
      </c>
      <c r="B47" s="24"/>
      <c r="C47" s="41">
        <f>SUM(C25:C46)</f>
        <v>0</v>
      </c>
      <c r="D47" s="33"/>
      <c r="E47" s="41">
        <f>SUM(E25:E46)</f>
        <v>-27861927</v>
      </c>
      <c r="F47" s="33"/>
      <c r="G47" s="41">
        <f t="shared" ref="G47:P47" si="1">SUM(G25:G46)</f>
        <v>-83030472</v>
      </c>
      <c r="H47" s="41">
        <f t="shared" si="1"/>
        <v>-18168375</v>
      </c>
      <c r="I47" s="41">
        <f t="shared" si="1"/>
        <v>-15393142</v>
      </c>
      <c r="J47" s="41">
        <f t="shared" si="1"/>
        <v>-21823164</v>
      </c>
      <c r="K47" s="41">
        <f t="shared" si="1"/>
        <v>-19086633</v>
      </c>
      <c r="L47" s="41">
        <f t="shared" si="1"/>
        <v>-18046788</v>
      </c>
      <c r="M47" s="41">
        <f t="shared" si="1"/>
        <v>-18677949</v>
      </c>
      <c r="N47" s="41">
        <f t="shared" si="1"/>
        <v>-19451466</v>
      </c>
      <c r="O47" s="41">
        <f t="shared" si="1"/>
        <v>-19930016</v>
      </c>
      <c r="P47" s="41">
        <f t="shared" si="1"/>
        <v>-19992007</v>
      </c>
    </row>
    <row r="48" spans="1:16" x14ac:dyDescent="0.2">
      <c r="A48" s="26"/>
      <c r="B48" s="24"/>
      <c r="C48" s="32"/>
      <c r="D48" s="33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t="15" x14ac:dyDescent="0.25">
      <c r="A49" s="12" t="s">
        <v>127</v>
      </c>
      <c r="B49" s="24"/>
      <c r="C49" s="32"/>
      <c r="D49" s="33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x14ac:dyDescent="0.2">
      <c r="A50" s="13" t="s">
        <v>98</v>
      </c>
      <c r="B50" s="24"/>
      <c r="C50" s="32"/>
      <c r="D50" s="33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x14ac:dyDescent="0.2">
      <c r="A51" s="28" t="s">
        <v>128</v>
      </c>
      <c r="B51" s="24"/>
      <c r="C51" s="32">
        <v>0</v>
      </c>
      <c r="D51" s="33"/>
      <c r="E51" s="32">
        <v>0</v>
      </c>
      <c r="F51" s="33"/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</row>
    <row r="52" spans="1:16" hidden="1" x14ac:dyDescent="0.2">
      <c r="A52" s="28" t="s">
        <v>129</v>
      </c>
      <c r="B52" s="24"/>
      <c r="C52" s="32">
        <v>0</v>
      </c>
      <c r="D52" s="33"/>
      <c r="E52" s="32">
        <v>0</v>
      </c>
      <c r="F52" s="33"/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</row>
    <row r="53" spans="1:16" hidden="1" x14ac:dyDescent="0.2">
      <c r="A53" s="28" t="s">
        <v>130</v>
      </c>
      <c r="B53" s="24"/>
      <c r="C53" s="32">
        <v>0</v>
      </c>
      <c r="D53" s="33"/>
      <c r="E53" s="32">
        <v>0</v>
      </c>
      <c r="F53" s="33"/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</row>
    <row r="54" spans="1:16" x14ac:dyDescent="0.2">
      <c r="A54" s="13" t="s">
        <v>102</v>
      </c>
      <c r="B54" s="24"/>
      <c r="C54" s="32"/>
      <c r="D54" s="33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x14ac:dyDescent="0.2">
      <c r="A55" s="28" t="s">
        <v>131</v>
      </c>
      <c r="B55" s="24"/>
      <c r="C55" s="32">
        <v>0</v>
      </c>
      <c r="D55" s="33"/>
      <c r="E55" s="32">
        <v>-2707306</v>
      </c>
      <c r="F55" s="33"/>
      <c r="G55" s="32">
        <v>-2815391</v>
      </c>
      <c r="H55" s="32">
        <v>-2969830</v>
      </c>
      <c r="I55" s="32">
        <v>-2845833</v>
      </c>
      <c r="J55" s="32">
        <v>-2614863</v>
      </c>
      <c r="K55" s="32">
        <v>-859836</v>
      </c>
      <c r="L55" s="32">
        <v>-726169</v>
      </c>
      <c r="M55" s="32">
        <v>-585969</v>
      </c>
      <c r="N55" s="32">
        <v>-444920</v>
      </c>
      <c r="O55" s="32">
        <v>-84886</v>
      </c>
      <c r="P55" s="32">
        <v>-50997</v>
      </c>
    </row>
    <row r="56" spans="1:16" x14ac:dyDescent="0.2">
      <c r="A56" s="28" t="s">
        <v>132</v>
      </c>
      <c r="B56" s="24"/>
      <c r="C56" s="32">
        <v>0</v>
      </c>
      <c r="D56" s="33"/>
      <c r="E56" s="32">
        <v>0</v>
      </c>
      <c r="F56" s="33"/>
      <c r="G56" s="32">
        <v>-10311</v>
      </c>
      <c r="H56" s="32">
        <v>-4786</v>
      </c>
      <c r="I56" s="32">
        <v>-1601</v>
      </c>
      <c r="J56" s="32">
        <v>-1998</v>
      </c>
      <c r="K56" s="32">
        <v>-2423</v>
      </c>
      <c r="L56" s="32">
        <v>-2879</v>
      </c>
      <c r="M56" s="32">
        <v>-3368</v>
      </c>
      <c r="N56" s="32">
        <v>-3891</v>
      </c>
      <c r="O56" s="32">
        <v>-4450</v>
      </c>
      <c r="P56" s="32">
        <v>-5049</v>
      </c>
    </row>
    <row r="57" spans="1:16" hidden="1" x14ac:dyDescent="0.2">
      <c r="A57" s="28" t="s">
        <v>133</v>
      </c>
      <c r="B57" s="24"/>
      <c r="C57" s="32">
        <v>0</v>
      </c>
      <c r="D57" s="33"/>
      <c r="E57" s="32">
        <v>0</v>
      </c>
      <c r="F57" s="33"/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</row>
    <row r="58" spans="1:16" hidden="1" x14ac:dyDescent="0.2">
      <c r="A58" s="28" t="s">
        <v>134</v>
      </c>
      <c r="B58" s="24"/>
      <c r="C58" s="32">
        <v>0</v>
      </c>
      <c r="D58" s="33"/>
      <c r="E58" s="32">
        <v>0</v>
      </c>
      <c r="F58" s="33"/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</row>
    <row r="59" spans="1:16" x14ac:dyDescent="0.2">
      <c r="A59" s="28"/>
      <c r="B59" s="24"/>
      <c r="C59" s="32"/>
      <c r="D59" s="33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x14ac:dyDescent="0.2">
      <c r="A60" s="13" t="s">
        <v>135</v>
      </c>
      <c r="B60" s="24"/>
      <c r="C60" s="41">
        <f>SUM(C51:C59)</f>
        <v>0</v>
      </c>
      <c r="D60" s="33"/>
      <c r="E60" s="41">
        <f>SUM(E51:E59)</f>
        <v>-2707306</v>
      </c>
      <c r="F60" s="33"/>
      <c r="G60" s="41">
        <f t="shared" ref="G60:P60" si="2">SUM(G51:G59)</f>
        <v>-2825702</v>
      </c>
      <c r="H60" s="41">
        <f t="shared" si="2"/>
        <v>-2974616</v>
      </c>
      <c r="I60" s="41">
        <f t="shared" si="2"/>
        <v>-2847434</v>
      </c>
      <c r="J60" s="41">
        <f t="shared" si="2"/>
        <v>-2616861</v>
      </c>
      <c r="K60" s="41">
        <f t="shared" si="2"/>
        <v>-862259</v>
      </c>
      <c r="L60" s="41">
        <f t="shared" si="2"/>
        <v>-729048</v>
      </c>
      <c r="M60" s="41">
        <f t="shared" si="2"/>
        <v>-589337</v>
      </c>
      <c r="N60" s="41">
        <f t="shared" si="2"/>
        <v>-448811</v>
      </c>
      <c r="O60" s="41">
        <f t="shared" si="2"/>
        <v>-89336</v>
      </c>
      <c r="P60" s="41">
        <f t="shared" si="2"/>
        <v>-56046</v>
      </c>
    </row>
    <row r="61" spans="1:16" x14ac:dyDescent="0.2">
      <c r="A61" s="26"/>
      <c r="B61" s="24"/>
      <c r="C61" s="32"/>
      <c r="D61" s="33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1:16" x14ac:dyDescent="0.2">
      <c r="A62" s="13" t="s">
        <v>136</v>
      </c>
      <c r="B62" s="24"/>
      <c r="C62" s="32">
        <f>C21+C47+C60</f>
        <v>0</v>
      </c>
      <c r="D62" s="33"/>
      <c r="E62" s="32">
        <f>E21+E47+E60</f>
        <v>3379286</v>
      </c>
      <c r="F62" s="33"/>
      <c r="G62" s="32">
        <f t="shared" ref="G62:P62" si="3">G21+G47+G60</f>
        <v>-2182476</v>
      </c>
      <c r="H62" s="32">
        <f t="shared" si="3"/>
        <v>-5103643.7149811536</v>
      </c>
      <c r="I62" s="32">
        <f t="shared" si="3"/>
        <v>1286935.1762583032</v>
      </c>
      <c r="J62" s="32">
        <f t="shared" si="3"/>
        <v>-704802.96459941566</v>
      </c>
      <c r="K62" s="32">
        <f t="shared" si="3"/>
        <v>3720387.0618770421</v>
      </c>
      <c r="L62" s="32">
        <f t="shared" si="3"/>
        <v>5511405.3166743517</v>
      </c>
      <c r="M62" s="32">
        <f t="shared" si="3"/>
        <v>5256437.5001201928</v>
      </c>
      <c r="N62" s="32">
        <f t="shared" si="3"/>
        <v>5673640.764264822</v>
      </c>
      <c r="O62" s="32">
        <f t="shared" si="3"/>
        <v>6220581.7393432707</v>
      </c>
      <c r="P62" s="32">
        <f t="shared" si="3"/>
        <v>6863004.57740587</v>
      </c>
    </row>
    <row r="63" spans="1:16" x14ac:dyDescent="0.2">
      <c r="A63" s="26"/>
      <c r="B63" s="24"/>
      <c r="C63" s="32"/>
      <c r="D63" s="33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</row>
    <row r="64" spans="1:16" x14ac:dyDescent="0.2">
      <c r="A64" s="13" t="s">
        <v>137</v>
      </c>
      <c r="B64" s="24"/>
      <c r="C64" s="32">
        <v>0</v>
      </c>
      <c r="D64" s="33"/>
      <c r="E64" s="28">
        <v>21927000</v>
      </c>
      <c r="F64" s="33"/>
      <c r="G64" s="32">
        <v>25306286</v>
      </c>
      <c r="H64" s="32">
        <v>23123810</v>
      </c>
      <c r="I64" s="32">
        <v>18020166.285018846</v>
      </c>
      <c r="J64" s="32">
        <v>19307101.46127715</v>
      </c>
      <c r="K64" s="32">
        <v>18602298.496677734</v>
      </c>
      <c r="L64" s="32">
        <v>22322685.558554776</v>
      </c>
      <c r="M64" s="32">
        <v>27834090.875229128</v>
      </c>
      <c r="N64" s="32">
        <v>33090528.37534932</v>
      </c>
      <c r="O64" s="32">
        <v>38764169.139614142</v>
      </c>
      <c r="P64" s="32">
        <v>44984750.878957413</v>
      </c>
    </row>
    <row r="65" spans="1:16" x14ac:dyDescent="0.2">
      <c r="A65" s="26"/>
      <c r="B65" s="24"/>
      <c r="C65" s="32"/>
      <c r="D65" s="33"/>
      <c r="E65" s="32"/>
      <c r="F65" s="33"/>
      <c r="G65" s="32"/>
      <c r="H65" s="32"/>
      <c r="I65" s="32"/>
      <c r="J65" s="32"/>
      <c r="K65" s="32"/>
      <c r="L65" s="32"/>
      <c r="M65" s="32"/>
      <c r="N65" s="32"/>
      <c r="O65" s="32"/>
      <c r="P65" s="32"/>
    </row>
    <row r="66" spans="1:16" ht="15" thickBot="1" x14ac:dyDescent="0.25">
      <c r="A66" s="13" t="s">
        <v>138</v>
      </c>
      <c r="B66" s="24"/>
      <c r="C66" s="44">
        <v>21927000</v>
      </c>
      <c r="D66" s="33"/>
      <c r="E66" s="44">
        <f>SUM(E62:E65)</f>
        <v>25306286</v>
      </c>
      <c r="F66" s="33"/>
      <c r="G66" s="44">
        <f t="shared" ref="G66:P66" si="4">SUM(G62:G65)</f>
        <v>23123810</v>
      </c>
      <c r="H66" s="44">
        <f t="shared" si="4"/>
        <v>18020166.285018846</v>
      </c>
      <c r="I66" s="44">
        <f t="shared" si="4"/>
        <v>19307101.46127715</v>
      </c>
      <c r="J66" s="44">
        <f t="shared" si="4"/>
        <v>18602298.496677734</v>
      </c>
      <c r="K66" s="44">
        <f t="shared" si="4"/>
        <v>22322685.558554776</v>
      </c>
      <c r="L66" s="44">
        <f t="shared" si="4"/>
        <v>27834090.875229128</v>
      </c>
      <c r="M66" s="44">
        <f t="shared" si="4"/>
        <v>33090528.37534932</v>
      </c>
      <c r="N66" s="44">
        <f t="shared" si="4"/>
        <v>38764169.139614142</v>
      </c>
      <c r="O66" s="44">
        <f t="shared" si="4"/>
        <v>44984750.878957413</v>
      </c>
      <c r="P66" s="44">
        <f t="shared" si="4"/>
        <v>51847755.456363283</v>
      </c>
    </row>
    <row r="67" spans="1:16" x14ac:dyDescent="0.2">
      <c r="A67" s="26"/>
      <c r="B67" s="24"/>
      <c r="C67" s="32"/>
      <c r="D67" s="33"/>
      <c r="E67" s="32"/>
      <c r="F67" s="33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1:16" x14ac:dyDescent="0.2">
      <c r="A68" s="48"/>
      <c r="B68" s="24"/>
      <c r="C68" s="50"/>
      <c r="D68" s="33"/>
      <c r="E68" s="50"/>
      <c r="F68" s="33"/>
      <c r="G68" s="50"/>
      <c r="H68" s="50"/>
      <c r="I68" s="50"/>
      <c r="J68" s="50"/>
      <c r="K68" s="50"/>
      <c r="L68" s="50"/>
      <c r="M68" s="50">
        <v>0</v>
      </c>
      <c r="N68" s="50"/>
      <c r="O68" s="50"/>
      <c r="P68" s="50"/>
    </row>
    <row r="69" spans="1:16" x14ac:dyDescent="0.2">
      <c r="A69" s="25"/>
      <c r="B69" s="24"/>
      <c r="C69" s="32"/>
      <c r="D69" s="33"/>
      <c r="E69" s="32"/>
      <c r="F69" s="33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1:16" x14ac:dyDescent="0.2">
      <c r="A70" s="43" t="s">
        <v>138</v>
      </c>
      <c r="B70" s="24"/>
      <c r="C70" s="32">
        <f>C66</f>
        <v>21927000</v>
      </c>
      <c r="D70" s="33"/>
      <c r="E70" s="32">
        <f>E66</f>
        <v>25306286</v>
      </c>
      <c r="F70" s="33"/>
      <c r="G70" s="32">
        <f t="shared" ref="G70:P70" si="5">G66</f>
        <v>23123810</v>
      </c>
      <c r="H70" s="32">
        <f t="shared" si="5"/>
        <v>18020166.285018846</v>
      </c>
      <c r="I70" s="32">
        <f t="shared" si="5"/>
        <v>19307101.46127715</v>
      </c>
      <c r="J70" s="32">
        <f t="shared" si="5"/>
        <v>18602298.496677734</v>
      </c>
      <c r="K70" s="32">
        <f t="shared" si="5"/>
        <v>22322685.558554776</v>
      </c>
      <c r="L70" s="32">
        <f t="shared" si="5"/>
        <v>27834090.875229128</v>
      </c>
      <c r="M70" s="32">
        <f t="shared" si="5"/>
        <v>33090528.37534932</v>
      </c>
      <c r="N70" s="32">
        <f t="shared" si="5"/>
        <v>38764169.139614142</v>
      </c>
      <c r="O70" s="32">
        <f t="shared" si="5"/>
        <v>44984750.878957413</v>
      </c>
      <c r="P70" s="32">
        <f t="shared" si="5"/>
        <v>51847755.456363283</v>
      </c>
    </row>
    <row r="71" spans="1:16" x14ac:dyDescent="0.2">
      <c r="A71" s="43" t="s">
        <v>139</v>
      </c>
      <c r="B71" s="24"/>
      <c r="C71" s="32">
        <v>16622000</v>
      </c>
      <c r="D71" s="33"/>
      <c r="E71" s="32">
        <v>16622000</v>
      </c>
      <c r="F71" s="33"/>
      <c r="G71" s="32">
        <v>16622000</v>
      </c>
      <c r="H71" s="32">
        <v>16622000</v>
      </c>
      <c r="I71" s="32">
        <v>16622000</v>
      </c>
      <c r="J71" s="32">
        <v>16622000</v>
      </c>
      <c r="K71" s="32">
        <v>16622000</v>
      </c>
      <c r="L71" s="32">
        <v>16622000</v>
      </c>
      <c r="M71" s="32">
        <v>16622000</v>
      </c>
      <c r="N71" s="32">
        <v>16622000</v>
      </c>
      <c r="O71" s="32">
        <v>16622000</v>
      </c>
      <c r="P71" s="32">
        <v>16622000</v>
      </c>
    </row>
    <row r="72" spans="1:16" x14ac:dyDescent="0.2">
      <c r="A72" s="45" t="s">
        <v>140</v>
      </c>
      <c r="B72" s="24"/>
      <c r="C72" s="45">
        <f>SUM(C70:C71)</f>
        <v>38549000</v>
      </c>
      <c r="D72" s="33"/>
      <c r="E72" s="45">
        <f>SUM(E70:E71)</f>
        <v>41928286</v>
      </c>
      <c r="F72" s="33"/>
      <c r="G72" s="45">
        <f t="shared" ref="G72:P72" si="6">SUM(G70:G71)</f>
        <v>39745810</v>
      </c>
      <c r="H72" s="45">
        <f t="shared" si="6"/>
        <v>34642166.285018846</v>
      </c>
      <c r="I72" s="45">
        <f t="shared" si="6"/>
        <v>35929101.46127715</v>
      </c>
      <c r="J72" s="45">
        <f t="shared" si="6"/>
        <v>35224298.496677734</v>
      </c>
      <c r="K72" s="45">
        <f t="shared" si="6"/>
        <v>38944685.558554776</v>
      </c>
      <c r="L72" s="45">
        <f t="shared" si="6"/>
        <v>44456090.875229128</v>
      </c>
      <c r="M72" s="45">
        <f t="shared" si="6"/>
        <v>49712528.37534932</v>
      </c>
      <c r="N72" s="45">
        <f t="shared" si="6"/>
        <v>55386169.139614142</v>
      </c>
      <c r="O72" s="45">
        <f t="shared" si="6"/>
        <v>61606750.878957413</v>
      </c>
      <c r="P72" s="45">
        <f t="shared" si="6"/>
        <v>68469755.456363291</v>
      </c>
    </row>
    <row r="73" spans="1:16" x14ac:dyDescent="0.2">
      <c r="A73" s="25"/>
      <c r="B73" s="24"/>
      <c r="C73" s="32"/>
      <c r="D73" s="33"/>
      <c r="E73" s="32"/>
      <c r="F73" s="33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ht="15" x14ac:dyDescent="0.25">
      <c r="A74" s="46" t="s">
        <v>141</v>
      </c>
      <c r="B74" s="24"/>
      <c r="C74" s="32"/>
      <c r="D74" s="33"/>
      <c r="E74" s="32"/>
      <c r="F74" s="33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x14ac:dyDescent="0.2">
      <c r="A75" s="51" t="s">
        <v>142</v>
      </c>
      <c r="B75" s="24"/>
      <c r="C75" s="32">
        <v>18329000</v>
      </c>
      <c r="D75" s="33"/>
      <c r="E75" s="32">
        <v>17706354</v>
      </c>
      <c r="F75" s="33"/>
      <c r="G75" s="32">
        <v>18179732</v>
      </c>
      <c r="H75" s="32">
        <v>15853959</v>
      </c>
      <c r="I75" s="32">
        <v>17000142</v>
      </c>
      <c r="J75" s="32">
        <v>14481304</v>
      </c>
      <c r="K75" s="32">
        <v>15870655</v>
      </c>
      <c r="L75" s="32">
        <v>17788951</v>
      </c>
      <c r="M75" s="32">
        <v>19752454</v>
      </c>
      <c r="N75" s="32">
        <v>21912295</v>
      </c>
      <c r="O75" s="32">
        <v>24119632</v>
      </c>
      <c r="P75" s="32">
        <v>26375652</v>
      </c>
    </row>
    <row r="76" spans="1:16" x14ac:dyDescent="0.2">
      <c r="A76" s="47" t="s">
        <v>143</v>
      </c>
      <c r="B76" s="24"/>
      <c r="C76" s="32">
        <v>16812700</v>
      </c>
      <c r="D76" s="33"/>
      <c r="E76" s="32">
        <v>20928465</v>
      </c>
      <c r="F76" s="33"/>
      <c r="G76" s="32">
        <v>18407847</v>
      </c>
      <c r="H76" s="32">
        <v>16010490</v>
      </c>
      <c r="I76" s="32">
        <v>15764028</v>
      </c>
      <c r="J76" s="32">
        <v>17400791</v>
      </c>
      <c r="K76" s="32">
        <v>19318903</v>
      </c>
      <c r="L76" s="32">
        <v>22372687</v>
      </c>
      <c r="M76" s="32">
        <v>25114285</v>
      </c>
      <c r="N76" s="32">
        <v>28696121</v>
      </c>
      <c r="O76" s="32">
        <v>32603752</v>
      </c>
      <c r="P76" s="32">
        <v>36605950</v>
      </c>
    </row>
    <row r="77" spans="1:16" x14ac:dyDescent="0.2">
      <c r="A77" s="51" t="s">
        <v>144</v>
      </c>
      <c r="B77" s="24"/>
      <c r="C77" s="32">
        <v>3407300</v>
      </c>
      <c r="D77" s="33"/>
      <c r="E77" s="32">
        <v>3293467</v>
      </c>
      <c r="F77" s="33"/>
      <c r="G77" s="32">
        <v>3158231</v>
      </c>
      <c r="H77" s="32">
        <v>2777717.2850188464</v>
      </c>
      <c r="I77" s="32">
        <v>3164931.4612771496</v>
      </c>
      <c r="J77" s="32">
        <v>3342203.496677734</v>
      </c>
      <c r="K77" s="32">
        <v>3755127.558554776</v>
      </c>
      <c r="L77" s="32">
        <v>4294452.8752291277</v>
      </c>
      <c r="M77" s="32">
        <v>4845789.3753493205</v>
      </c>
      <c r="N77" s="32">
        <v>4777753.1396141425</v>
      </c>
      <c r="O77" s="32">
        <v>4883366.8789574131</v>
      </c>
      <c r="P77" s="32">
        <v>5488153.4563632905</v>
      </c>
    </row>
    <row r="78" spans="1:16" ht="15" thickBot="1" x14ac:dyDescent="0.25">
      <c r="A78" s="25"/>
      <c r="B78" s="24"/>
      <c r="C78" s="44">
        <f t="shared" ref="C78" si="7">SUM(C75:C77)</f>
        <v>38549000</v>
      </c>
      <c r="D78" s="33"/>
      <c r="E78" s="44">
        <f t="shared" ref="E78" si="8">SUM(E75:E77)</f>
        <v>41928286</v>
      </c>
      <c r="F78" s="33"/>
      <c r="G78" s="44">
        <f t="shared" ref="G78:P78" si="9">SUM(G75:G77)</f>
        <v>39745810</v>
      </c>
      <c r="H78" s="44">
        <f t="shared" si="9"/>
        <v>34642166.285018846</v>
      </c>
      <c r="I78" s="44">
        <f t="shared" si="9"/>
        <v>35929101.46127715</v>
      </c>
      <c r="J78" s="44">
        <f t="shared" si="9"/>
        <v>35224298.496677734</v>
      </c>
      <c r="K78" s="44">
        <f t="shared" si="9"/>
        <v>38944685.558554776</v>
      </c>
      <c r="L78" s="44">
        <f t="shared" si="9"/>
        <v>44456090.875229128</v>
      </c>
      <c r="M78" s="44">
        <f t="shared" si="9"/>
        <v>49712528.37534932</v>
      </c>
      <c r="N78" s="44">
        <f t="shared" si="9"/>
        <v>55386169.139614142</v>
      </c>
      <c r="O78" s="44">
        <f t="shared" si="9"/>
        <v>61606750.878957413</v>
      </c>
      <c r="P78" s="44">
        <f t="shared" si="9"/>
        <v>68469755.456363291</v>
      </c>
    </row>
    <row r="80" spans="1:16" x14ac:dyDescent="0.2">
      <c r="C80" s="42">
        <f>C78-C72</f>
        <v>0</v>
      </c>
      <c r="E80" s="42">
        <f>E78-E72</f>
        <v>0</v>
      </c>
      <c r="G80" s="42">
        <f>G78-G72</f>
        <v>0</v>
      </c>
      <c r="H80" s="42">
        <f t="shared" ref="H80:P80" si="10">H78-H72</f>
        <v>0</v>
      </c>
      <c r="I80" s="42">
        <f t="shared" si="10"/>
        <v>0</v>
      </c>
      <c r="J80" s="42">
        <f t="shared" si="10"/>
        <v>0</v>
      </c>
      <c r="K80" s="42">
        <f t="shared" si="10"/>
        <v>0</v>
      </c>
      <c r="L80" s="42">
        <f t="shared" si="10"/>
        <v>0</v>
      </c>
      <c r="M80" s="42">
        <f t="shared" si="10"/>
        <v>0</v>
      </c>
      <c r="N80" s="42">
        <f t="shared" si="10"/>
        <v>0</v>
      </c>
      <c r="O80" s="42">
        <f t="shared" si="10"/>
        <v>0</v>
      </c>
      <c r="P80" s="42">
        <f t="shared" si="10"/>
        <v>0</v>
      </c>
    </row>
  </sheetData>
  <mergeCells count="1">
    <mergeCell ref="G3:P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145</v>
      </c>
      <c r="B3" s="22"/>
      <c r="C3" s="5" t="s">
        <v>3</v>
      </c>
      <c r="D3" s="49"/>
      <c r="E3" s="5" t="s">
        <v>185</v>
      </c>
      <c r="F3" s="39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184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x14ac:dyDescent="0.2">
      <c r="A6" s="25"/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4" t="s">
        <v>146</v>
      </c>
      <c r="B7" s="24"/>
      <c r="C7" s="28">
        <v>555332000</v>
      </c>
      <c r="D7" s="33"/>
      <c r="E7" s="28">
        <v>682899000</v>
      </c>
      <c r="F7" s="33"/>
      <c r="G7" s="32">
        <v>703965519</v>
      </c>
      <c r="H7" s="32">
        <v>771878842</v>
      </c>
      <c r="I7" s="32">
        <v>771009141</v>
      </c>
      <c r="J7" s="32">
        <v>770127735</v>
      </c>
      <c r="K7" s="32">
        <v>769890908</v>
      </c>
      <c r="L7" s="32">
        <v>769711903</v>
      </c>
      <c r="M7" s="32">
        <v>769528785</v>
      </c>
      <c r="N7" s="32">
        <v>768938957</v>
      </c>
      <c r="O7" s="32">
        <v>768740232</v>
      </c>
      <c r="P7" s="32">
        <v>768535265</v>
      </c>
    </row>
    <row r="8" spans="1:16" x14ac:dyDescent="0.2">
      <c r="A8" s="14" t="s">
        <v>147</v>
      </c>
      <c r="B8" s="24"/>
      <c r="C8" s="28">
        <v>42260000</v>
      </c>
      <c r="D8" s="33"/>
      <c r="E8" s="28">
        <v>0</v>
      </c>
      <c r="F8" s="33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6" x14ac:dyDescent="0.2">
      <c r="A9" s="13" t="s">
        <v>148</v>
      </c>
      <c r="B9" s="24"/>
      <c r="C9" s="41">
        <f>SUM(C7:C8)</f>
        <v>597592000</v>
      </c>
      <c r="D9" s="33"/>
      <c r="E9" s="41">
        <f>SUM(E7:E8)</f>
        <v>682899000</v>
      </c>
      <c r="F9" s="33"/>
      <c r="G9" s="41">
        <f t="shared" ref="G9:P9" si="0">SUM(G7:G8)</f>
        <v>703965519</v>
      </c>
      <c r="H9" s="41">
        <f t="shared" si="0"/>
        <v>771878842</v>
      </c>
      <c r="I9" s="41">
        <f t="shared" si="0"/>
        <v>771009141</v>
      </c>
      <c r="J9" s="41">
        <f t="shared" si="0"/>
        <v>770127735</v>
      </c>
      <c r="K9" s="41">
        <f t="shared" si="0"/>
        <v>769890908</v>
      </c>
      <c r="L9" s="41">
        <f t="shared" si="0"/>
        <v>769711903</v>
      </c>
      <c r="M9" s="41">
        <f t="shared" si="0"/>
        <v>769528785</v>
      </c>
      <c r="N9" s="41">
        <f t="shared" si="0"/>
        <v>768938957</v>
      </c>
      <c r="O9" s="41">
        <f t="shared" si="0"/>
        <v>768740232</v>
      </c>
      <c r="P9" s="41">
        <f t="shared" si="0"/>
        <v>768535265</v>
      </c>
    </row>
    <row r="10" spans="1:16" x14ac:dyDescent="0.2">
      <c r="A10" s="26"/>
      <c r="B10" s="27"/>
      <c r="C10" s="32"/>
      <c r="D10" s="33"/>
      <c r="E10" s="32"/>
      <c r="F10" s="33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4" t="s">
        <v>50</v>
      </c>
      <c r="B11" s="27"/>
      <c r="C11" s="28">
        <v>12004000</v>
      </c>
      <c r="D11" s="33"/>
      <c r="E11" s="32">
        <v>21066519</v>
      </c>
      <c r="F11" s="33"/>
      <c r="G11" s="32">
        <v>67913323</v>
      </c>
      <c r="H11" s="32">
        <v>-869701</v>
      </c>
      <c r="I11" s="32">
        <v>-881406</v>
      </c>
      <c r="J11" s="32">
        <v>-236827</v>
      </c>
      <c r="K11" s="32">
        <v>-179005</v>
      </c>
      <c r="L11" s="32">
        <v>-183118</v>
      </c>
      <c r="M11" s="32">
        <v>-589828</v>
      </c>
      <c r="N11" s="32">
        <v>-198725</v>
      </c>
      <c r="O11" s="32">
        <v>-204967</v>
      </c>
      <c r="P11" s="32">
        <v>-228742</v>
      </c>
    </row>
    <row r="12" spans="1:16" x14ac:dyDescent="0.2">
      <c r="A12" s="14" t="s">
        <v>149</v>
      </c>
      <c r="B12" s="27"/>
      <c r="C12" s="28"/>
      <c r="D12" s="33"/>
      <c r="E12" s="28">
        <v>0</v>
      </c>
      <c r="F12" s="33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spans="1:16" x14ac:dyDescent="0.2">
      <c r="A13" s="13" t="s">
        <v>150</v>
      </c>
      <c r="B13" s="27"/>
      <c r="C13" s="41">
        <f>SUM(C11:C12)</f>
        <v>12004000</v>
      </c>
      <c r="D13" s="33"/>
      <c r="E13" s="41">
        <f>SUM(E11:E12)</f>
        <v>21066519</v>
      </c>
      <c r="F13" s="33"/>
      <c r="G13" s="41">
        <f t="shared" ref="G13:P13" si="1">SUM(G11:G12)</f>
        <v>67913323</v>
      </c>
      <c r="H13" s="41">
        <f t="shared" si="1"/>
        <v>-869701</v>
      </c>
      <c r="I13" s="41">
        <f t="shared" si="1"/>
        <v>-881406</v>
      </c>
      <c r="J13" s="41">
        <f t="shared" si="1"/>
        <v>-236827</v>
      </c>
      <c r="K13" s="41">
        <f t="shared" si="1"/>
        <v>-179005</v>
      </c>
      <c r="L13" s="41">
        <f t="shared" si="1"/>
        <v>-183118</v>
      </c>
      <c r="M13" s="41">
        <f t="shared" si="1"/>
        <v>-589828</v>
      </c>
      <c r="N13" s="41">
        <f t="shared" si="1"/>
        <v>-198725</v>
      </c>
      <c r="O13" s="41">
        <f t="shared" si="1"/>
        <v>-204967</v>
      </c>
      <c r="P13" s="41">
        <f t="shared" si="1"/>
        <v>-228742</v>
      </c>
    </row>
    <row r="14" spans="1:16" x14ac:dyDescent="0.2">
      <c r="A14" s="26"/>
      <c r="B14" s="27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13" t="s">
        <v>151</v>
      </c>
      <c r="B15" s="27"/>
      <c r="C15" s="28"/>
      <c r="D15" s="33"/>
      <c r="E15" s="28"/>
      <c r="F15" s="33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">
      <c r="A16" s="52" t="s">
        <v>152</v>
      </c>
      <c r="B16" s="27"/>
      <c r="C16" s="28">
        <v>0</v>
      </c>
      <c r="D16" s="33"/>
      <c r="E16" s="28">
        <v>0</v>
      </c>
      <c r="F16" s="33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52" t="s">
        <v>153</v>
      </c>
      <c r="B17" s="27"/>
      <c r="C17" s="28">
        <v>73303000</v>
      </c>
      <c r="D17" s="33"/>
      <c r="E17" s="28">
        <v>0</v>
      </c>
      <c r="F17" s="33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52" t="s">
        <v>154</v>
      </c>
      <c r="B18" s="27"/>
      <c r="C18" s="28"/>
      <c r="D18" s="33"/>
      <c r="E18" s="28">
        <v>0</v>
      </c>
      <c r="F18" s="33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52" t="s">
        <v>155</v>
      </c>
      <c r="B19" s="27"/>
      <c r="C19" s="28"/>
      <c r="D19" s="33"/>
      <c r="E19" s="28">
        <v>0</v>
      </c>
      <c r="F19" s="33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52" t="s">
        <v>156</v>
      </c>
      <c r="B20" s="27"/>
      <c r="C20" s="28"/>
      <c r="D20" s="33"/>
      <c r="E20" s="28">
        <v>0</v>
      </c>
      <c r="F20" s="33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hidden="1" x14ac:dyDescent="0.2">
      <c r="A21" s="52" t="s">
        <v>157</v>
      </c>
      <c r="B21" s="27"/>
      <c r="C21" s="28"/>
      <c r="D21" s="33"/>
      <c r="E21" s="28">
        <v>0</v>
      </c>
      <c r="F21" s="33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hidden="1" x14ac:dyDescent="0.2">
      <c r="A22" s="52" t="s">
        <v>158</v>
      </c>
      <c r="B22" s="27"/>
      <c r="C22" s="28"/>
      <c r="D22" s="33"/>
      <c r="E22" s="28">
        <v>0</v>
      </c>
      <c r="F22" s="33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 hidden="1" x14ac:dyDescent="0.2">
      <c r="A23" s="52" t="s">
        <v>159</v>
      </c>
      <c r="B23" s="27"/>
      <c r="C23" s="28"/>
      <c r="D23" s="33"/>
      <c r="E23" s="28">
        <v>0</v>
      </c>
      <c r="F23" s="33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52" t="s">
        <v>160</v>
      </c>
      <c r="B24" s="27"/>
      <c r="C24" s="28"/>
      <c r="D24" s="33"/>
      <c r="E24" s="28">
        <v>0</v>
      </c>
      <c r="F24" s="33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hidden="1" x14ac:dyDescent="0.2">
      <c r="A25" s="52" t="s">
        <v>161</v>
      </c>
      <c r="B25" s="27"/>
      <c r="C25" s="28"/>
      <c r="D25" s="33"/>
      <c r="E25" s="28">
        <v>0</v>
      </c>
      <c r="F25" s="33"/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</row>
    <row r="26" spans="1:16" hidden="1" x14ac:dyDescent="0.2">
      <c r="A26" s="52" t="s">
        <v>162</v>
      </c>
      <c r="B26" s="27"/>
      <c r="C26" s="28"/>
      <c r="D26" s="33"/>
      <c r="E26" s="28">
        <v>0</v>
      </c>
      <c r="F26" s="33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52" t="s">
        <v>163</v>
      </c>
      <c r="B27" s="27"/>
      <c r="C27" s="28"/>
      <c r="D27" s="33"/>
      <c r="E27" s="28">
        <v>0</v>
      </c>
      <c r="F27" s="33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hidden="1" x14ac:dyDescent="0.2">
      <c r="A28" s="52" t="s">
        <v>164</v>
      </c>
      <c r="B28" s="27"/>
      <c r="C28" s="28"/>
      <c r="D28" s="33"/>
      <c r="E28" s="28">
        <v>0</v>
      </c>
      <c r="F28" s="33"/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</row>
    <row r="29" spans="1:16" hidden="1" x14ac:dyDescent="0.2">
      <c r="A29" s="52" t="s">
        <v>165</v>
      </c>
      <c r="B29" s="27"/>
      <c r="C29" s="28"/>
      <c r="D29" s="33"/>
      <c r="E29" s="28">
        <v>0</v>
      </c>
      <c r="F29" s="33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hidden="1" x14ac:dyDescent="0.2">
      <c r="A30" s="52" t="s">
        <v>166</v>
      </c>
      <c r="B30" s="27"/>
      <c r="C30" s="28"/>
      <c r="D30" s="33"/>
      <c r="E30" s="28">
        <v>0</v>
      </c>
      <c r="F30" s="33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</row>
    <row r="31" spans="1:16" hidden="1" x14ac:dyDescent="0.2">
      <c r="A31" s="52" t="s">
        <v>167</v>
      </c>
      <c r="B31" s="27"/>
      <c r="C31" s="28"/>
      <c r="D31" s="33"/>
      <c r="E31" s="28">
        <v>0</v>
      </c>
      <c r="F31" s="33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172</v>
      </c>
      <c r="B32" s="27"/>
      <c r="C32" s="40">
        <f>SUM(C15:C31)</f>
        <v>73303000</v>
      </c>
      <c r="D32" s="33"/>
      <c r="E32" s="40">
        <f>SUM(E15:E31)</f>
        <v>0</v>
      </c>
      <c r="F32" s="33"/>
      <c r="G32" s="40">
        <f t="shared" ref="G32:P32" si="2">SUM(G15:G31)</f>
        <v>0</v>
      </c>
      <c r="H32" s="40">
        <f t="shared" si="2"/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 t="shared" si="2"/>
        <v>0</v>
      </c>
    </row>
    <row r="33" spans="1:16" x14ac:dyDescent="0.2">
      <c r="A33" s="28"/>
      <c r="B33" s="27"/>
      <c r="C33" s="32"/>
      <c r="D33" s="33"/>
      <c r="E33" s="28"/>
      <c r="F33" s="3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">
      <c r="A34" s="13" t="s">
        <v>168</v>
      </c>
      <c r="B34" s="27"/>
      <c r="C34" s="53">
        <f>C32+C13</f>
        <v>85307000</v>
      </c>
      <c r="D34" s="33"/>
      <c r="E34" s="53">
        <f>E32+E13</f>
        <v>21066519</v>
      </c>
      <c r="F34" s="33"/>
      <c r="G34" s="53">
        <f t="shared" ref="G34:P34" si="3">G32+G13</f>
        <v>67913323</v>
      </c>
      <c r="H34" s="53">
        <f t="shared" si="3"/>
        <v>-869701</v>
      </c>
      <c r="I34" s="53">
        <f t="shared" si="3"/>
        <v>-881406</v>
      </c>
      <c r="J34" s="53">
        <f t="shared" si="3"/>
        <v>-236827</v>
      </c>
      <c r="K34" s="53">
        <f t="shared" si="3"/>
        <v>-179005</v>
      </c>
      <c r="L34" s="53">
        <f t="shared" si="3"/>
        <v>-183118</v>
      </c>
      <c r="M34" s="53">
        <f t="shared" si="3"/>
        <v>-589828</v>
      </c>
      <c r="N34" s="53">
        <f t="shared" si="3"/>
        <v>-198725</v>
      </c>
      <c r="O34" s="53">
        <f t="shared" si="3"/>
        <v>-204967</v>
      </c>
      <c r="P34" s="53">
        <f t="shared" si="3"/>
        <v>-228742</v>
      </c>
    </row>
    <row r="35" spans="1:16" x14ac:dyDescent="0.2">
      <c r="A35" s="28"/>
      <c r="B35" s="27"/>
      <c r="C35" s="32"/>
      <c r="D35" s="33"/>
      <c r="E35" s="32"/>
      <c r="F35" s="33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">
      <c r="A36" s="14" t="s">
        <v>169</v>
      </c>
      <c r="B36" s="27"/>
      <c r="C36" s="28"/>
      <c r="D36" s="33"/>
      <c r="E36" s="28">
        <v>0</v>
      </c>
      <c r="F36" s="33"/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6" x14ac:dyDescent="0.2">
      <c r="A37" s="14" t="s">
        <v>170</v>
      </c>
      <c r="B37" s="27"/>
      <c r="C37" s="28"/>
      <c r="D37" s="33"/>
      <c r="E37" s="28">
        <v>0</v>
      </c>
      <c r="F37" s="33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6"/>
      <c r="B38" s="27"/>
      <c r="C38" s="32"/>
      <c r="D38" s="33"/>
      <c r="E38" s="32"/>
      <c r="F38" s="33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thickBot="1" x14ac:dyDescent="0.3">
      <c r="A39" s="12" t="s">
        <v>171</v>
      </c>
      <c r="B39" s="27"/>
      <c r="C39" s="18">
        <f>C9+C34+C36+C37</f>
        <v>682899000</v>
      </c>
      <c r="D39" s="33"/>
      <c r="E39" s="18">
        <f>E9+E34+E36+E37</f>
        <v>703965519</v>
      </c>
      <c r="F39" s="33"/>
      <c r="G39" s="18">
        <f t="shared" ref="G39:P39" si="4">G9+G34+G36+G37</f>
        <v>771878842</v>
      </c>
      <c r="H39" s="18">
        <f t="shared" si="4"/>
        <v>771009141</v>
      </c>
      <c r="I39" s="18">
        <f t="shared" si="4"/>
        <v>770127735</v>
      </c>
      <c r="J39" s="18">
        <f t="shared" si="4"/>
        <v>769890908</v>
      </c>
      <c r="K39" s="18">
        <f t="shared" si="4"/>
        <v>769711903</v>
      </c>
      <c r="L39" s="18">
        <f t="shared" si="4"/>
        <v>769528785</v>
      </c>
      <c r="M39" s="18">
        <f t="shared" si="4"/>
        <v>768938957</v>
      </c>
      <c r="N39" s="18">
        <f t="shared" si="4"/>
        <v>768740232</v>
      </c>
      <c r="O39" s="18">
        <f t="shared" si="4"/>
        <v>768535265</v>
      </c>
      <c r="P39" s="18">
        <f t="shared" si="4"/>
        <v>768306523</v>
      </c>
    </row>
    <row r="40" spans="1:16" ht="15" thickTop="1" x14ac:dyDescent="0.2"/>
    <row r="41" spans="1:16" x14ac:dyDescent="0.2">
      <c r="C41" s="42">
        <f>C39-'Bal Sheet - Baseline Scenario'!C66</f>
        <v>0</v>
      </c>
      <c r="E41" s="42">
        <f>E39-'Bal Sheet - Baseline Scenario'!E66</f>
        <v>0</v>
      </c>
      <c r="G41" s="42">
        <f>G39-'Bal Sheet - Baseline Scenario'!G66</f>
        <v>0</v>
      </c>
      <c r="H41" s="42">
        <f>H39-'Bal Sheet - Baseline Scenario'!H66</f>
        <v>0</v>
      </c>
      <c r="I41" s="42">
        <f>I39-'Bal Sheet - Baseline Scenario'!I66</f>
        <v>0</v>
      </c>
      <c r="J41" s="42">
        <f>J39-'Bal Sheet - Baseline Scenario'!J66</f>
        <v>0</v>
      </c>
      <c r="K41" s="42">
        <f>K39-'Bal Sheet - Baseline Scenario'!K66</f>
        <v>0</v>
      </c>
      <c r="L41" s="42">
        <f>L39-'Bal Sheet - Baseline Scenario'!L66</f>
        <v>0</v>
      </c>
      <c r="M41" s="42">
        <f>M39-'Bal Sheet - Baseline Scenario'!M66</f>
        <v>0</v>
      </c>
      <c r="N41" s="42">
        <f>N39-'Bal Sheet - Baseline Scenario'!N66</f>
        <v>0</v>
      </c>
      <c r="O41" s="42">
        <f>O39-'Bal Sheet - Baseline Scenario'!O66</f>
        <v>0</v>
      </c>
      <c r="P41" s="42">
        <f>P39-'Bal Sheet - Baseline Scenario'!P66</f>
        <v>0</v>
      </c>
    </row>
  </sheetData>
  <mergeCells count="1">
    <mergeCell ref="G3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/>
  </sheetViews>
  <sheetFormatPr defaultRowHeight="14.25" x14ac:dyDescent="0.2"/>
  <cols>
    <col min="1" max="1" width="60.7109375" style="21" customWidth="1"/>
    <col min="2" max="2" width="2.7109375" style="21" customWidth="1"/>
    <col min="3" max="3" width="13.5703125" style="38" customWidth="1"/>
    <col min="4" max="4" width="2.7109375" style="38" customWidth="1"/>
    <col min="5" max="5" width="13.5703125" style="38" customWidth="1"/>
    <col min="6" max="6" width="2.7109375" style="38" customWidth="1"/>
    <col min="7" max="16" width="13.5703125" style="38" customWidth="1"/>
    <col min="17" max="16384" width="9.140625" style="21"/>
  </cols>
  <sheetData>
    <row r="1" spans="1:16" ht="15" x14ac:dyDescent="0.25">
      <c r="A1" s="1" t="s">
        <v>0</v>
      </c>
      <c r="B1" s="2"/>
      <c r="C1" s="3"/>
      <c r="D1" s="7"/>
      <c r="E1" s="35"/>
      <c r="F1" s="39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x14ac:dyDescent="0.25">
      <c r="A2" s="1" t="s">
        <v>1</v>
      </c>
      <c r="B2" s="2"/>
      <c r="C2" s="36"/>
      <c r="D2" s="7"/>
      <c r="E2" s="35"/>
      <c r="F2" s="39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5" x14ac:dyDescent="0.25">
      <c r="A3" s="4" t="s">
        <v>145</v>
      </c>
      <c r="B3" s="22"/>
      <c r="C3" s="5" t="s">
        <v>3</v>
      </c>
      <c r="D3" s="49"/>
      <c r="E3" s="5" t="s">
        <v>185</v>
      </c>
      <c r="F3" s="39"/>
      <c r="G3" s="54" t="s">
        <v>4</v>
      </c>
      <c r="H3" s="54"/>
      <c r="I3" s="54"/>
      <c r="J3" s="54"/>
      <c r="K3" s="54"/>
      <c r="L3" s="54"/>
      <c r="M3" s="54"/>
      <c r="N3" s="54"/>
      <c r="O3" s="54"/>
      <c r="P3" s="54"/>
    </row>
    <row r="4" spans="1:16" ht="15" x14ac:dyDescent="0.25">
      <c r="A4" s="1" t="s">
        <v>183</v>
      </c>
      <c r="B4" s="8"/>
      <c r="C4" s="9" t="s">
        <v>186</v>
      </c>
      <c r="D4" s="8"/>
      <c r="E4" s="9" t="s">
        <v>5</v>
      </c>
      <c r="F4" s="8"/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</row>
    <row r="5" spans="1:16" ht="15" thickBot="1" x14ac:dyDescent="0.25">
      <c r="A5" s="23"/>
      <c r="B5" s="10"/>
      <c r="C5" s="11" t="s">
        <v>16</v>
      </c>
      <c r="D5" s="10"/>
      <c r="E5" s="11" t="s">
        <v>16</v>
      </c>
      <c r="F5" s="10"/>
      <c r="G5" s="11" t="s">
        <v>16</v>
      </c>
      <c r="H5" s="11" t="s">
        <v>16</v>
      </c>
      <c r="I5" s="11" t="s">
        <v>16</v>
      </c>
      <c r="J5" s="11" t="s">
        <v>16</v>
      </c>
      <c r="K5" s="11" t="s">
        <v>16</v>
      </c>
      <c r="L5" s="11" t="s">
        <v>16</v>
      </c>
      <c r="M5" s="11" t="s">
        <v>16</v>
      </c>
      <c r="N5" s="11" t="s">
        <v>16</v>
      </c>
      <c r="O5" s="11" t="s">
        <v>16</v>
      </c>
      <c r="P5" s="11" t="s">
        <v>16</v>
      </c>
    </row>
    <row r="6" spans="1:16" x14ac:dyDescent="0.2">
      <c r="A6" s="25"/>
      <c r="B6" s="24"/>
      <c r="C6" s="32"/>
      <c r="D6" s="33"/>
      <c r="E6" s="32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x14ac:dyDescent="0.2">
      <c r="A7" s="14" t="s">
        <v>146</v>
      </c>
      <c r="B7" s="24"/>
      <c r="C7" s="28">
        <v>555332000</v>
      </c>
      <c r="D7" s="33"/>
      <c r="E7" s="28">
        <v>682899000</v>
      </c>
      <c r="F7" s="33"/>
      <c r="G7" s="32">
        <v>703965519</v>
      </c>
      <c r="H7" s="32">
        <v>771678842</v>
      </c>
      <c r="I7" s="32">
        <v>771664454</v>
      </c>
      <c r="J7" s="32">
        <v>774701563</v>
      </c>
      <c r="K7" s="32">
        <v>781573321</v>
      </c>
      <c r="L7" s="32">
        <v>787705574</v>
      </c>
      <c r="M7" s="32">
        <v>794020487</v>
      </c>
      <c r="N7" s="32">
        <v>800125698</v>
      </c>
      <c r="O7" s="32">
        <v>806823763</v>
      </c>
      <c r="P7" s="32">
        <v>813719070</v>
      </c>
    </row>
    <row r="8" spans="1:16" x14ac:dyDescent="0.2">
      <c r="A8" s="14" t="s">
        <v>147</v>
      </c>
      <c r="B8" s="24"/>
      <c r="C8" s="28">
        <v>42260000</v>
      </c>
      <c r="D8" s="33"/>
      <c r="E8" s="28">
        <v>0</v>
      </c>
      <c r="F8" s="33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spans="1:16" x14ac:dyDescent="0.2">
      <c r="A9" s="13" t="s">
        <v>148</v>
      </c>
      <c r="B9" s="24"/>
      <c r="C9" s="41">
        <f>SUM(C7:C8)</f>
        <v>597592000</v>
      </c>
      <c r="D9" s="33"/>
      <c r="E9" s="41">
        <f>SUM(E7:E8)</f>
        <v>682899000</v>
      </c>
      <c r="F9" s="33"/>
      <c r="G9" s="41">
        <f t="shared" ref="G9:P9" si="0">SUM(G7:G8)</f>
        <v>703965519</v>
      </c>
      <c r="H9" s="41">
        <f t="shared" si="0"/>
        <v>771678842</v>
      </c>
      <c r="I9" s="41">
        <f t="shared" si="0"/>
        <v>771664454</v>
      </c>
      <c r="J9" s="41">
        <f t="shared" si="0"/>
        <v>774701563</v>
      </c>
      <c r="K9" s="41">
        <f t="shared" si="0"/>
        <v>781573321</v>
      </c>
      <c r="L9" s="41">
        <f t="shared" si="0"/>
        <v>787705574</v>
      </c>
      <c r="M9" s="41">
        <f t="shared" si="0"/>
        <v>794020487</v>
      </c>
      <c r="N9" s="41">
        <f t="shared" si="0"/>
        <v>800125698</v>
      </c>
      <c r="O9" s="41">
        <f t="shared" si="0"/>
        <v>806823763</v>
      </c>
      <c r="P9" s="41">
        <f t="shared" si="0"/>
        <v>813719070</v>
      </c>
    </row>
    <row r="10" spans="1:16" x14ac:dyDescent="0.2">
      <c r="A10" s="26"/>
      <c r="B10" s="27"/>
      <c r="C10" s="32"/>
      <c r="D10" s="33"/>
      <c r="E10" s="32"/>
      <c r="F10" s="33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4" t="s">
        <v>50</v>
      </c>
      <c r="B11" s="27"/>
      <c r="C11" s="28">
        <v>12004000</v>
      </c>
      <c r="D11" s="33"/>
      <c r="E11" s="32">
        <v>21066519</v>
      </c>
      <c r="F11" s="33"/>
      <c r="G11" s="32">
        <v>67713323</v>
      </c>
      <c r="H11" s="32">
        <v>-14388</v>
      </c>
      <c r="I11" s="32">
        <v>3037109</v>
      </c>
      <c r="J11" s="32">
        <v>6871758</v>
      </c>
      <c r="K11" s="32">
        <v>6132253</v>
      </c>
      <c r="L11" s="32">
        <v>6314913</v>
      </c>
      <c r="M11" s="32">
        <v>6105211</v>
      </c>
      <c r="N11" s="32">
        <v>6698065</v>
      </c>
      <c r="O11" s="32">
        <v>6895307</v>
      </c>
      <c r="P11" s="32">
        <v>7085941</v>
      </c>
    </row>
    <row r="12" spans="1:16" x14ac:dyDescent="0.2">
      <c r="A12" s="14" t="s">
        <v>149</v>
      </c>
      <c r="B12" s="27"/>
      <c r="C12" s="28"/>
      <c r="D12" s="33"/>
      <c r="E12" s="28">
        <v>0</v>
      </c>
      <c r="F12" s="33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x14ac:dyDescent="0.2">
      <c r="A13" s="13" t="s">
        <v>150</v>
      </c>
      <c r="B13" s="27"/>
      <c r="C13" s="41">
        <f>SUM(C11:C12)</f>
        <v>12004000</v>
      </c>
      <c r="D13" s="33"/>
      <c r="E13" s="41">
        <f>SUM(E11:E12)</f>
        <v>21066519</v>
      </c>
      <c r="F13" s="33"/>
      <c r="G13" s="41">
        <f t="shared" ref="G13:P13" si="1">SUM(G11:G12)</f>
        <v>67713323</v>
      </c>
      <c r="H13" s="41">
        <f t="shared" si="1"/>
        <v>-14388</v>
      </c>
      <c r="I13" s="41">
        <f t="shared" si="1"/>
        <v>3037109</v>
      </c>
      <c r="J13" s="41">
        <f t="shared" si="1"/>
        <v>6871758</v>
      </c>
      <c r="K13" s="41">
        <f t="shared" si="1"/>
        <v>6132253</v>
      </c>
      <c r="L13" s="41">
        <f t="shared" si="1"/>
        <v>6314913</v>
      </c>
      <c r="M13" s="41">
        <f t="shared" si="1"/>
        <v>6105211</v>
      </c>
      <c r="N13" s="41">
        <f t="shared" si="1"/>
        <v>6698065</v>
      </c>
      <c r="O13" s="41">
        <f t="shared" si="1"/>
        <v>6895307</v>
      </c>
      <c r="P13" s="41">
        <f t="shared" si="1"/>
        <v>7085941</v>
      </c>
    </row>
    <row r="14" spans="1:16" x14ac:dyDescent="0.2">
      <c r="A14" s="26"/>
      <c r="B14" s="27"/>
      <c r="C14" s="28"/>
      <c r="D14" s="33"/>
      <c r="E14" s="28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">
      <c r="A15" s="13" t="s">
        <v>151</v>
      </c>
      <c r="B15" s="27"/>
      <c r="C15" s="28"/>
      <c r="D15" s="33"/>
      <c r="E15" s="28"/>
      <c r="F15" s="33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x14ac:dyDescent="0.2">
      <c r="A16" s="52" t="s">
        <v>152</v>
      </c>
      <c r="B16" s="27"/>
      <c r="C16" s="28">
        <v>0</v>
      </c>
      <c r="D16" s="33"/>
      <c r="E16" s="28">
        <v>0</v>
      </c>
      <c r="F16" s="33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 x14ac:dyDescent="0.2">
      <c r="A17" s="52" t="s">
        <v>153</v>
      </c>
      <c r="B17" s="27"/>
      <c r="C17" s="28">
        <v>73303000</v>
      </c>
      <c r="D17" s="33"/>
      <c r="E17" s="28">
        <v>0</v>
      </c>
      <c r="F17" s="33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 hidden="1" x14ac:dyDescent="0.2">
      <c r="A18" s="52" t="s">
        <v>154</v>
      </c>
      <c r="B18" s="27"/>
      <c r="C18" s="28">
        <v>0</v>
      </c>
      <c r="D18" s="33"/>
      <c r="E18" s="28">
        <v>0</v>
      </c>
      <c r="F18" s="33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 hidden="1" x14ac:dyDescent="0.2">
      <c r="A19" s="52" t="s">
        <v>155</v>
      </c>
      <c r="B19" s="27"/>
      <c r="C19" s="28">
        <v>0</v>
      </c>
      <c r="D19" s="33"/>
      <c r="E19" s="28">
        <v>0</v>
      </c>
      <c r="F19" s="33"/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 hidden="1" x14ac:dyDescent="0.2">
      <c r="A20" s="52" t="s">
        <v>156</v>
      </c>
      <c r="B20" s="27"/>
      <c r="C20" s="28">
        <v>0</v>
      </c>
      <c r="D20" s="33"/>
      <c r="E20" s="28">
        <v>0</v>
      </c>
      <c r="F20" s="33"/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 hidden="1" x14ac:dyDescent="0.2">
      <c r="A21" s="52" t="s">
        <v>157</v>
      </c>
      <c r="B21" s="27"/>
      <c r="C21" s="28">
        <v>0</v>
      </c>
      <c r="D21" s="33"/>
      <c r="E21" s="28">
        <v>0</v>
      </c>
      <c r="F21" s="33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 hidden="1" x14ac:dyDescent="0.2">
      <c r="A22" s="52" t="s">
        <v>158</v>
      </c>
      <c r="B22" s="27"/>
      <c r="C22" s="28">
        <v>0</v>
      </c>
      <c r="D22" s="33"/>
      <c r="E22" s="28">
        <v>0</v>
      </c>
      <c r="F22" s="33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 hidden="1" x14ac:dyDescent="0.2">
      <c r="A23" s="52" t="s">
        <v>159</v>
      </c>
      <c r="B23" s="27"/>
      <c r="C23" s="28">
        <v>0</v>
      </c>
      <c r="D23" s="33"/>
      <c r="E23" s="28">
        <v>0</v>
      </c>
      <c r="F23" s="33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 hidden="1" x14ac:dyDescent="0.2">
      <c r="A24" s="52" t="s">
        <v>160</v>
      </c>
      <c r="B24" s="27"/>
      <c r="C24" s="28">
        <v>0</v>
      </c>
      <c r="D24" s="33"/>
      <c r="E24" s="28">
        <v>0</v>
      </c>
      <c r="F24" s="33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 hidden="1" x14ac:dyDescent="0.2">
      <c r="A25" s="52" t="s">
        <v>161</v>
      </c>
      <c r="B25" s="27"/>
      <c r="C25" s="28">
        <v>0</v>
      </c>
      <c r="D25" s="33"/>
      <c r="E25" s="28">
        <v>0</v>
      </c>
      <c r="F25" s="33"/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</row>
    <row r="26" spans="1:16" hidden="1" x14ac:dyDescent="0.2">
      <c r="A26" s="52" t="s">
        <v>162</v>
      </c>
      <c r="B26" s="27"/>
      <c r="C26" s="28">
        <v>0</v>
      </c>
      <c r="D26" s="33"/>
      <c r="E26" s="28">
        <v>0</v>
      </c>
      <c r="F26" s="33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 hidden="1" x14ac:dyDescent="0.2">
      <c r="A27" s="52" t="s">
        <v>163</v>
      </c>
      <c r="B27" s="27"/>
      <c r="C27" s="28">
        <v>0</v>
      </c>
      <c r="D27" s="33"/>
      <c r="E27" s="28">
        <v>0</v>
      </c>
      <c r="F27" s="33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 hidden="1" x14ac:dyDescent="0.2">
      <c r="A28" s="52" t="s">
        <v>164</v>
      </c>
      <c r="B28" s="27"/>
      <c r="C28" s="28">
        <v>0</v>
      </c>
      <c r="D28" s="33"/>
      <c r="E28" s="28">
        <v>0</v>
      </c>
      <c r="F28" s="33"/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</row>
    <row r="29" spans="1:16" hidden="1" x14ac:dyDescent="0.2">
      <c r="A29" s="52" t="s">
        <v>165</v>
      </c>
      <c r="B29" s="27"/>
      <c r="C29" s="28">
        <v>0</v>
      </c>
      <c r="D29" s="33"/>
      <c r="E29" s="28">
        <v>0</v>
      </c>
      <c r="F29" s="33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 hidden="1" x14ac:dyDescent="0.2">
      <c r="A30" s="52" t="s">
        <v>166</v>
      </c>
      <c r="B30" s="27"/>
      <c r="C30" s="28">
        <v>0</v>
      </c>
      <c r="D30" s="33"/>
      <c r="E30" s="28">
        <v>0</v>
      </c>
      <c r="F30" s="33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</row>
    <row r="31" spans="1:16" hidden="1" x14ac:dyDescent="0.2">
      <c r="A31" s="52" t="s">
        <v>167</v>
      </c>
      <c r="B31" s="27"/>
      <c r="C31" s="28">
        <v>0</v>
      </c>
      <c r="D31" s="33"/>
      <c r="E31" s="28">
        <v>0</v>
      </c>
      <c r="F31" s="33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 x14ac:dyDescent="0.2">
      <c r="A32" s="13" t="s">
        <v>172</v>
      </c>
      <c r="B32" s="27"/>
      <c r="C32" s="40">
        <f>SUM(C15:C31)</f>
        <v>73303000</v>
      </c>
      <c r="D32" s="33"/>
      <c r="E32" s="40">
        <f>SUM(E15:E31)</f>
        <v>0</v>
      </c>
      <c r="F32" s="33"/>
      <c r="G32" s="40">
        <f t="shared" ref="G32:P32" si="2">SUM(G15:G31)</f>
        <v>0</v>
      </c>
      <c r="H32" s="40">
        <f t="shared" si="2"/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 t="shared" si="2"/>
        <v>0</v>
      </c>
    </row>
    <row r="33" spans="1:16" x14ac:dyDescent="0.2">
      <c r="A33" s="28"/>
      <c r="B33" s="27"/>
      <c r="C33" s="32"/>
      <c r="D33" s="33"/>
      <c r="E33" s="28"/>
      <c r="F33" s="33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">
      <c r="A34" s="13" t="s">
        <v>168</v>
      </c>
      <c r="B34" s="27"/>
      <c r="C34" s="53">
        <f>C32+C13</f>
        <v>85307000</v>
      </c>
      <c r="D34" s="33"/>
      <c r="E34" s="53">
        <f>E32+E13</f>
        <v>21066519</v>
      </c>
      <c r="F34" s="33"/>
      <c r="G34" s="53">
        <f t="shared" ref="G34:P34" si="3">G32+G13</f>
        <v>67713323</v>
      </c>
      <c r="H34" s="53">
        <f t="shared" si="3"/>
        <v>-14388</v>
      </c>
      <c r="I34" s="53">
        <f t="shared" si="3"/>
        <v>3037109</v>
      </c>
      <c r="J34" s="53">
        <f t="shared" si="3"/>
        <v>6871758</v>
      </c>
      <c r="K34" s="53">
        <f t="shared" si="3"/>
        <v>6132253</v>
      </c>
      <c r="L34" s="53">
        <f t="shared" si="3"/>
        <v>6314913</v>
      </c>
      <c r="M34" s="53">
        <f t="shared" si="3"/>
        <v>6105211</v>
      </c>
      <c r="N34" s="53">
        <f t="shared" si="3"/>
        <v>6698065</v>
      </c>
      <c r="O34" s="53">
        <f t="shared" si="3"/>
        <v>6895307</v>
      </c>
      <c r="P34" s="53">
        <f t="shared" si="3"/>
        <v>7085941</v>
      </c>
    </row>
    <row r="35" spans="1:16" x14ac:dyDescent="0.2">
      <c r="A35" s="28"/>
      <c r="B35" s="27"/>
      <c r="C35" s="32"/>
      <c r="D35" s="33"/>
      <c r="E35" s="32"/>
      <c r="F35" s="33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">
      <c r="A36" s="14" t="s">
        <v>169</v>
      </c>
      <c r="B36" s="27"/>
      <c r="C36" s="28"/>
      <c r="D36" s="33"/>
      <c r="E36" s="28">
        <v>0</v>
      </c>
      <c r="F36" s="33"/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6" x14ac:dyDescent="0.2">
      <c r="A37" s="14" t="s">
        <v>170</v>
      </c>
      <c r="B37" s="27"/>
      <c r="C37" s="28"/>
      <c r="D37" s="33"/>
      <c r="E37" s="28">
        <v>0</v>
      </c>
      <c r="F37" s="33"/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 x14ac:dyDescent="0.2">
      <c r="A38" s="26"/>
      <c r="B38" s="27"/>
      <c r="C38" s="32"/>
      <c r="D38" s="33"/>
      <c r="E38" s="32"/>
      <c r="F38" s="33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.75" thickBot="1" x14ac:dyDescent="0.3">
      <c r="A39" s="12" t="s">
        <v>171</v>
      </c>
      <c r="B39" s="27"/>
      <c r="C39" s="18">
        <f>C9+C34+C36+C37</f>
        <v>682899000</v>
      </c>
      <c r="D39" s="33"/>
      <c r="E39" s="18">
        <f>E9+E34+E36+E37</f>
        <v>703965519</v>
      </c>
      <c r="F39" s="33"/>
      <c r="G39" s="18">
        <f t="shared" ref="G39:P39" si="4">G9+G34+G36+G37</f>
        <v>771678842</v>
      </c>
      <c r="H39" s="18">
        <f t="shared" si="4"/>
        <v>771664454</v>
      </c>
      <c r="I39" s="18">
        <f t="shared" si="4"/>
        <v>774701563</v>
      </c>
      <c r="J39" s="18">
        <f t="shared" si="4"/>
        <v>781573321</v>
      </c>
      <c r="K39" s="18">
        <f t="shared" si="4"/>
        <v>787705574</v>
      </c>
      <c r="L39" s="18">
        <f t="shared" si="4"/>
        <v>794020487</v>
      </c>
      <c r="M39" s="18">
        <f t="shared" si="4"/>
        <v>800125698</v>
      </c>
      <c r="N39" s="18">
        <f t="shared" si="4"/>
        <v>806823763</v>
      </c>
      <c r="O39" s="18">
        <f t="shared" si="4"/>
        <v>813719070</v>
      </c>
      <c r="P39" s="18">
        <f t="shared" si="4"/>
        <v>820805011</v>
      </c>
    </row>
    <row r="40" spans="1:16" ht="15" thickTop="1" x14ac:dyDescent="0.2"/>
    <row r="41" spans="1:16" x14ac:dyDescent="0.2">
      <c r="C41" s="42">
        <f>C39-'Bal Sheet - SRV'!C66</f>
        <v>0</v>
      </c>
      <c r="E41" s="42">
        <f>E39-'Bal Sheet - SRV'!E66</f>
        <v>0</v>
      </c>
      <c r="G41" s="42">
        <f>G39-'Bal Sheet - SRV'!G66</f>
        <v>0</v>
      </c>
      <c r="H41" s="42">
        <f>H39-'Bal Sheet - SRV'!H66</f>
        <v>0</v>
      </c>
      <c r="I41" s="42">
        <f>I39-'Bal Sheet - SRV'!I66</f>
        <v>0</v>
      </c>
      <c r="J41" s="42">
        <f>J39-'Bal Sheet - SRV'!J66</f>
        <v>0</v>
      </c>
      <c r="K41" s="42">
        <f>K39-'Bal Sheet - SRV'!K66</f>
        <v>0</v>
      </c>
      <c r="L41" s="42">
        <f>L39-'Bal Sheet - SRV'!L66</f>
        <v>0</v>
      </c>
      <c r="M41" s="42">
        <f>M39-'Bal Sheet - SRV'!M66</f>
        <v>0</v>
      </c>
      <c r="N41" s="42">
        <f>N39-'Bal Sheet - SRV'!N66</f>
        <v>0</v>
      </c>
      <c r="O41" s="42">
        <f>O39-'Bal Sheet - SRV'!O66</f>
        <v>0</v>
      </c>
      <c r="P41" s="42">
        <f>P39-'Bal Sheet - SRV'!P66</f>
        <v>0</v>
      </c>
    </row>
  </sheetData>
  <mergeCells count="1">
    <mergeCell ref="G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Income Stat - Baseline Scenario</vt:lpstr>
      <vt:lpstr>Income Stat - SRV</vt:lpstr>
      <vt:lpstr>Bal Sheet - Baseline Scenario</vt:lpstr>
      <vt:lpstr>Bal Sheet - SRV</vt:lpstr>
      <vt:lpstr>Cash Flow - Baseline Scenario</vt:lpstr>
      <vt:lpstr>Cash Flow - SRV</vt:lpstr>
      <vt:lpstr>Equity Stat - Baseline Scenario</vt:lpstr>
      <vt:lpstr>Equity Stat - SRV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Paul</dc:creator>
  <cp:lastModifiedBy>Simon Paul</cp:lastModifiedBy>
  <dcterms:created xsi:type="dcterms:W3CDTF">2023-01-31T05:10:28Z</dcterms:created>
  <dcterms:modified xsi:type="dcterms:W3CDTF">2023-02-01T01:02:11Z</dcterms:modified>
</cp:coreProperties>
</file>