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9440" windowHeight="10290" firstSheet="4"/>
  </bookViews>
  <sheets>
    <sheet name="Operating Performance Data" sheetId="1" r:id="rId1"/>
    <sheet name="Own Source Revenue Data" sheetId="2" r:id="rId2"/>
    <sheet name="Infrastructure Renewal Data" sheetId="3" r:id="rId3"/>
    <sheet name="Infrastructure Backlog Data" sheetId="4" r:id="rId4"/>
    <sheet name="Asset Maintenance Data" sheetId="5" r:id="rId5"/>
    <sheet name="Debt Service Data" sheetId="6" r:id="rId6"/>
    <sheet name="Operating Exp per Capita" sheetId="7" r:id="rId7"/>
  </sheets>
  <calcPr calcId="125725"/>
</workbook>
</file>

<file path=xl/calcChain.xml><?xml version="1.0" encoding="utf-8"?>
<calcChain xmlns="http://schemas.openxmlformats.org/spreadsheetml/2006/main">
  <c r="B9" i="4"/>
  <c r="C9"/>
  <c r="D9"/>
  <c r="G9" i="5"/>
  <c r="G9" i="3"/>
  <c r="G15" i="1"/>
  <c r="G4" i="2"/>
  <c r="I6" i="4"/>
  <c r="J6" s="1"/>
  <c r="K6" s="1"/>
  <c r="L6" s="1"/>
  <c r="M6" s="1"/>
  <c r="N6" s="1"/>
  <c r="O6" s="1"/>
  <c r="P6" s="1"/>
  <c r="Q6" s="1"/>
  <c r="R6" s="1"/>
  <c r="B12" i="7"/>
  <c r="B15" i="1"/>
  <c r="S9" i="7"/>
  <c r="R9"/>
  <c r="Q9"/>
  <c r="P9"/>
  <c r="O9"/>
  <c r="N9"/>
  <c r="M9"/>
  <c r="L9"/>
  <c r="K9"/>
  <c r="J9"/>
  <c r="H9"/>
  <c r="S7"/>
  <c r="R7"/>
  <c r="Q7"/>
  <c r="P7"/>
  <c r="O7"/>
  <c r="N7"/>
  <c r="M7"/>
  <c r="L7"/>
  <c r="K7"/>
  <c r="J7"/>
  <c r="H7"/>
  <c r="H12" s="1"/>
  <c r="F9"/>
  <c r="E9"/>
  <c r="D9"/>
  <c r="C9"/>
  <c r="F7"/>
  <c r="F12" s="1"/>
  <c r="E7"/>
  <c r="E12" s="1"/>
  <c r="D7"/>
  <c r="D12" s="1"/>
  <c r="C7"/>
  <c r="C12" s="1"/>
  <c r="R12" i="6"/>
  <c r="Q12"/>
  <c r="P12"/>
  <c r="O12"/>
  <c r="N12"/>
  <c r="M12"/>
  <c r="L12"/>
  <c r="K12"/>
  <c r="J12"/>
  <c r="I12"/>
  <c r="G12"/>
  <c r="E12"/>
  <c r="D12"/>
  <c r="C12"/>
  <c r="B12"/>
  <c r="R10"/>
  <c r="Q10"/>
  <c r="P10"/>
  <c r="O10"/>
  <c r="N10"/>
  <c r="M10"/>
  <c r="L10"/>
  <c r="K10"/>
  <c r="J10"/>
  <c r="I10"/>
  <c r="G10"/>
  <c r="E10"/>
  <c r="D10"/>
  <c r="C10"/>
  <c r="B10"/>
  <c r="R8"/>
  <c r="Q8"/>
  <c r="P8"/>
  <c r="O8"/>
  <c r="N8"/>
  <c r="M8"/>
  <c r="L8"/>
  <c r="K8"/>
  <c r="J8"/>
  <c r="I8"/>
  <c r="G8"/>
  <c r="E8"/>
  <c r="D8"/>
  <c r="C8"/>
  <c r="B8"/>
  <c r="R9" i="5"/>
  <c r="Q9"/>
  <c r="P9"/>
  <c r="O9"/>
  <c r="N9"/>
  <c r="M9"/>
  <c r="L9"/>
  <c r="K9"/>
  <c r="J9"/>
  <c r="I9"/>
  <c r="E9"/>
  <c r="D9"/>
  <c r="C9"/>
  <c r="G9" i="4"/>
  <c r="E9"/>
  <c r="R9" i="3"/>
  <c r="Q9"/>
  <c r="P9"/>
  <c r="O9"/>
  <c r="N9"/>
  <c r="M9"/>
  <c r="L9"/>
  <c r="K9"/>
  <c r="J9"/>
  <c r="I9"/>
  <c r="B9"/>
  <c r="E9"/>
  <c r="D9"/>
  <c r="C9"/>
  <c r="R10" i="2"/>
  <c r="Q10"/>
  <c r="P10"/>
  <c r="O10"/>
  <c r="N10"/>
  <c r="M10"/>
  <c r="L10"/>
  <c r="K10"/>
  <c r="J10"/>
  <c r="I10"/>
  <c r="G10"/>
  <c r="R6"/>
  <c r="Q6"/>
  <c r="P6"/>
  <c r="O6"/>
  <c r="N6"/>
  <c r="M6"/>
  <c r="L6"/>
  <c r="K6"/>
  <c r="J6"/>
  <c r="I6"/>
  <c r="G6"/>
  <c r="E10"/>
  <c r="D10"/>
  <c r="C10"/>
  <c r="B10"/>
  <c r="E6"/>
  <c r="D6"/>
  <c r="C6"/>
  <c r="B6"/>
  <c r="R4"/>
  <c r="Q4"/>
  <c r="P4"/>
  <c r="O4"/>
  <c r="N4"/>
  <c r="M4"/>
  <c r="L4"/>
  <c r="K4"/>
  <c r="J4"/>
  <c r="I4"/>
  <c r="E4"/>
  <c r="D4"/>
  <c r="D13" s="1"/>
  <c r="B4"/>
  <c r="C4"/>
  <c r="R15" i="1"/>
  <c r="Q15"/>
  <c r="P15"/>
  <c r="O15"/>
  <c r="N15"/>
  <c r="M15"/>
  <c r="L15"/>
  <c r="K15"/>
  <c r="J15"/>
  <c r="I15"/>
  <c r="E15"/>
  <c r="D15"/>
  <c r="C15"/>
  <c r="J13" i="2" l="1"/>
  <c r="N13"/>
  <c r="G15" i="6"/>
  <c r="E15"/>
  <c r="E13" i="2"/>
  <c r="L13"/>
  <c r="C13"/>
  <c r="G13"/>
  <c r="J9" i="4"/>
  <c r="D15" i="6"/>
  <c r="J15"/>
  <c r="C15"/>
  <c r="L12" i="7"/>
  <c r="K13" i="2"/>
  <c r="O13"/>
  <c r="J12" i="7"/>
  <c r="N12"/>
  <c r="R12"/>
  <c r="I9" i="4"/>
  <c r="M9"/>
  <c r="K9"/>
  <c r="L9"/>
  <c r="S12" i="7"/>
  <c r="Q12"/>
  <c r="P12"/>
  <c r="O12"/>
  <c r="M12"/>
  <c r="K12"/>
  <c r="R13" i="2"/>
  <c r="Q15" i="6"/>
  <c r="Q13" i="2"/>
  <c r="P13"/>
  <c r="O15" i="6"/>
  <c r="M15"/>
  <c r="R15"/>
  <c r="P15"/>
  <c r="N15"/>
  <c r="M13" i="2"/>
  <c r="L15" i="6"/>
  <c r="K15"/>
  <c r="I13" i="2"/>
  <c r="I15" i="6"/>
  <c r="B13" i="2"/>
  <c r="B15" i="6"/>
  <c r="Q9" i="4" l="1"/>
  <c r="N9"/>
  <c r="O9" l="1"/>
  <c r="P9"/>
  <c r="R9"/>
</calcChain>
</file>

<file path=xl/sharedStrings.xml><?xml version="1.0" encoding="utf-8"?>
<sst xmlns="http://schemas.openxmlformats.org/spreadsheetml/2006/main" count="143" uniqueCount="39">
  <si>
    <t>General Fund Data 2010-11</t>
  </si>
  <si>
    <t>General Fund Data 2011-12</t>
  </si>
  <si>
    <t>General Fund Data 2012-13</t>
  </si>
  <si>
    <t>General Fund Data 2013-14</t>
  </si>
  <si>
    <t>General Fund Data 2014-15</t>
  </si>
  <si>
    <t>General Fund Data 2015-16</t>
  </si>
  <si>
    <t>General Fund Data 2016-17</t>
  </si>
  <si>
    <t>General Fund Data 2017-18</t>
  </si>
  <si>
    <t>General Fund Data 2018-19</t>
  </si>
  <si>
    <t>General Fund Data 2019-20</t>
  </si>
  <si>
    <t>General Fund Data 2020-21</t>
  </si>
  <si>
    <t>Note 21 - Income Statement - Total Income from continuing operations</t>
  </si>
  <si>
    <t>Note 21 - Income Statement - Grants &amp; Contributions Provided for Capital Purposes</t>
  </si>
  <si>
    <t>Note 21 - Income Statement - Net gain from the disposal of assets</t>
  </si>
  <si>
    <t>Note 21 - Income Statement - Total expenses from continuing operations</t>
  </si>
  <si>
    <t>Note 21 - Income Statement - Net Loss from the disposal of assets</t>
  </si>
  <si>
    <t>RESULT</t>
  </si>
  <si>
    <t>General Fund Data 2021-22</t>
  </si>
  <si>
    <t>General Fund Data 2022-23</t>
  </si>
  <si>
    <t>General Fund Data 2023-24</t>
  </si>
  <si>
    <t>General Fund Data 2024-25</t>
  </si>
  <si>
    <t>Note 21 - Income Statement - Grants &amp; Contributions provided for Operating Purposes(excluding F.A.G. From Note 3(e))</t>
  </si>
  <si>
    <t>Building &amp; Infrastructure Renewals</t>
  </si>
  <si>
    <t>Depreciation (Building &amp; Infrastructure)</t>
  </si>
  <si>
    <t>Estimated cost to bring assets to a satisfactory condition</t>
  </si>
  <si>
    <t>Total WDV of infrastructure, building, land improvements &amp; other structures</t>
  </si>
  <si>
    <t>Actual Asset Maintenance</t>
  </si>
  <si>
    <t>Required Annual Maintenance</t>
  </si>
  <si>
    <t>Financing Activities - Payments - Borrowings &amp; Advances</t>
  </si>
  <si>
    <t>Interest Charges - Interest on Loans</t>
  </si>
  <si>
    <t>Population Data</t>
  </si>
  <si>
    <t>General Fund Data 2009-10</t>
  </si>
  <si>
    <t>DEBT SERVICE DATA</t>
  </si>
  <si>
    <t>OPERATING EXP PER CAPITA</t>
  </si>
  <si>
    <t>ASSET MAINTENANCE DATA</t>
  </si>
  <si>
    <t>INFRASTRUCTURE BACKLOG DATA</t>
  </si>
  <si>
    <t>INFRASTRUCTURE RENEWAL DATA</t>
  </si>
  <si>
    <t>OWN SOURCE REVENUE DATA</t>
  </si>
  <si>
    <t>OPERATING PERFORMANCE DATA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</si>
</sst>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10" fontId="1" fillId="0" borderId="1" xfId="0" applyNumberFormat="1" applyFont="1" applyBorder="1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5"/>
  <sheetViews>
    <sheetView tabSelected="1" workbookViewId="0">
      <selection activeCell="A2" sqref="A2:R15"/>
    </sheetView>
  </sheetViews>
  <sheetFormatPr defaultRowHeight="15"/>
  <cols>
    <col min="1" max="1" width="20.140625" customWidth="1"/>
    <col min="2" max="2" width="7.28515625" customWidth="1"/>
    <col min="3" max="3" width="7.5703125" customWidth="1"/>
    <col min="4" max="5" width="7.28515625" customWidth="1"/>
    <col min="6" max="6" width="0.5703125" customWidth="1"/>
    <col min="7" max="7" width="7.5703125" customWidth="1"/>
    <col min="8" max="8" width="0.5703125" customWidth="1"/>
    <col min="9" max="9" width="7.85546875" customWidth="1"/>
    <col min="10" max="10" width="7.5703125" customWidth="1"/>
    <col min="11" max="11" width="7.140625" customWidth="1"/>
    <col min="12" max="13" width="7" customWidth="1"/>
    <col min="14" max="14" width="8" customWidth="1"/>
    <col min="15" max="16" width="7.42578125" customWidth="1"/>
    <col min="17" max="17" width="7" customWidth="1"/>
    <col min="18" max="18" width="7.85546875" customWidth="1"/>
  </cols>
  <sheetData>
    <row r="1" spans="1:18" ht="19.5">
      <c r="A1" s="6" t="s">
        <v>38</v>
      </c>
    </row>
    <row r="2" spans="1:18" ht="54" customHeight="1">
      <c r="A2" s="2"/>
      <c r="B2" s="3" t="s">
        <v>0</v>
      </c>
      <c r="C2" s="3" t="s">
        <v>1</v>
      </c>
      <c r="D2" s="3" t="s">
        <v>2</v>
      </c>
      <c r="E2" s="3" t="s">
        <v>3</v>
      </c>
      <c r="F2" s="3"/>
      <c r="G2" s="3" t="s">
        <v>4</v>
      </c>
      <c r="H2" s="3"/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17</v>
      </c>
      <c r="P2" s="3" t="s">
        <v>18</v>
      </c>
      <c r="Q2" s="3" t="s">
        <v>19</v>
      </c>
      <c r="R2" s="3" t="s">
        <v>20</v>
      </c>
    </row>
    <row r="3" spans="1:18" ht="51.75" customHeight="1">
      <c r="A3" s="10" t="s">
        <v>11</v>
      </c>
      <c r="B3" s="2">
        <v>7639</v>
      </c>
      <c r="C3" s="2">
        <v>8195</v>
      </c>
      <c r="D3" s="2">
        <v>8370</v>
      </c>
      <c r="E3" s="2">
        <v>7687</v>
      </c>
      <c r="F3" s="2"/>
      <c r="G3" s="2">
        <v>7680</v>
      </c>
      <c r="H3" s="2"/>
      <c r="I3" s="2">
        <v>9502</v>
      </c>
      <c r="J3" s="2">
        <v>8258</v>
      </c>
      <c r="K3" s="2">
        <v>8142</v>
      </c>
      <c r="L3" s="2">
        <v>8345</v>
      </c>
      <c r="M3" s="2">
        <v>8544</v>
      </c>
      <c r="N3" s="2">
        <v>8744</v>
      </c>
      <c r="O3" s="2">
        <v>8947</v>
      </c>
      <c r="P3" s="2">
        <v>9169</v>
      </c>
      <c r="Q3" s="2">
        <v>9379</v>
      </c>
      <c r="R3" s="2">
        <v>9609</v>
      </c>
    </row>
    <row r="4" spans="1:18" ht="11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49.5" customHeight="1">
      <c r="A5" s="10" t="s">
        <v>12</v>
      </c>
      <c r="B5" s="2">
        <v>489</v>
      </c>
      <c r="C5" s="2">
        <v>804</v>
      </c>
      <c r="D5" s="2">
        <v>876</v>
      </c>
      <c r="E5" s="2">
        <v>1171</v>
      </c>
      <c r="F5" s="2"/>
      <c r="G5" s="2">
        <v>708</v>
      </c>
      <c r="H5" s="2"/>
      <c r="I5" s="2">
        <v>2433</v>
      </c>
      <c r="J5" s="2">
        <v>1061</v>
      </c>
      <c r="K5" s="2">
        <v>753</v>
      </c>
      <c r="L5" s="2">
        <v>780</v>
      </c>
      <c r="M5" s="2">
        <v>768</v>
      </c>
      <c r="N5" s="2">
        <v>796</v>
      </c>
      <c r="O5" s="2">
        <v>784</v>
      </c>
      <c r="P5" s="2">
        <v>813</v>
      </c>
      <c r="Q5" s="2">
        <v>801</v>
      </c>
      <c r="R5" s="2">
        <v>830</v>
      </c>
    </row>
    <row r="6" spans="1:18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50.25" customHeight="1">
      <c r="A7" s="10" t="s">
        <v>13</v>
      </c>
      <c r="B7" s="2">
        <v>24</v>
      </c>
      <c r="C7" s="2"/>
      <c r="D7" s="2"/>
      <c r="E7" s="2"/>
      <c r="F7" s="2"/>
      <c r="G7" s="2">
        <v>25</v>
      </c>
      <c r="H7" s="2"/>
      <c r="I7" s="2">
        <v>25</v>
      </c>
      <c r="J7" s="2">
        <v>26</v>
      </c>
      <c r="K7" s="2">
        <v>27</v>
      </c>
      <c r="L7" s="2">
        <v>28</v>
      </c>
      <c r="M7" s="2">
        <v>28</v>
      </c>
      <c r="N7" s="2">
        <v>29</v>
      </c>
      <c r="O7" s="2">
        <v>30</v>
      </c>
      <c r="P7" s="2">
        <v>31</v>
      </c>
      <c r="Q7" s="2">
        <v>32</v>
      </c>
      <c r="R7" s="2">
        <v>33</v>
      </c>
    </row>
    <row r="8" spans="1:18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9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48.75">
      <c r="A10" s="10" t="s">
        <v>14</v>
      </c>
      <c r="B10" s="2">
        <v>8020</v>
      </c>
      <c r="C10" s="2">
        <v>8530</v>
      </c>
      <c r="D10" s="2">
        <v>8935</v>
      </c>
      <c r="E10" s="2">
        <v>8483</v>
      </c>
      <c r="F10" s="2"/>
      <c r="G10" s="2">
        <v>7801</v>
      </c>
      <c r="H10" s="2"/>
      <c r="I10" s="2">
        <v>7950</v>
      </c>
      <c r="J10" s="2">
        <v>8054</v>
      </c>
      <c r="K10" s="2">
        <v>8185</v>
      </c>
      <c r="L10" s="2">
        <v>8346</v>
      </c>
      <c r="M10" s="2">
        <v>8520</v>
      </c>
      <c r="N10" s="2">
        <v>8633</v>
      </c>
      <c r="O10" s="2">
        <v>8766</v>
      </c>
      <c r="P10" s="2">
        <v>8923</v>
      </c>
      <c r="Q10" s="2">
        <v>9134</v>
      </c>
      <c r="R10" s="2">
        <v>9316</v>
      </c>
    </row>
    <row r="11" spans="1:18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48.75">
      <c r="A12" s="4" t="s">
        <v>15</v>
      </c>
      <c r="B12" s="2">
        <v>0</v>
      </c>
      <c r="C12" s="2">
        <v>404</v>
      </c>
      <c r="D12" s="2">
        <v>266</v>
      </c>
      <c r="E12" s="2">
        <v>75</v>
      </c>
      <c r="F12" s="2"/>
      <c r="G12" s="2">
        <v>25</v>
      </c>
      <c r="H12" s="2"/>
      <c r="I12" s="2">
        <v>25</v>
      </c>
      <c r="J12" s="2">
        <v>26</v>
      </c>
      <c r="K12" s="2">
        <v>27</v>
      </c>
      <c r="L12" s="2">
        <v>28</v>
      </c>
      <c r="M12" s="2">
        <v>28</v>
      </c>
      <c r="N12" s="2">
        <v>29</v>
      </c>
      <c r="O12" s="2">
        <v>30</v>
      </c>
      <c r="P12" s="2">
        <v>31</v>
      </c>
      <c r="Q12" s="2">
        <v>32</v>
      </c>
      <c r="R12" s="2">
        <v>33</v>
      </c>
    </row>
    <row r="13" spans="1:18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>
      <c r="A15" s="2" t="s">
        <v>16</v>
      </c>
      <c r="B15" s="2">
        <f>((B3-B5)-(B10-B12))/(B3-B5)</f>
        <v>-0.12167832167832168</v>
      </c>
      <c r="C15" s="2">
        <f>((C3-C5)-(C10-C12))/(C3-C5)</f>
        <v>-9.944527127587606E-2</v>
      </c>
      <c r="D15" s="2">
        <f>((D3-D5)-(D10-D12))/(D3-D5)</f>
        <v>-0.15679210034694421</v>
      </c>
      <c r="E15" s="2">
        <f>((E3-E5)-(E10-E12))/(E3-E5)</f>
        <v>-0.29036218538980968</v>
      </c>
      <c r="F15" s="2"/>
      <c r="G15" s="2">
        <f>((G3-G5)-(G10-G12))/(G3-G5)</f>
        <v>-0.11531841652323579</v>
      </c>
      <c r="H15" s="2"/>
      <c r="I15" s="2">
        <f t="shared" ref="I15:R15" si="0">((I3-I5)-(I10-I12))/(I3-I5)</f>
        <v>-0.12109209223369642</v>
      </c>
      <c r="J15" s="2">
        <f t="shared" si="0"/>
        <v>-0.11546477699041267</v>
      </c>
      <c r="K15" s="2">
        <f t="shared" si="0"/>
        <v>-0.10407362295303831</v>
      </c>
      <c r="L15" s="2">
        <f t="shared" si="0"/>
        <v>-9.9537343027098477E-2</v>
      </c>
      <c r="M15" s="2">
        <f t="shared" si="0"/>
        <v>-9.207818930041152E-2</v>
      </c>
      <c r="N15" s="2">
        <f t="shared" si="0"/>
        <v>-8.2536487166582795E-2</v>
      </c>
      <c r="O15" s="2">
        <f t="shared" si="0"/>
        <v>-7.0194781330393238E-2</v>
      </c>
      <c r="P15" s="2">
        <f t="shared" si="0"/>
        <v>-6.4145524174246057E-2</v>
      </c>
      <c r="Q15" s="2">
        <f t="shared" si="0"/>
        <v>-6.108650034973187E-2</v>
      </c>
      <c r="R15" s="2">
        <f t="shared" si="0"/>
        <v>-5.7409727759425905E-2</v>
      </c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4"/>
  <sheetViews>
    <sheetView workbookViewId="0">
      <selection activeCell="R1" sqref="R1"/>
    </sheetView>
  </sheetViews>
  <sheetFormatPr defaultRowHeight="15"/>
  <cols>
    <col min="1" max="1" width="21.7109375" customWidth="1"/>
    <col min="2" max="2" width="8.140625" customWidth="1"/>
    <col min="3" max="3" width="7.85546875" customWidth="1"/>
    <col min="4" max="4" width="7.42578125" customWidth="1"/>
    <col min="5" max="5" width="7.140625" customWidth="1"/>
    <col min="6" max="6" width="0.5703125" customWidth="1"/>
    <col min="7" max="7" width="7.5703125" customWidth="1"/>
    <col min="8" max="8" width="0.7109375" customWidth="1"/>
    <col min="9" max="9" width="7.7109375" customWidth="1"/>
    <col min="10" max="11" width="7" customWidth="1"/>
    <col min="12" max="12" width="7.5703125" customWidth="1"/>
    <col min="13" max="13" width="7.42578125" customWidth="1"/>
    <col min="14" max="16" width="7.28515625" customWidth="1"/>
    <col min="17" max="17" width="7.140625" customWidth="1"/>
    <col min="18" max="18" width="7.7109375" customWidth="1"/>
  </cols>
  <sheetData>
    <row r="1" spans="1:18" ht="19.5">
      <c r="A1" s="6" t="s">
        <v>37</v>
      </c>
    </row>
    <row r="2" spans="1:18" ht="46.5" customHeight="1">
      <c r="A2" s="2"/>
      <c r="B2" s="3" t="s">
        <v>0</v>
      </c>
      <c r="C2" s="3" t="s">
        <v>1</v>
      </c>
      <c r="D2" s="3" t="s">
        <v>2</v>
      </c>
      <c r="E2" s="3" t="s">
        <v>3</v>
      </c>
      <c r="F2" s="3"/>
      <c r="G2" s="3" t="s">
        <v>4</v>
      </c>
      <c r="H2" s="3"/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17</v>
      </c>
      <c r="P2" s="3" t="s">
        <v>18</v>
      </c>
      <c r="Q2" s="3" t="s">
        <v>19</v>
      </c>
      <c r="R2" s="3" t="s">
        <v>20</v>
      </c>
    </row>
    <row r="3" spans="1:18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48.75">
      <c r="A4" s="4" t="s">
        <v>11</v>
      </c>
      <c r="B4" s="2">
        <f>'Operating Performance Data'!B3</f>
        <v>7639</v>
      </c>
      <c r="C4" s="2">
        <f>'Operating Performance Data'!C3</f>
        <v>8195</v>
      </c>
      <c r="D4" s="2">
        <f>'Operating Performance Data'!D3</f>
        <v>8370</v>
      </c>
      <c r="E4" s="2">
        <f>'Operating Performance Data'!E3</f>
        <v>7687</v>
      </c>
      <c r="F4" s="2"/>
      <c r="G4" s="2">
        <f>'Operating Performance Data'!G3</f>
        <v>7680</v>
      </c>
      <c r="H4" s="2"/>
      <c r="I4" s="2">
        <f>'Operating Performance Data'!I3</f>
        <v>9502</v>
      </c>
      <c r="J4" s="2">
        <f>'Operating Performance Data'!J3</f>
        <v>8258</v>
      </c>
      <c r="K4" s="2">
        <f>'Operating Performance Data'!K3</f>
        <v>8142</v>
      </c>
      <c r="L4" s="2">
        <f>'Operating Performance Data'!L3</f>
        <v>8345</v>
      </c>
      <c r="M4" s="2">
        <f>'Operating Performance Data'!M3</f>
        <v>8544</v>
      </c>
      <c r="N4" s="2">
        <f>'Operating Performance Data'!N3</f>
        <v>8744</v>
      </c>
      <c r="O4" s="2">
        <f>'Operating Performance Data'!O3</f>
        <v>8947</v>
      </c>
      <c r="P4" s="2">
        <f>'Operating Performance Data'!P3</f>
        <v>9169</v>
      </c>
      <c r="Q4" s="2">
        <f>'Operating Performance Data'!Q3</f>
        <v>9379</v>
      </c>
      <c r="R4" s="2">
        <f>'Operating Performance Data'!R3</f>
        <v>9609</v>
      </c>
    </row>
    <row r="5" spans="1:18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49.5" customHeight="1">
      <c r="A6" s="4" t="s">
        <v>12</v>
      </c>
      <c r="B6" s="2">
        <f>'Operating Performance Data'!B5</f>
        <v>489</v>
      </c>
      <c r="C6" s="2">
        <f>'Operating Performance Data'!C5</f>
        <v>804</v>
      </c>
      <c r="D6" s="2">
        <f>'Operating Performance Data'!D5</f>
        <v>876</v>
      </c>
      <c r="E6" s="2">
        <f>'Operating Performance Data'!E5</f>
        <v>1171</v>
      </c>
      <c r="F6" s="2"/>
      <c r="G6" s="2">
        <f>'Operating Performance Data'!G5</f>
        <v>708</v>
      </c>
      <c r="H6" s="2"/>
      <c r="I6" s="2">
        <f>'Operating Performance Data'!I5</f>
        <v>2433</v>
      </c>
      <c r="J6" s="2">
        <f>'Operating Performance Data'!J5</f>
        <v>1061</v>
      </c>
      <c r="K6" s="2">
        <f>'Operating Performance Data'!K5</f>
        <v>753</v>
      </c>
      <c r="L6" s="2">
        <f>'Operating Performance Data'!L5</f>
        <v>780</v>
      </c>
      <c r="M6" s="2">
        <f>'Operating Performance Data'!M5</f>
        <v>768</v>
      </c>
      <c r="N6" s="2">
        <f>'Operating Performance Data'!N5</f>
        <v>796</v>
      </c>
      <c r="O6" s="2">
        <f>'Operating Performance Data'!O5</f>
        <v>784</v>
      </c>
      <c r="P6" s="2">
        <f>'Operating Performance Data'!P5</f>
        <v>813</v>
      </c>
      <c r="Q6" s="2">
        <f>'Operating Performance Data'!Q5</f>
        <v>801</v>
      </c>
      <c r="R6" s="2">
        <f>'Operating Performance Data'!R5</f>
        <v>830</v>
      </c>
    </row>
    <row r="7" spans="1:18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72.75" customHeight="1">
      <c r="A8" s="4" t="s">
        <v>21</v>
      </c>
      <c r="B8" s="2">
        <v>1183</v>
      </c>
      <c r="C8" s="2">
        <v>1313</v>
      </c>
      <c r="D8" s="2">
        <v>1631</v>
      </c>
      <c r="E8" s="2">
        <v>1687</v>
      </c>
      <c r="F8" s="2"/>
      <c r="G8" s="2">
        <v>935</v>
      </c>
      <c r="H8" s="2"/>
      <c r="I8" s="2">
        <v>771</v>
      </c>
      <c r="J8" s="2">
        <v>772</v>
      </c>
      <c r="K8" s="2">
        <v>806</v>
      </c>
      <c r="L8" s="2">
        <v>813</v>
      </c>
      <c r="M8" s="2">
        <v>851</v>
      </c>
      <c r="N8" s="2">
        <v>854</v>
      </c>
      <c r="O8" s="2">
        <v>891</v>
      </c>
      <c r="P8" s="2">
        <v>900</v>
      </c>
      <c r="Q8" s="2">
        <v>938</v>
      </c>
      <c r="R8" s="2">
        <v>949</v>
      </c>
    </row>
    <row r="9" spans="1:18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44.25" customHeight="1">
      <c r="A10" s="4" t="s">
        <v>13</v>
      </c>
      <c r="B10" s="2">
        <f>'Operating Performance Data'!B7</f>
        <v>24</v>
      </c>
      <c r="C10" s="2">
        <f>'Operating Performance Data'!C7</f>
        <v>0</v>
      </c>
      <c r="D10" s="2">
        <f>'Operating Performance Data'!D7</f>
        <v>0</v>
      </c>
      <c r="E10" s="2">
        <f>'Operating Performance Data'!E7</f>
        <v>0</v>
      </c>
      <c r="F10" s="2"/>
      <c r="G10" s="2">
        <f>'Operating Performance Data'!G7</f>
        <v>25</v>
      </c>
      <c r="H10" s="2"/>
      <c r="I10" s="2">
        <f>'Operating Performance Data'!I7</f>
        <v>25</v>
      </c>
      <c r="J10" s="2">
        <f>'Operating Performance Data'!J7</f>
        <v>26</v>
      </c>
      <c r="K10" s="2">
        <f>'Operating Performance Data'!K7</f>
        <v>27</v>
      </c>
      <c r="L10" s="2">
        <f>'Operating Performance Data'!L7</f>
        <v>28</v>
      </c>
      <c r="M10" s="2">
        <f>'Operating Performance Data'!M7</f>
        <v>28</v>
      </c>
      <c r="N10" s="2">
        <f>'Operating Performance Data'!N7</f>
        <v>29</v>
      </c>
      <c r="O10" s="2">
        <f>'Operating Performance Data'!O7</f>
        <v>30</v>
      </c>
      <c r="P10" s="2">
        <f>'Operating Performance Data'!P7</f>
        <v>31</v>
      </c>
      <c r="Q10" s="2">
        <f>'Operating Performance Data'!Q7</f>
        <v>32</v>
      </c>
      <c r="R10" s="2">
        <f>'Operating Performance Data'!R7</f>
        <v>33</v>
      </c>
    </row>
    <row r="11" spans="1:18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>
      <c r="A13" s="2" t="s">
        <v>16</v>
      </c>
      <c r="B13" s="5">
        <f>(B4-B6-B8-B10)/B4</f>
        <v>0.77798141117947373</v>
      </c>
      <c r="C13" s="5">
        <f t="shared" ref="C13:R13" si="0">(C4-C6-C8-C10)/C4</f>
        <v>0.74167175106772421</v>
      </c>
      <c r="D13" s="5">
        <f t="shared" si="0"/>
        <v>0.70047789725209075</v>
      </c>
      <c r="E13" s="5">
        <f t="shared" si="0"/>
        <v>0.6282034603876675</v>
      </c>
      <c r="F13" s="2"/>
      <c r="G13" s="5">
        <f t="shared" si="0"/>
        <v>0.78281250000000002</v>
      </c>
      <c r="H13" s="2"/>
      <c r="I13" s="5">
        <f t="shared" si="0"/>
        <v>0.66017680488318253</v>
      </c>
      <c r="J13" s="5">
        <f t="shared" si="0"/>
        <v>0.77488496003875029</v>
      </c>
      <c r="K13" s="5">
        <f t="shared" si="0"/>
        <v>0.80520756570867114</v>
      </c>
      <c r="L13" s="5">
        <f t="shared" si="0"/>
        <v>0.8057519472738166</v>
      </c>
      <c r="M13" s="5">
        <f t="shared" si="0"/>
        <v>0.8072331460674157</v>
      </c>
      <c r="N13" s="5">
        <f t="shared" si="0"/>
        <v>0.80798261665141813</v>
      </c>
      <c r="O13" s="5">
        <f t="shared" si="0"/>
        <v>0.80943332960768977</v>
      </c>
      <c r="P13" s="5">
        <f t="shared" si="0"/>
        <v>0.80979387065110697</v>
      </c>
      <c r="Q13" s="5">
        <f t="shared" si="0"/>
        <v>0.8111738991363685</v>
      </c>
      <c r="R13" s="5">
        <f t="shared" si="0"/>
        <v>0.81142678738682483</v>
      </c>
    </row>
    <row r="14" spans="1:18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"/>
  <sheetViews>
    <sheetView workbookViewId="0">
      <selection activeCell="D12" sqref="D12:D13"/>
    </sheetView>
  </sheetViews>
  <sheetFormatPr defaultRowHeight="15"/>
  <cols>
    <col min="1" max="1" width="13.140625" customWidth="1"/>
    <col min="2" max="2" width="8.140625" customWidth="1"/>
    <col min="3" max="3" width="8.7109375" customWidth="1"/>
    <col min="4" max="4" width="8.85546875" customWidth="1"/>
    <col min="5" max="5" width="8.140625" customWidth="1"/>
    <col min="6" max="6" width="0.85546875" customWidth="1"/>
    <col min="7" max="7" width="8" customWidth="1"/>
    <col min="8" max="8" width="0.7109375" customWidth="1"/>
    <col min="9" max="9" width="8" customWidth="1"/>
    <col min="10" max="10" width="8.140625" customWidth="1"/>
    <col min="11" max="12" width="8.28515625" customWidth="1"/>
    <col min="13" max="13" width="8.5703125" customWidth="1"/>
    <col min="14" max="14" width="8.28515625" customWidth="1"/>
    <col min="15" max="15" width="8" customWidth="1"/>
    <col min="16" max="16" width="7.85546875" customWidth="1"/>
    <col min="17" max="18" width="7.7109375" customWidth="1"/>
  </cols>
  <sheetData>
    <row r="1" spans="1:18" ht="19.5">
      <c r="A1" s="6" t="s">
        <v>36</v>
      </c>
    </row>
    <row r="2" spans="1:18" ht="57" customHeight="1">
      <c r="A2" s="2"/>
      <c r="B2" s="3" t="s">
        <v>0</v>
      </c>
      <c r="C2" s="3" t="s">
        <v>1</v>
      </c>
      <c r="D2" s="3" t="s">
        <v>2</v>
      </c>
      <c r="E2" s="3" t="s">
        <v>3</v>
      </c>
      <c r="F2" s="3"/>
      <c r="G2" s="3" t="s">
        <v>4</v>
      </c>
      <c r="H2" s="3"/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17</v>
      </c>
      <c r="P2" s="3" t="s">
        <v>18</v>
      </c>
      <c r="Q2" s="3" t="s">
        <v>19</v>
      </c>
      <c r="R2" s="3" t="s">
        <v>20</v>
      </c>
    </row>
    <row r="3" spans="1:18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44.25" customHeight="1">
      <c r="A4" s="4" t="s">
        <v>22</v>
      </c>
      <c r="B4" s="2">
        <v>952</v>
      </c>
      <c r="C4" s="2">
        <v>2159</v>
      </c>
      <c r="D4" s="2">
        <v>1440</v>
      </c>
      <c r="E4" s="2">
        <v>1512</v>
      </c>
      <c r="F4" s="2"/>
      <c r="G4" s="2">
        <v>1440</v>
      </c>
      <c r="H4" s="2"/>
      <c r="I4" s="2">
        <v>2223</v>
      </c>
      <c r="J4" s="2">
        <v>1727</v>
      </c>
      <c r="K4" s="2">
        <v>1761</v>
      </c>
      <c r="L4" s="2">
        <v>1790</v>
      </c>
      <c r="M4" s="2">
        <v>1894</v>
      </c>
      <c r="N4" s="2">
        <v>1968</v>
      </c>
      <c r="O4" s="2">
        <v>1992</v>
      </c>
      <c r="P4" s="2">
        <v>2017</v>
      </c>
      <c r="Q4" s="2">
        <v>2043</v>
      </c>
      <c r="R4" s="2">
        <v>2069</v>
      </c>
    </row>
    <row r="5" spans="1:18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42.75" customHeight="1">
      <c r="A6" s="4" t="s">
        <v>23</v>
      </c>
      <c r="B6" s="2">
        <v>2060</v>
      </c>
      <c r="C6" s="2">
        <v>2372</v>
      </c>
      <c r="D6" s="2">
        <v>2232</v>
      </c>
      <c r="E6" s="2">
        <v>2068</v>
      </c>
      <c r="F6" s="2"/>
      <c r="G6" s="2">
        <v>1942</v>
      </c>
      <c r="H6" s="2"/>
      <c r="I6" s="2">
        <v>1927</v>
      </c>
      <c r="J6" s="2">
        <v>1932</v>
      </c>
      <c r="K6" s="2">
        <v>1938</v>
      </c>
      <c r="L6" s="2">
        <v>1943</v>
      </c>
      <c r="M6" s="2">
        <v>1949</v>
      </c>
      <c r="N6" s="2">
        <v>1955</v>
      </c>
      <c r="O6" s="2">
        <v>1960</v>
      </c>
      <c r="P6" s="2">
        <v>1966</v>
      </c>
      <c r="Q6" s="2">
        <v>1972</v>
      </c>
      <c r="R6" s="2">
        <v>1978</v>
      </c>
    </row>
    <row r="7" spans="1:18">
      <c r="A7" s="4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>
      <c r="A8" s="4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>
      <c r="A9" s="4" t="s">
        <v>16</v>
      </c>
      <c r="B9" s="5">
        <f>B4/B6</f>
        <v>0.46213592233009709</v>
      </c>
      <c r="C9" s="5">
        <f>C4/C6</f>
        <v>0.9102023608768971</v>
      </c>
      <c r="D9" s="5">
        <f t="shared" ref="D9:R9" si="0">D4/D6</f>
        <v>0.64516129032258063</v>
      </c>
      <c r="E9" s="5">
        <f t="shared" si="0"/>
        <v>0.7311411992263056</v>
      </c>
      <c r="F9" s="2"/>
      <c r="G9" s="5">
        <f t="shared" si="0"/>
        <v>0.74150360453141095</v>
      </c>
      <c r="H9" s="2"/>
      <c r="I9" s="5">
        <f t="shared" si="0"/>
        <v>1.1536066424494031</v>
      </c>
      <c r="J9" s="5">
        <f t="shared" si="0"/>
        <v>0.89389233954451341</v>
      </c>
      <c r="K9" s="5">
        <f t="shared" si="0"/>
        <v>0.90866873065015474</v>
      </c>
      <c r="L9" s="5">
        <f t="shared" si="0"/>
        <v>0.92125579001544</v>
      </c>
      <c r="M9" s="5">
        <f t="shared" si="0"/>
        <v>0.97178040020523349</v>
      </c>
      <c r="N9" s="5">
        <f t="shared" si="0"/>
        <v>1.0066496163682865</v>
      </c>
      <c r="O9" s="5">
        <f t="shared" si="0"/>
        <v>1.0163265306122449</v>
      </c>
      <c r="P9" s="5">
        <f t="shared" si="0"/>
        <v>1.0259409969481179</v>
      </c>
      <c r="Q9" s="5">
        <f t="shared" si="0"/>
        <v>1.0360040567951319</v>
      </c>
      <c r="R9" s="5">
        <f t="shared" si="0"/>
        <v>1.0460060667340749</v>
      </c>
    </row>
    <row r="10" spans="1:18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1"/>
  <sheetViews>
    <sheetView workbookViewId="0">
      <selection activeCell="A6" sqref="A6"/>
    </sheetView>
  </sheetViews>
  <sheetFormatPr defaultRowHeight="15"/>
  <cols>
    <col min="1" max="1" width="20.42578125" customWidth="1"/>
    <col min="2" max="5" width="8" customWidth="1"/>
    <col min="6" max="6" width="0.5703125" customWidth="1"/>
    <col min="7" max="7" width="8" customWidth="1"/>
    <col min="8" max="8" width="0.5703125" customWidth="1"/>
    <col min="9" max="10" width="7.5703125" customWidth="1"/>
    <col min="11" max="12" width="8" customWidth="1"/>
    <col min="13" max="13" width="7" customWidth="1"/>
    <col min="14" max="14" width="7.5703125" customWidth="1"/>
    <col min="15" max="16" width="7.42578125" customWidth="1"/>
    <col min="17" max="17" width="7.140625" customWidth="1"/>
    <col min="18" max="18" width="7" customWidth="1"/>
  </cols>
  <sheetData>
    <row r="1" spans="1:18" ht="19.5">
      <c r="A1" s="6" t="s">
        <v>35</v>
      </c>
    </row>
    <row r="2" spans="1:18" ht="48" customHeight="1">
      <c r="A2" s="2"/>
      <c r="B2" s="3" t="s">
        <v>0</v>
      </c>
      <c r="C2" s="3" t="s">
        <v>1</v>
      </c>
      <c r="D2" s="3" t="s">
        <v>2</v>
      </c>
      <c r="E2" s="3" t="s">
        <v>3</v>
      </c>
      <c r="F2" s="3"/>
      <c r="G2" s="3" t="s">
        <v>4</v>
      </c>
      <c r="H2" s="3"/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17</v>
      </c>
      <c r="P2" s="3" t="s">
        <v>18</v>
      </c>
      <c r="Q2" s="3" t="s">
        <v>19</v>
      </c>
      <c r="R2" s="3" t="s">
        <v>20</v>
      </c>
    </row>
    <row r="3" spans="1:18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42" customHeight="1">
      <c r="A4" s="10" t="s">
        <v>24</v>
      </c>
      <c r="B4" s="2">
        <v>1300</v>
      </c>
      <c r="C4" s="2">
        <v>2100</v>
      </c>
      <c r="D4" s="2">
        <v>2000</v>
      </c>
      <c r="E4" s="2">
        <v>1673</v>
      </c>
      <c r="F4" s="2"/>
      <c r="G4" s="2">
        <v>174</v>
      </c>
      <c r="H4" s="2"/>
      <c r="I4" s="2">
        <v>174</v>
      </c>
      <c r="J4" s="2">
        <v>174</v>
      </c>
      <c r="K4" s="2">
        <v>174</v>
      </c>
      <c r="L4" s="2">
        <v>174</v>
      </c>
      <c r="M4" s="2">
        <v>174</v>
      </c>
      <c r="N4" s="2">
        <v>174</v>
      </c>
      <c r="O4" s="2">
        <v>174</v>
      </c>
      <c r="P4" s="2">
        <v>174</v>
      </c>
      <c r="Q4" s="2">
        <v>174</v>
      </c>
      <c r="R4" s="2">
        <v>174</v>
      </c>
    </row>
    <row r="5" spans="1:18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58.5" customHeight="1">
      <c r="A6" s="4" t="s">
        <v>25</v>
      </c>
      <c r="B6" s="2">
        <v>77039</v>
      </c>
      <c r="C6" s="2">
        <v>76796</v>
      </c>
      <c r="D6" s="2">
        <v>87472</v>
      </c>
      <c r="E6" s="2">
        <v>66549</v>
      </c>
      <c r="F6" s="2"/>
      <c r="G6" s="2">
        <v>66139</v>
      </c>
      <c r="H6" s="2"/>
      <c r="I6" s="2">
        <f>G6+'Infrastructure Renewal Data'!I4-'Infrastructure Renewal Data'!I6</f>
        <v>66435</v>
      </c>
      <c r="J6" s="2">
        <f>I6+'Infrastructure Renewal Data'!J4-'Infrastructure Renewal Data'!J6</f>
        <v>66230</v>
      </c>
      <c r="K6" s="2">
        <f>J6+'Infrastructure Renewal Data'!K4-'Infrastructure Renewal Data'!K6</f>
        <v>66053</v>
      </c>
      <c r="L6" s="2">
        <f>K6+'Infrastructure Renewal Data'!L4-'Infrastructure Renewal Data'!L6</f>
        <v>65900</v>
      </c>
      <c r="M6" s="2">
        <f>L6+'Infrastructure Renewal Data'!M4-'Infrastructure Renewal Data'!M6</f>
        <v>65845</v>
      </c>
      <c r="N6" s="2">
        <f>M6+'Infrastructure Renewal Data'!N4-'Infrastructure Renewal Data'!N6</f>
        <v>65858</v>
      </c>
      <c r="O6" s="2">
        <f>N6+'Infrastructure Renewal Data'!O4-'Infrastructure Renewal Data'!O6</f>
        <v>65890</v>
      </c>
      <c r="P6" s="2">
        <f>O6+'Infrastructure Renewal Data'!P4-'Infrastructure Renewal Data'!P6</f>
        <v>65941</v>
      </c>
      <c r="Q6" s="2">
        <f>P6+'Infrastructure Renewal Data'!Q4-'Infrastructure Renewal Data'!Q6</f>
        <v>66012</v>
      </c>
      <c r="R6" s="2">
        <f>Q6+'Infrastructure Renewal Data'!R4-'Infrastructure Renewal Data'!R6</f>
        <v>66103</v>
      </c>
    </row>
    <row r="7" spans="1:18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>
      <c r="A9" s="2" t="s">
        <v>16</v>
      </c>
      <c r="B9" s="5">
        <f t="shared" ref="B9:R9" si="0">B4/B6</f>
        <v>1.6874570022975377E-2</v>
      </c>
      <c r="C9" s="5">
        <f t="shared" si="0"/>
        <v>2.7345174227824367E-2</v>
      </c>
      <c r="D9" s="5">
        <f t="shared" si="0"/>
        <v>2.2864459484177795E-2</v>
      </c>
      <c r="E9" s="5">
        <f t="shared" si="0"/>
        <v>2.5139370989796992E-2</v>
      </c>
      <c r="F9" s="2"/>
      <c r="G9" s="5">
        <f t="shared" si="0"/>
        <v>2.6308229637581459E-3</v>
      </c>
      <c r="H9" s="2"/>
      <c r="I9" s="5">
        <f t="shared" si="0"/>
        <v>2.6191013772860691E-3</v>
      </c>
      <c r="J9" s="5">
        <f t="shared" si="0"/>
        <v>2.6272082138003926E-3</v>
      </c>
      <c r="K9" s="5">
        <f t="shared" si="0"/>
        <v>2.6342482551890149E-3</v>
      </c>
      <c r="L9" s="5">
        <f t="shared" si="0"/>
        <v>2.6403641881638847E-3</v>
      </c>
      <c r="M9" s="5">
        <f t="shared" si="0"/>
        <v>2.6425696711975095E-3</v>
      </c>
      <c r="N9" s="5">
        <f t="shared" si="0"/>
        <v>2.6420480427586626E-3</v>
      </c>
      <c r="O9" s="5">
        <f t="shared" si="0"/>
        <v>2.6407649112156623E-3</v>
      </c>
      <c r="P9" s="5">
        <f t="shared" si="0"/>
        <v>2.6387224943510107E-3</v>
      </c>
      <c r="Q9" s="5">
        <f t="shared" si="0"/>
        <v>2.6358843846573349E-3</v>
      </c>
      <c r="R9" s="5">
        <f t="shared" si="0"/>
        <v>2.6322557221306144E-3</v>
      </c>
    </row>
    <row r="10" spans="1:18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9"/>
  <sheetViews>
    <sheetView workbookViewId="0">
      <selection activeCell="A6" sqref="A6"/>
    </sheetView>
  </sheetViews>
  <sheetFormatPr defaultRowHeight="15"/>
  <cols>
    <col min="1" max="1" width="15.140625" customWidth="1"/>
    <col min="2" max="2" width="7.85546875" customWidth="1"/>
    <col min="3" max="3" width="6.85546875" customWidth="1"/>
    <col min="4" max="5" width="7.28515625" customWidth="1"/>
    <col min="6" max="6" width="0.7109375" customWidth="1"/>
    <col min="7" max="7" width="8" customWidth="1"/>
    <col min="8" max="8" width="0.7109375" customWidth="1"/>
    <col min="9" max="9" width="8.140625" customWidth="1"/>
    <col min="10" max="10" width="7.140625" customWidth="1"/>
    <col min="11" max="11" width="7.28515625" customWidth="1"/>
    <col min="12" max="12" width="7.85546875" customWidth="1"/>
    <col min="13" max="13" width="7.140625" customWidth="1"/>
    <col min="14" max="14" width="7.28515625" customWidth="1"/>
    <col min="15" max="15" width="7" customWidth="1"/>
    <col min="16" max="16" width="7.28515625" customWidth="1"/>
    <col min="17" max="17" width="7.5703125" customWidth="1"/>
    <col min="18" max="18" width="6.85546875" customWidth="1"/>
  </cols>
  <sheetData>
    <row r="1" spans="1:18" ht="19.5">
      <c r="B1" s="6" t="s">
        <v>34</v>
      </c>
    </row>
    <row r="2" spans="1:18" ht="71.25" customHeight="1">
      <c r="A2" s="8"/>
      <c r="B2" s="9" t="s">
        <v>0</v>
      </c>
      <c r="C2" s="9" t="s">
        <v>1</v>
      </c>
      <c r="D2" s="9" t="s">
        <v>2</v>
      </c>
      <c r="E2" s="9" t="s">
        <v>3</v>
      </c>
      <c r="F2" s="9"/>
      <c r="G2" s="9" t="s">
        <v>4</v>
      </c>
      <c r="H2" s="9"/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  <c r="N2" s="9" t="s">
        <v>10</v>
      </c>
      <c r="O2" s="9" t="s">
        <v>17</v>
      </c>
      <c r="P2" s="9" t="s">
        <v>18</v>
      </c>
      <c r="Q2" s="9" t="s">
        <v>19</v>
      </c>
      <c r="R2" s="9" t="s">
        <v>20</v>
      </c>
    </row>
    <row r="3" spans="1:18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ht="24.75">
      <c r="A4" s="4" t="s">
        <v>26</v>
      </c>
      <c r="B4" s="2"/>
      <c r="C4" s="2">
        <v>1825</v>
      </c>
      <c r="D4" s="2">
        <v>1734</v>
      </c>
      <c r="E4" s="2">
        <v>2406</v>
      </c>
      <c r="F4" s="2"/>
      <c r="G4" s="2">
        <v>1106</v>
      </c>
      <c r="H4" s="2"/>
      <c r="I4" s="2">
        <v>1055</v>
      </c>
      <c r="J4" s="2">
        <v>1116</v>
      </c>
      <c r="K4" s="2">
        <v>1173</v>
      </c>
      <c r="L4" s="2">
        <v>1210</v>
      </c>
      <c r="M4" s="2">
        <v>1276</v>
      </c>
      <c r="N4" s="2">
        <v>1277</v>
      </c>
      <c r="O4" s="2">
        <v>1312</v>
      </c>
      <c r="P4" s="2">
        <v>1338</v>
      </c>
      <c r="Q4" s="2">
        <v>1384</v>
      </c>
      <c r="R4" s="2">
        <v>1410</v>
      </c>
    </row>
    <row r="5" spans="1:18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24.75">
      <c r="A6" s="4" t="s">
        <v>27</v>
      </c>
      <c r="B6" s="2"/>
      <c r="C6" s="2">
        <v>1825</v>
      </c>
      <c r="D6" s="2">
        <v>2039</v>
      </c>
      <c r="E6" s="2">
        <v>1508</v>
      </c>
      <c r="F6" s="2"/>
      <c r="G6" s="2">
        <v>1044</v>
      </c>
      <c r="H6" s="2"/>
      <c r="I6" s="2">
        <v>1044</v>
      </c>
      <c r="J6" s="2">
        <v>1044</v>
      </c>
      <c r="K6" s="2">
        <v>1044</v>
      </c>
      <c r="L6" s="2">
        <v>1044</v>
      </c>
      <c r="M6" s="2">
        <v>1044</v>
      </c>
      <c r="N6" s="2">
        <v>1044</v>
      </c>
      <c r="O6" s="2">
        <v>1044</v>
      </c>
      <c r="P6" s="2">
        <v>1044</v>
      </c>
      <c r="Q6" s="2">
        <v>1044</v>
      </c>
      <c r="R6" s="2">
        <v>1044</v>
      </c>
    </row>
    <row r="7" spans="1:18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>
      <c r="A9" s="2" t="s">
        <v>16</v>
      </c>
      <c r="B9" s="5"/>
      <c r="C9" s="5">
        <f t="shared" ref="C9:R9" si="0">C4/C6</f>
        <v>1</v>
      </c>
      <c r="D9" s="5">
        <f t="shared" si="0"/>
        <v>0.85041687101520358</v>
      </c>
      <c r="E9" s="5">
        <f t="shared" si="0"/>
        <v>1.5954907161803713</v>
      </c>
      <c r="F9" s="2"/>
      <c r="G9" s="5">
        <f t="shared" si="0"/>
        <v>1.0593869731800767</v>
      </c>
      <c r="H9" s="2"/>
      <c r="I9" s="5">
        <f t="shared" si="0"/>
        <v>1.0105363984674329</v>
      </c>
      <c r="J9" s="5">
        <f t="shared" si="0"/>
        <v>1.0689655172413792</v>
      </c>
      <c r="K9" s="5">
        <f t="shared" si="0"/>
        <v>1.1235632183908046</v>
      </c>
      <c r="L9" s="5">
        <f t="shared" si="0"/>
        <v>1.1590038314176245</v>
      </c>
      <c r="M9" s="5">
        <f t="shared" si="0"/>
        <v>1.2222222222222223</v>
      </c>
      <c r="N9" s="5">
        <f t="shared" si="0"/>
        <v>1.2231800766283525</v>
      </c>
      <c r="O9" s="5">
        <f t="shared" si="0"/>
        <v>1.2567049808429118</v>
      </c>
      <c r="P9" s="5">
        <f t="shared" si="0"/>
        <v>1.2816091954022988</v>
      </c>
      <c r="Q9" s="5">
        <f t="shared" si="0"/>
        <v>1.3256704980842913</v>
      </c>
      <c r="R9" s="5">
        <f t="shared" si="0"/>
        <v>1.3505747126436782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7"/>
  <sheetViews>
    <sheetView zoomScaleNormal="100" workbookViewId="0">
      <selection activeCell="A12" sqref="A12"/>
    </sheetView>
  </sheetViews>
  <sheetFormatPr defaultRowHeight="15"/>
  <cols>
    <col min="1" max="1" width="16.28515625" customWidth="1"/>
    <col min="2" max="2" width="7.7109375" customWidth="1"/>
    <col min="3" max="3" width="7.28515625" customWidth="1"/>
    <col min="4" max="4" width="7.5703125" customWidth="1"/>
    <col min="5" max="5" width="8.140625" customWidth="1"/>
    <col min="6" max="6" width="0.7109375" customWidth="1"/>
    <col min="7" max="7" width="7.5703125" customWidth="1"/>
    <col min="8" max="8" width="0.7109375" customWidth="1"/>
    <col min="9" max="9" width="7.5703125" customWidth="1"/>
    <col min="10" max="10" width="8" customWidth="1"/>
    <col min="11" max="12" width="7.28515625" customWidth="1"/>
    <col min="13" max="13" width="7.7109375" customWidth="1"/>
    <col min="14" max="14" width="7.5703125" customWidth="1"/>
    <col min="15" max="16" width="7.42578125" customWidth="1"/>
    <col min="17" max="17" width="7.5703125" customWidth="1"/>
    <col min="18" max="18" width="8" customWidth="1"/>
  </cols>
  <sheetData>
    <row r="1" spans="1:18" ht="19.5">
      <c r="A1" s="6" t="s">
        <v>32</v>
      </c>
      <c r="B1" s="6"/>
    </row>
    <row r="2" spans="1:18" ht="48.75">
      <c r="A2" s="2"/>
      <c r="B2" s="3" t="s">
        <v>0</v>
      </c>
      <c r="C2" s="3" t="s">
        <v>1</v>
      </c>
      <c r="D2" s="3" t="s">
        <v>2</v>
      </c>
      <c r="E2" s="3" t="s">
        <v>3</v>
      </c>
      <c r="F2" s="3"/>
      <c r="G2" s="3" t="s">
        <v>4</v>
      </c>
      <c r="H2" s="3"/>
      <c r="I2" s="3" t="s">
        <v>5</v>
      </c>
      <c r="J2" s="3" t="s">
        <v>6</v>
      </c>
      <c r="K2" s="3" t="s">
        <v>7</v>
      </c>
      <c r="L2" s="3" t="s">
        <v>8</v>
      </c>
      <c r="M2" s="3" t="s">
        <v>9</v>
      </c>
      <c r="N2" s="3" t="s">
        <v>10</v>
      </c>
      <c r="O2" s="3" t="s">
        <v>17</v>
      </c>
      <c r="P2" s="3" t="s">
        <v>18</v>
      </c>
      <c r="Q2" s="3" t="s">
        <v>19</v>
      </c>
      <c r="R2" s="3" t="s">
        <v>20</v>
      </c>
    </row>
    <row r="3" spans="1:18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48.75">
      <c r="A4" s="4" t="s">
        <v>28</v>
      </c>
      <c r="B4" s="2">
        <v>86</v>
      </c>
      <c r="C4" s="2">
        <v>113</v>
      </c>
      <c r="D4" s="2">
        <v>122</v>
      </c>
      <c r="E4" s="2">
        <v>129</v>
      </c>
      <c r="F4" s="2"/>
      <c r="G4" s="2">
        <v>106</v>
      </c>
      <c r="H4" s="2"/>
      <c r="I4" s="2">
        <v>114</v>
      </c>
      <c r="J4" s="2">
        <v>123</v>
      </c>
      <c r="K4" s="2">
        <v>82</v>
      </c>
      <c r="L4" s="2">
        <v>89</v>
      </c>
      <c r="M4" s="2">
        <v>59</v>
      </c>
      <c r="N4" s="2">
        <v>41</v>
      </c>
      <c r="O4" s="2"/>
      <c r="P4" s="2"/>
      <c r="Q4" s="2"/>
      <c r="R4" s="2"/>
    </row>
    <row r="5" spans="1:18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24.75">
      <c r="A6" s="4" t="s">
        <v>29</v>
      </c>
      <c r="B6" s="2">
        <v>57</v>
      </c>
      <c r="C6" s="2">
        <v>71</v>
      </c>
      <c r="D6" s="2">
        <v>63</v>
      </c>
      <c r="E6" s="2">
        <v>56</v>
      </c>
      <c r="F6" s="2"/>
      <c r="G6" s="2">
        <v>44</v>
      </c>
      <c r="H6" s="2"/>
      <c r="I6" s="2">
        <v>36</v>
      </c>
      <c r="J6" s="2">
        <v>27</v>
      </c>
      <c r="K6" s="2">
        <v>19</v>
      </c>
      <c r="L6" s="2">
        <v>12</v>
      </c>
      <c r="M6" s="2">
        <v>6</v>
      </c>
      <c r="N6" s="2">
        <v>2</v>
      </c>
      <c r="O6" s="2"/>
      <c r="P6" s="2"/>
      <c r="Q6" s="2"/>
      <c r="R6" s="2"/>
    </row>
    <row r="7" spans="1:18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60.75">
      <c r="A8" s="4" t="s">
        <v>11</v>
      </c>
      <c r="B8" s="2">
        <f>'Operating Performance Data'!B3</f>
        <v>7639</v>
      </c>
      <c r="C8" s="2">
        <f>'Operating Performance Data'!C3</f>
        <v>8195</v>
      </c>
      <c r="D8" s="2">
        <f>'Operating Performance Data'!D3</f>
        <v>8370</v>
      </c>
      <c r="E8" s="2">
        <f>'Operating Performance Data'!E3</f>
        <v>7687</v>
      </c>
      <c r="F8" s="2"/>
      <c r="G8" s="2">
        <f>'Operating Performance Data'!G3</f>
        <v>7680</v>
      </c>
      <c r="H8" s="2"/>
      <c r="I8" s="2">
        <f>'Operating Performance Data'!I3</f>
        <v>9502</v>
      </c>
      <c r="J8" s="2">
        <f>'Operating Performance Data'!J3</f>
        <v>8258</v>
      </c>
      <c r="K8" s="2">
        <f>'Operating Performance Data'!K3</f>
        <v>8142</v>
      </c>
      <c r="L8" s="2">
        <f>'Operating Performance Data'!L3</f>
        <v>8345</v>
      </c>
      <c r="M8" s="2">
        <f>'Operating Performance Data'!M3</f>
        <v>8544</v>
      </c>
      <c r="N8" s="2">
        <f>'Operating Performance Data'!N3</f>
        <v>8744</v>
      </c>
      <c r="O8" s="2">
        <f>'Operating Performance Data'!O3</f>
        <v>8947</v>
      </c>
      <c r="P8" s="2">
        <f>'Operating Performance Data'!P3</f>
        <v>9169</v>
      </c>
      <c r="Q8" s="2">
        <f>'Operating Performance Data'!Q3</f>
        <v>9379</v>
      </c>
      <c r="R8" s="2">
        <f>'Operating Performance Data'!R3</f>
        <v>9609</v>
      </c>
    </row>
    <row r="9" spans="1:18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60.75">
      <c r="A10" s="4" t="s">
        <v>12</v>
      </c>
      <c r="B10" s="2">
        <f>'Operating Performance Data'!B5</f>
        <v>489</v>
      </c>
      <c r="C10" s="2">
        <f>'Operating Performance Data'!C5</f>
        <v>804</v>
      </c>
      <c r="D10" s="2">
        <f>'Operating Performance Data'!D5</f>
        <v>876</v>
      </c>
      <c r="E10" s="2">
        <f>'Operating Performance Data'!E5</f>
        <v>1171</v>
      </c>
      <c r="F10" s="2"/>
      <c r="G10" s="2">
        <f>'Operating Performance Data'!G5</f>
        <v>708</v>
      </c>
      <c r="H10" s="2"/>
      <c r="I10" s="2">
        <f>'Operating Performance Data'!I5</f>
        <v>2433</v>
      </c>
      <c r="J10" s="2">
        <f>'Operating Performance Data'!J5</f>
        <v>1061</v>
      </c>
      <c r="K10" s="2">
        <f>'Operating Performance Data'!K5</f>
        <v>753</v>
      </c>
      <c r="L10" s="2">
        <f>'Operating Performance Data'!L5</f>
        <v>780</v>
      </c>
      <c r="M10" s="2">
        <f>'Operating Performance Data'!M5</f>
        <v>768</v>
      </c>
      <c r="N10" s="2">
        <f>'Operating Performance Data'!N5</f>
        <v>796</v>
      </c>
      <c r="O10" s="2">
        <f>'Operating Performance Data'!O5</f>
        <v>784</v>
      </c>
      <c r="P10" s="2">
        <f>'Operating Performance Data'!P5</f>
        <v>813</v>
      </c>
      <c r="Q10" s="2">
        <f>'Operating Performance Data'!Q5</f>
        <v>801</v>
      </c>
      <c r="R10" s="2">
        <f>'Operating Performance Data'!R5</f>
        <v>830</v>
      </c>
    </row>
    <row r="11" spans="1:18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48.75">
      <c r="A12" s="4" t="s">
        <v>13</v>
      </c>
      <c r="B12" s="2">
        <f>'Operating Performance Data'!B7</f>
        <v>24</v>
      </c>
      <c r="C12" s="2">
        <f>'Operating Performance Data'!C7</f>
        <v>0</v>
      </c>
      <c r="D12" s="2">
        <f>'Operating Performance Data'!D7</f>
        <v>0</v>
      </c>
      <c r="E12" s="2">
        <f>'Operating Performance Data'!E7</f>
        <v>0</v>
      </c>
      <c r="F12" s="2"/>
      <c r="G12" s="2">
        <f>'Operating Performance Data'!G7</f>
        <v>25</v>
      </c>
      <c r="H12" s="2"/>
      <c r="I12" s="2">
        <f>'Operating Performance Data'!I7</f>
        <v>25</v>
      </c>
      <c r="J12" s="2">
        <f>'Operating Performance Data'!J7</f>
        <v>26</v>
      </c>
      <c r="K12" s="2">
        <f>'Operating Performance Data'!K7</f>
        <v>27</v>
      </c>
      <c r="L12" s="2">
        <f>'Operating Performance Data'!L7</f>
        <v>28</v>
      </c>
      <c r="M12" s="2">
        <f>'Operating Performance Data'!M7</f>
        <v>28</v>
      </c>
      <c r="N12" s="2">
        <f>'Operating Performance Data'!N7</f>
        <v>29</v>
      </c>
      <c r="O12" s="2">
        <f>'Operating Performance Data'!O7</f>
        <v>30</v>
      </c>
      <c r="P12" s="2">
        <f>'Operating Performance Data'!P7</f>
        <v>31</v>
      </c>
      <c r="Q12" s="2">
        <f>'Operating Performance Data'!Q7</f>
        <v>32</v>
      </c>
      <c r="R12" s="2">
        <f>'Operating Performance Data'!R7</f>
        <v>33</v>
      </c>
    </row>
    <row r="13" spans="1:18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>
      <c r="A15" s="2" t="s">
        <v>16</v>
      </c>
      <c r="B15" s="5">
        <f>(B4+B6)/(B8-B10-B12)</f>
        <v>2.0067358967162503E-2</v>
      </c>
      <c r="C15" s="5">
        <f t="shared" ref="C15:R15" si="0">(C4+C6)/(C8-C10-C12)</f>
        <v>2.4895142741171696E-2</v>
      </c>
      <c r="D15" s="5">
        <f t="shared" si="0"/>
        <v>2.4686415799306111E-2</v>
      </c>
      <c r="E15" s="5">
        <f t="shared" si="0"/>
        <v>2.8391651319828116E-2</v>
      </c>
      <c r="F15" s="2"/>
      <c r="G15" s="5">
        <f t="shared" si="0"/>
        <v>2.1592054124082338E-2</v>
      </c>
      <c r="H15" s="2"/>
      <c r="I15" s="5">
        <f t="shared" si="0"/>
        <v>2.1294718909710391E-2</v>
      </c>
      <c r="J15" s="5">
        <f t="shared" si="0"/>
        <v>2.0917584716218102E-2</v>
      </c>
      <c r="K15" s="5">
        <f t="shared" si="0"/>
        <v>1.371909807117631E-2</v>
      </c>
      <c r="L15" s="5">
        <f t="shared" si="0"/>
        <v>1.3400557250895583E-2</v>
      </c>
      <c r="M15" s="5">
        <f t="shared" si="0"/>
        <v>8.389261744966443E-3</v>
      </c>
      <c r="N15" s="5">
        <f t="shared" si="0"/>
        <v>5.4299785326430107E-3</v>
      </c>
      <c r="O15" s="5">
        <f t="shared" si="0"/>
        <v>0</v>
      </c>
      <c r="P15" s="5">
        <f t="shared" si="0"/>
        <v>0</v>
      </c>
      <c r="Q15" s="5">
        <f t="shared" si="0"/>
        <v>0</v>
      </c>
      <c r="R15" s="5">
        <f t="shared" si="0"/>
        <v>0</v>
      </c>
    </row>
    <row r="16" spans="1:18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</sheetData>
  <printOptions horizontalCentered="1" verticalCentered="1"/>
  <pageMargins left="0.39370078740157483" right="0.39370078740157483" top="0.39370078740157483" bottom="0.39370078740157483" header="0.39370078740157483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12"/>
  <sheetViews>
    <sheetView workbookViewId="0">
      <selection activeCell="A9" sqref="A9"/>
    </sheetView>
  </sheetViews>
  <sheetFormatPr defaultRowHeight="15"/>
  <cols>
    <col min="1" max="1" width="17.7109375" customWidth="1"/>
    <col min="2" max="3" width="7.28515625" customWidth="1"/>
    <col min="4" max="4" width="7.140625" customWidth="1"/>
    <col min="5" max="5" width="7.42578125" customWidth="1"/>
    <col min="6" max="6" width="7.28515625" customWidth="1"/>
    <col min="7" max="7" width="0.85546875" customWidth="1"/>
    <col min="8" max="8" width="7" customWidth="1"/>
    <col min="9" max="9" width="0.85546875" customWidth="1"/>
    <col min="10" max="11" width="7.28515625" customWidth="1"/>
    <col min="12" max="12" width="7" customWidth="1"/>
    <col min="13" max="13" width="7.28515625" customWidth="1"/>
    <col min="14" max="14" width="7.140625" customWidth="1"/>
    <col min="15" max="15" width="8" customWidth="1"/>
    <col min="16" max="16" width="7.7109375" customWidth="1"/>
    <col min="17" max="19" width="7.85546875" customWidth="1"/>
  </cols>
  <sheetData>
    <row r="1" spans="1:19" ht="21">
      <c r="A1" s="7" t="s">
        <v>33</v>
      </c>
    </row>
    <row r="2" spans="1:19" ht="48.75">
      <c r="A2" s="2"/>
      <c r="B2" s="3" t="s">
        <v>31</v>
      </c>
      <c r="C2" s="3" t="s">
        <v>0</v>
      </c>
      <c r="D2" s="3" t="s">
        <v>1</v>
      </c>
      <c r="E2" s="3" t="s">
        <v>2</v>
      </c>
      <c r="F2" s="3" t="s">
        <v>3</v>
      </c>
      <c r="G2" s="3"/>
      <c r="H2" s="3" t="s">
        <v>4</v>
      </c>
      <c r="I2" s="3"/>
      <c r="J2" s="3" t="s">
        <v>5</v>
      </c>
      <c r="K2" s="3" t="s">
        <v>6</v>
      </c>
      <c r="L2" s="3" t="s">
        <v>7</v>
      </c>
      <c r="M2" s="3" t="s">
        <v>8</v>
      </c>
      <c r="N2" s="3" t="s">
        <v>9</v>
      </c>
      <c r="O2" s="3" t="s">
        <v>10</v>
      </c>
      <c r="P2" s="3" t="s">
        <v>17</v>
      </c>
      <c r="Q2" s="3" t="s">
        <v>18</v>
      </c>
      <c r="R2" s="3" t="s">
        <v>19</v>
      </c>
      <c r="S2" s="3" t="s">
        <v>20</v>
      </c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>
      <c r="A4" s="2" t="s">
        <v>30</v>
      </c>
      <c r="B4" s="2">
        <v>1577</v>
      </c>
      <c r="C4" s="2">
        <v>1553</v>
      </c>
      <c r="D4" s="2">
        <v>1531</v>
      </c>
      <c r="E4" s="2">
        <v>1514</v>
      </c>
      <c r="F4" s="2">
        <v>1504</v>
      </c>
      <c r="G4" s="2"/>
      <c r="H4" s="2">
        <v>1504</v>
      </c>
      <c r="I4" s="2"/>
      <c r="J4" s="2">
        <v>1534</v>
      </c>
      <c r="K4" s="2">
        <v>1531</v>
      </c>
      <c r="L4" s="2">
        <v>1528</v>
      </c>
      <c r="M4" s="2">
        <v>1525</v>
      </c>
      <c r="N4" s="2">
        <v>1522</v>
      </c>
      <c r="O4" s="2">
        <v>1519</v>
      </c>
      <c r="P4" s="2">
        <v>1516</v>
      </c>
      <c r="Q4" s="2">
        <v>1513</v>
      </c>
      <c r="R4" s="2">
        <v>1510</v>
      </c>
      <c r="S4" s="2">
        <v>1507</v>
      </c>
    </row>
    <row r="5" spans="1:19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60.75">
      <c r="A7" s="4" t="s">
        <v>14</v>
      </c>
      <c r="B7" s="2">
        <v>6868</v>
      </c>
      <c r="C7" s="2">
        <f>'Operating Performance Data'!B10</f>
        <v>8020</v>
      </c>
      <c r="D7" s="2">
        <f>'Operating Performance Data'!C10</f>
        <v>8530</v>
      </c>
      <c r="E7" s="2">
        <f>'Operating Performance Data'!D10</f>
        <v>8935</v>
      </c>
      <c r="F7" s="2">
        <f>'Operating Performance Data'!E10</f>
        <v>8483</v>
      </c>
      <c r="G7" s="2"/>
      <c r="H7" s="2">
        <f>'Operating Performance Data'!G10</f>
        <v>7801</v>
      </c>
      <c r="I7" s="2"/>
      <c r="J7" s="2">
        <f>'Operating Performance Data'!I10</f>
        <v>7950</v>
      </c>
      <c r="K7" s="2">
        <f>'Operating Performance Data'!J10</f>
        <v>8054</v>
      </c>
      <c r="L7" s="2">
        <f>'Operating Performance Data'!K10</f>
        <v>8185</v>
      </c>
      <c r="M7" s="2">
        <f>'Operating Performance Data'!L10</f>
        <v>8346</v>
      </c>
      <c r="N7" s="2">
        <f>'Operating Performance Data'!M10</f>
        <v>8520</v>
      </c>
      <c r="O7" s="2">
        <f>'Operating Performance Data'!N10</f>
        <v>8633</v>
      </c>
      <c r="P7" s="2">
        <f>'Operating Performance Data'!O10</f>
        <v>8766</v>
      </c>
      <c r="Q7" s="2">
        <f>'Operating Performance Data'!P10</f>
        <v>8923</v>
      </c>
      <c r="R7" s="2">
        <f>'Operating Performance Data'!Q10</f>
        <v>9134</v>
      </c>
      <c r="S7" s="2">
        <f>'Operating Performance Data'!R10</f>
        <v>9316</v>
      </c>
    </row>
    <row r="8" spans="1:19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48.75">
      <c r="A9" s="4" t="s">
        <v>15</v>
      </c>
      <c r="B9" s="2">
        <v>7</v>
      </c>
      <c r="C9" s="2">
        <f>'Operating Performance Data'!B12</f>
        <v>0</v>
      </c>
      <c r="D9" s="2">
        <f>'Operating Performance Data'!C12</f>
        <v>404</v>
      </c>
      <c r="E9" s="2">
        <f>'Operating Performance Data'!D12</f>
        <v>266</v>
      </c>
      <c r="F9" s="2">
        <f>'Operating Performance Data'!E12</f>
        <v>75</v>
      </c>
      <c r="G9" s="2"/>
      <c r="H9" s="2">
        <f>'Operating Performance Data'!G12</f>
        <v>25</v>
      </c>
      <c r="I9" s="2"/>
      <c r="J9" s="2">
        <f>'Operating Performance Data'!I12</f>
        <v>25</v>
      </c>
      <c r="K9" s="2">
        <f>'Operating Performance Data'!J12</f>
        <v>26</v>
      </c>
      <c r="L9" s="2">
        <f>'Operating Performance Data'!K12</f>
        <v>27</v>
      </c>
      <c r="M9" s="2">
        <f>'Operating Performance Data'!L12</f>
        <v>28</v>
      </c>
      <c r="N9" s="2">
        <f>'Operating Performance Data'!M12</f>
        <v>28</v>
      </c>
      <c r="O9" s="2">
        <f>'Operating Performance Data'!N12</f>
        <v>29</v>
      </c>
      <c r="P9" s="2">
        <f>'Operating Performance Data'!O12</f>
        <v>30</v>
      </c>
      <c r="Q9" s="2">
        <f>'Operating Performance Data'!P12</f>
        <v>31</v>
      </c>
      <c r="R9" s="2">
        <f>'Operating Performance Data'!Q12</f>
        <v>32</v>
      </c>
      <c r="S9" s="2">
        <f>'Operating Performance Data'!R12</f>
        <v>33</v>
      </c>
    </row>
    <row r="10" spans="1:19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>
      <c r="A12" s="2" t="s">
        <v>16</v>
      </c>
      <c r="B12" s="2">
        <f>(B7-B9)/B4</f>
        <v>4.3506658211794544</v>
      </c>
      <c r="C12" s="2">
        <f t="shared" ref="C12:S12" si="0">(C7-C9)/C4</f>
        <v>5.1641983258209914</v>
      </c>
      <c r="D12" s="2">
        <f t="shared" si="0"/>
        <v>5.3076420640104507</v>
      </c>
      <c r="E12" s="2">
        <f t="shared" si="0"/>
        <v>5.7258916776750333</v>
      </c>
      <c r="F12" s="2">
        <f t="shared" si="0"/>
        <v>5.5904255319148932</v>
      </c>
      <c r="G12" s="2"/>
      <c r="H12" s="2">
        <f t="shared" si="0"/>
        <v>5.1702127659574471</v>
      </c>
      <c r="I12" s="2"/>
      <c r="J12" s="2">
        <f t="shared" si="0"/>
        <v>5.1662320730117344</v>
      </c>
      <c r="K12" s="2">
        <f t="shared" si="0"/>
        <v>5.2436316133246246</v>
      </c>
      <c r="L12" s="2">
        <f t="shared" si="0"/>
        <v>5.3390052356020945</v>
      </c>
      <c r="M12" s="2">
        <f t="shared" si="0"/>
        <v>5.4544262295081971</v>
      </c>
      <c r="N12" s="2">
        <f t="shared" si="0"/>
        <v>5.5795006570302235</v>
      </c>
      <c r="O12" s="2">
        <f t="shared" si="0"/>
        <v>5.6642527978933508</v>
      </c>
      <c r="P12" s="2">
        <f t="shared" si="0"/>
        <v>5.7625329815303434</v>
      </c>
      <c r="Q12" s="2">
        <f t="shared" si="0"/>
        <v>5.8770654329147387</v>
      </c>
      <c r="R12" s="2">
        <f t="shared" si="0"/>
        <v>6.0278145695364236</v>
      </c>
      <c r="S12" s="2">
        <f t="shared" si="0"/>
        <v>6.1599203715992035</v>
      </c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Operating Performance Data</vt:lpstr>
      <vt:lpstr>Own Source Revenue Data</vt:lpstr>
      <vt:lpstr>Infrastructure Renewal Data</vt:lpstr>
      <vt:lpstr>Infrastructure Backlog Data</vt:lpstr>
      <vt:lpstr>Asset Maintenance Data</vt:lpstr>
      <vt:lpstr>Debt Service Data</vt:lpstr>
      <vt:lpstr>Operating Exp per Capita</vt:lpstr>
    </vt:vector>
  </TitlesOfParts>
  <Company>Jerilderie Shire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Sutton</dc:creator>
  <cp:lastModifiedBy>Vicki Sutton</cp:lastModifiedBy>
  <cp:lastPrinted>2015-06-22T00:19:15Z</cp:lastPrinted>
  <dcterms:created xsi:type="dcterms:W3CDTF">2015-06-15T01:54:37Z</dcterms:created>
  <dcterms:modified xsi:type="dcterms:W3CDTF">2015-06-25T02:55:25Z</dcterms:modified>
</cp:coreProperties>
</file>