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8695" windowHeight="11580"/>
  </bookViews>
  <sheets>
    <sheet name="GF - Reports" sheetId="1" r:id="rId1"/>
  </sheets>
  <externalReferences>
    <externalReference r:id="rId2"/>
    <externalReference r:id="rId3"/>
    <externalReference r:id="rId4"/>
  </externalReferences>
  <definedNames>
    <definedName name="cash_investments_selection" hidden="1">#REF!</definedName>
    <definedName name="cash_investments_selectionWF" hidden="1">#REF!</definedName>
    <definedName name="chart_01_series" hidden="1">OFFSET('[1]5. KPI''s'!$AO$15,0,0,1,-COUNT('[1]5. KPI''s'!$AK$15:$AO$15))</definedName>
    <definedName name="chart_01_year" hidden="1">OFFSET('[1]5. KPI''s'!$AO$14,0,0,1,-(COUNTA('[1]5. KPI''s'!$AK$14:$AO$14)-COUNTBLANK('[1]5. KPI''s'!$AK$14:$AO$14)))</definedName>
    <definedName name="chart_02_series" hidden="1">OFFSET('[1]5. KPI''s'!$AO$24,0,0,1,-COUNT('[1]5. KPI''s'!$AK$24:$AO$24))</definedName>
    <definedName name="chart_02_year" hidden="1">OFFSET('[1]5. KPI''s'!$AO$23,0,0,1,-(COUNTA('[1]5. KPI''s'!$AK$23:$AO$23)-COUNTBLANK('[1]5. KPI''s'!$AK$23:$AO$23)))</definedName>
    <definedName name="chart_03_series" hidden="1">OFFSET('[1]5. KPI''s'!$AO$33,0,0,1,-COUNT('[1]5. KPI''s'!$AK$33:$AO$33))</definedName>
    <definedName name="chart_03_year" hidden="1">OFFSET('[1]5. KPI''s'!$AO$32,0,0,1,-(COUNTA('[1]5. KPI''s'!$AK$32:$AO$32)-COUNTBLANK('[1]5. KPI''s'!$AK$32:$AO$32)))</definedName>
    <definedName name="chart_04_series" hidden="1">OFFSET('[1]5. KPI''s'!$AO$42,0,0,1,-COUNT('[1]5. KPI''s'!$AK$42:$AO$42))</definedName>
    <definedName name="chart_04_year" hidden="1">OFFSET('[1]5. KPI''s'!$AO$41,0,0,1,-(COUNTA('[1]5. KPI''s'!$AK$41:$AO$41)-COUNTBLANK('[1]5. KPI''s'!$AK$41:$AO$41)))</definedName>
    <definedName name="chart_05_series" hidden="1">OFFSET('[1]5. KPI''s'!$AO$51,0,0,1,-COUNT('[1]5. KPI''s'!$AK$51:$AO$51))</definedName>
    <definedName name="chart_05_year" hidden="1">OFFSET('[1]5. KPI''s'!$AO$50,0,0,1,-(COUNTA('[1]5. KPI''s'!$AK$50:$AO$50)-COUNTBLANK('[1]5. KPI''s'!$AK$50:$AO$50)))</definedName>
    <definedName name="chart_06_series" hidden="1">OFFSET('[1]5. KPI''s'!$AO$60,0,0,1,-COUNT('[1]5. KPI''s'!$AK$60:$AO$60))</definedName>
    <definedName name="chart_06_year" hidden="1">OFFSET('[1]5. KPI''s'!$AO$59,0,0,1,-(COUNTA('[1]5. KPI''s'!$AK$59:$AO$59)-COUNTBLANK('[1]5. KPI''s'!$AK$59:$AO$59)))</definedName>
    <definedName name="chart_07_series" hidden="1">OFFSET('[1]5. KPI''s'!$AO$69,0,0,1,-COUNT('[1]5. KPI''s'!$AK$69:$AO$69))</definedName>
    <definedName name="chart_07_year" hidden="1">OFFSET('[1]5. KPI''s'!$AO$68,0,0,1,-(COUNTA('[1]5. KPI''s'!$AK$68:$AO$68)-COUNTBLANK('[1]5. KPI''s'!$AK$68:$AO$68)))</definedName>
    <definedName name="chart_08_series" hidden="1">OFFSET('[1]5. KPI''s'!$AO$78,0,0,1,-COUNT('[1]5. KPI''s'!$AK$78:$AO$78))</definedName>
    <definedName name="chart_08_year" hidden="1">OFFSET('[1]5. KPI''s'!$AO$77,0,0,1,-(COUNTA('[1]5. KPI''s'!$AK$77:$AO$77)-COUNTBLANK('[1]5. KPI''s'!$AK$77:$AO$77)))</definedName>
    <definedName name="chart_09_series" hidden="1">OFFSET('[1]5. KPI''s'!$AO$87,0,0,1,-COUNT('[1]5. KPI''s'!$AK$87:$AO$87))</definedName>
    <definedName name="chart_09_year" hidden="1">OFFSET('[1]5. KPI''s'!$AO$86,0,0,1,-(COUNTA('[1]5. KPI''s'!$AK$86:$AO$86)-COUNTBLANK('[1]5. KPI''s'!$AK$86:$AO$86)))</definedName>
    <definedName name="chart_10_series" hidden="1">OFFSET('[1]5. KPI''s'!$AO$96,0,0,1,-COUNT('[1]5. KPI''s'!$AK$96:$AO$96))</definedName>
    <definedName name="chart_10_year" hidden="1">OFFSET('[1]5. KPI''s'!$AO$95,0,0,1,-(COUNTA('[1]5. KPI''s'!$AK$95:$AO$95)-COUNTBLANK('[1]5. KPI''s'!$AK$95:$AO$95)))</definedName>
    <definedName name="chart_11_series" hidden="1">OFFSET('[1]5. KPI''s'!$AO$105,0,0,1,-COUNT('[1]5. KPI''s'!$AK$105:$AO$105))</definedName>
    <definedName name="chart_11_year" hidden="1">OFFSET('[1]5. KPI''s'!$AO$104,0,0,1,-(COUNTA('[1]5. KPI''s'!$AK$104:$AO$104)-COUNTBLANK('[1]5. KPI''s'!$AK$104:$AO$104)))</definedName>
    <definedName name="chart_12_series" hidden="1">OFFSET('[1]5. KPI''s'!$AO$114,0,0,1,-COUNT('[1]5. KPI''s'!$AK$114:$AO$114))</definedName>
    <definedName name="chart_12_year" hidden="1">OFFSET('[1]5. KPI''s'!$AO$113,0,0,1,-(COUNTA('[1]5. KPI''s'!$AK$113:$AO$113)-COUNTBLANK('[1]5. KPI''s'!$AK$113:$AO$113)))</definedName>
    <definedName name="chart_13_series" hidden="1">OFFSET('[1]5. KPI''s'!$AO$123,0,0,1,-COUNT('[1]5. KPI''s'!$AK$123:$AO$123))</definedName>
    <definedName name="chart_13_year" hidden="1">OFFSET('[1]5. KPI''s'!$AO$122,0,0,1,-(COUNTA('[1]5. KPI''s'!$AK$122:$AO$122)-COUNTBLANK('[1]5. KPI''s'!$AK$122:$AO$122)))</definedName>
    <definedName name="chart_14_series" hidden="1">OFFSET('[1]5. KPI''s'!$AO$132,0,0,1,-COUNT('[1]5. KPI''s'!$AK$132:$AO$132))</definedName>
    <definedName name="chart_14_year" hidden="1">OFFSET('[1]5. KPI''s'!$AO$131,0,0,1,-(COUNTA('[1]5. KPI''s'!$AK$131:$AO$131)-COUNTBLANK('[1]5. KPI''s'!$AK$131:$AO$131)))</definedName>
    <definedName name="chart_15_series" hidden="1">OFFSET('[1]5. KPI''s'!$AO$141,0,0,1,-COUNT('[1]5. KPI''s'!$AK$141:$AO$141))</definedName>
    <definedName name="chart_15_year" hidden="1">OFFSET('[1]5. KPI''s'!$AO$140,0,0,1,-(COUNTA('[1]5. KPI''s'!$AK$140:$AO$140)-COUNTBLANK('[1]5. KPI''s'!$AK$140:$AO$140)))</definedName>
    <definedName name="chart_format_list" hidden="1">'[1]5. KPI''s'!$AS$1:$AS$9</definedName>
    <definedName name="fund_drop_down_list" hidden="1">OFFSET([1]Parameters!$S$15,0,0,(COUNTA([1]Parameters!$S$15:$S$43)-COUNTBLANK([1]Parameters!$S$15:$S$43)),1)</definedName>
    <definedName name="GF_A1">'[2]Gen Assump'!$A$6:$AA$57</definedName>
    <definedName name="GF_A2">'[2]Gen Assump'!$A$59:$AA$110</definedName>
    <definedName name="GF_A3">'[2]Gen Assump'!$A$112:$AA$163</definedName>
    <definedName name="IE_type_selection" hidden="1">#REF!</definedName>
    <definedName name="_xlnm.Print_Area" localSheetId="0">'GF - Reports'!$A:$L</definedName>
    <definedName name="qbrs_06_contracts" hidden="1">#REF!</definedName>
    <definedName name="qbrs_06_contracts_WF" hidden="1">#REF!</definedName>
    <definedName name="quarter_ending_drop_down_list" hidden="1">[1]Parameters!$S$7:$S$9</definedName>
    <definedName name="RAO_conclusion_drop_down_list" hidden="1">[1]Parameters!$M$9:$M$11</definedName>
    <definedName name="rao_conclusion_selection" hidden="1">[1]Parameters!$B$9</definedName>
    <definedName name="SF_A1">'[2]SF Assump'!$A$6:$AA$45</definedName>
    <definedName name="SF_A2">'[2]SF Assump'!$A$47:$AA$86</definedName>
    <definedName name="SF_A3">'[2]SF Assump'!$A$87:$AA$126</definedName>
    <definedName name="WF_A1">'[2]W Assump'!$A$6:$AA$58</definedName>
    <definedName name="WF_A2">'[2]W Assump'!$A$59:$AA$110</definedName>
    <definedName name="WF_A3">'[2]W Assump'!$A$115:$AA$166</definedName>
    <definedName name="year_drop_down_list" hidden="1">[3]Parameters!$Z$7:$Z$16</definedName>
  </definedNames>
  <calcPr calcId="145621" iterate="1"/>
</workbook>
</file>

<file path=xl/calcChain.xml><?xml version="1.0" encoding="utf-8"?>
<calcChain xmlns="http://schemas.openxmlformats.org/spreadsheetml/2006/main">
  <c r="B241" i="1" l="1"/>
  <c r="L238" i="1"/>
  <c r="H238" i="1"/>
  <c r="D238" i="1"/>
  <c r="L236" i="1"/>
  <c r="K236" i="1"/>
  <c r="K238" i="1" s="1"/>
  <c r="J236" i="1"/>
  <c r="I236" i="1"/>
  <c r="H236" i="1"/>
  <c r="G236" i="1"/>
  <c r="G238" i="1" s="1"/>
  <c r="F236" i="1"/>
  <c r="E236" i="1"/>
  <c r="D236" i="1"/>
  <c r="C236" i="1"/>
  <c r="C238" i="1" s="1"/>
  <c r="B236" i="1"/>
  <c r="L234" i="1"/>
  <c r="K234" i="1"/>
  <c r="J234" i="1"/>
  <c r="J238" i="1" s="1"/>
  <c r="I234" i="1"/>
  <c r="I238" i="1" s="1"/>
  <c r="H234" i="1"/>
  <c r="G234" i="1"/>
  <c r="F234" i="1"/>
  <c r="F238" i="1" s="1"/>
  <c r="E234" i="1"/>
  <c r="E238" i="1" s="1"/>
  <c r="D234" i="1"/>
  <c r="C234" i="1"/>
  <c r="B234" i="1"/>
  <c r="B238" i="1" s="1"/>
  <c r="L228" i="1"/>
  <c r="K228" i="1"/>
  <c r="J228" i="1"/>
  <c r="I228" i="1"/>
  <c r="H228" i="1"/>
  <c r="G228" i="1"/>
  <c r="F228" i="1"/>
  <c r="E228" i="1"/>
  <c r="D228" i="1"/>
  <c r="C228" i="1"/>
  <c r="B228" i="1"/>
  <c r="L227" i="1"/>
  <c r="K227" i="1"/>
  <c r="J227" i="1"/>
  <c r="I227" i="1"/>
  <c r="H227" i="1"/>
  <c r="G227" i="1"/>
  <c r="F227" i="1"/>
  <c r="E227" i="1"/>
  <c r="D227" i="1"/>
  <c r="C227" i="1"/>
  <c r="B227" i="1"/>
  <c r="L226" i="1"/>
  <c r="K226" i="1"/>
  <c r="J226" i="1"/>
  <c r="I226" i="1"/>
  <c r="H226" i="1"/>
  <c r="G226" i="1"/>
  <c r="F226" i="1"/>
  <c r="E226" i="1"/>
  <c r="D226" i="1"/>
  <c r="C226" i="1"/>
  <c r="B226" i="1"/>
  <c r="L225" i="1"/>
  <c r="K225" i="1"/>
  <c r="J225" i="1"/>
  <c r="I225" i="1"/>
  <c r="H225" i="1"/>
  <c r="G225" i="1"/>
  <c r="F225" i="1"/>
  <c r="E225" i="1"/>
  <c r="D225" i="1"/>
  <c r="C225" i="1"/>
  <c r="B225" i="1"/>
  <c r="L223" i="1"/>
  <c r="K223" i="1"/>
  <c r="J223" i="1"/>
  <c r="I223" i="1"/>
  <c r="H223" i="1"/>
  <c r="G223" i="1"/>
  <c r="F223" i="1"/>
  <c r="E223" i="1"/>
  <c r="D223" i="1"/>
  <c r="C223" i="1"/>
  <c r="B223" i="1"/>
  <c r="L222" i="1"/>
  <c r="K222" i="1"/>
  <c r="J222" i="1"/>
  <c r="I222" i="1"/>
  <c r="H222" i="1"/>
  <c r="G222" i="1"/>
  <c r="F222" i="1"/>
  <c r="E222" i="1"/>
  <c r="D222" i="1"/>
  <c r="C222" i="1"/>
  <c r="B222" i="1"/>
  <c r="L221" i="1"/>
  <c r="K221" i="1"/>
  <c r="J221" i="1"/>
  <c r="I221" i="1"/>
  <c r="H221" i="1"/>
  <c r="G221" i="1"/>
  <c r="F221" i="1"/>
  <c r="E221" i="1"/>
  <c r="D221" i="1"/>
  <c r="C221" i="1"/>
  <c r="B221" i="1"/>
  <c r="L220" i="1"/>
  <c r="L230" i="1" s="1"/>
  <c r="K220" i="1"/>
  <c r="K230" i="1" s="1"/>
  <c r="J220" i="1"/>
  <c r="J230" i="1" s="1"/>
  <c r="I220" i="1"/>
  <c r="I230" i="1" s="1"/>
  <c r="H220" i="1"/>
  <c r="H230" i="1" s="1"/>
  <c r="G220" i="1"/>
  <c r="G230" i="1" s="1"/>
  <c r="F220" i="1"/>
  <c r="F230" i="1" s="1"/>
  <c r="E220" i="1"/>
  <c r="E230" i="1" s="1"/>
  <c r="D220" i="1"/>
  <c r="D230" i="1" s="1"/>
  <c r="C220" i="1"/>
  <c r="C230" i="1" s="1"/>
  <c r="B220" i="1"/>
  <c r="B230" i="1" s="1"/>
  <c r="L214" i="1"/>
  <c r="K214" i="1"/>
  <c r="J214" i="1"/>
  <c r="I214" i="1"/>
  <c r="H214" i="1"/>
  <c r="G214" i="1"/>
  <c r="F214" i="1"/>
  <c r="E214" i="1"/>
  <c r="D214" i="1"/>
  <c r="C214" i="1"/>
  <c r="B214" i="1"/>
  <c r="L213" i="1"/>
  <c r="K213" i="1"/>
  <c r="J213" i="1"/>
  <c r="I213" i="1"/>
  <c r="H213" i="1"/>
  <c r="G213" i="1"/>
  <c r="F213" i="1"/>
  <c r="E213" i="1"/>
  <c r="D213" i="1"/>
  <c r="C213" i="1"/>
  <c r="B213" i="1"/>
  <c r="L212" i="1"/>
  <c r="K212" i="1"/>
  <c r="J212" i="1"/>
  <c r="I212" i="1"/>
  <c r="H212" i="1"/>
  <c r="G212" i="1"/>
  <c r="F212" i="1"/>
  <c r="E212" i="1"/>
  <c r="D212" i="1"/>
  <c r="C212" i="1"/>
  <c r="B212" i="1"/>
  <c r="L211" i="1"/>
  <c r="K211" i="1"/>
  <c r="J211" i="1"/>
  <c r="I211" i="1"/>
  <c r="H211" i="1"/>
  <c r="G211" i="1"/>
  <c r="F211" i="1"/>
  <c r="E211" i="1"/>
  <c r="D211" i="1"/>
  <c r="C211" i="1"/>
  <c r="B211" i="1"/>
  <c r="L209" i="1"/>
  <c r="K209" i="1"/>
  <c r="J209" i="1"/>
  <c r="I209" i="1"/>
  <c r="H209" i="1"/>
  <c r="G209" i="1"/>
  <c r="F209" i="1"/>
  <c r="E209" i="1"/>
  <c r="D209" i="1"/>
  <c r="C209" i="1"/>
  <c r="B209" i="1"/>
  <c r="L208" i="1"/>
  <c r="K208" i="1"/>
  <c r="J208" i="1"/>
  <c r="I208" i="1"/>
  <c r="H208" i="1"/>
  <c r="G208" i="1"/>
  <c r="F208" i="1"/>
  <c r="E208" i="1"/>
  <c r="D208" i="1"/>
  <c r="C208" i="1"/>
  <c r="B208" i="1"/>
  <c r="L206" i="1"/>
  <c r="K206" i="1"/>
  <c r="J206" i="1"/>
  <c r="I206" i="1"/>
  <c r="H206" i="1"/>
  <c r="G206" i="1"/>
  <c r="F206" i="1"/>
  <c r="E206" i="1"/>
  <c r="D206" i="1"/>
  <c r="C206" i="1"/>
  <c r="B206" i="1"/>
  <c r="L205" i="1"/>
  <c r="K205" i="1"/>
  <c r="J205" i="1"/>
  <c r="I205" i="1"/>
  <c r="H205" i="1"/>
  <c r="G205" i="1"/>
  <c r="F205" i="1"/>
  <c r="E205" i="1"/>
  <c r="D205" i="1"/>
  <c r="C205" i="1"/>
  <c r="B205" i="1"/>
  <c r="L202" i="1"/>
  <c r="K202" i="1"/>
  <c r="J202" i="1"/>
  <c r="I202" i="1"/>
  <c r="H202" i="1"/>
  <c r="G202" i="1"/>
  <c r="F202" i="1"/>
  <c r="E202" i="1"/>
  <c r="D202" i="1"/>
  <c r="C202" i="1"/>
  <c r="B202" i="1"/>
  <c r="L196" i="1"/>
  <c r="K196" i="1"/>
  <c r="J196" i="1"/>
  <c r="I196" i="1"/>
  <c r="H196" i="1"/>
  <c r="G196" i="1"/>
  <c r="F196" i="1"/>
  <c r="E196" i="1"/>
  <c r="D196" i="1"/>
  <c r="C196" i="1"/>
  <c r="B196" i="1"/>
  <c r="L187" i="1"/>
  <c r="K187" i="1"/>
  <c r="J187" i="1"/>
  <c r="I187" i="1"/>
  <c r="H187" i="1"/>
  <c r="G187" i="1"/>
  <c r="F187" i="1"/>
  <c r="E187" i="1"/>
  <c r="D187" i="1"/>
  <c r="C187" i="1"/>
  <c r="B187" i="1"/>
  <c r="L186" i="1"/>
  <c r="K186" i="1"/>
  <c r="J186" i="1"/>
  <c r="I186" i="1"/>
  <c r="H186" i="1"/>
  <c r="G186" i="1"/>
  <c r="F186" i="1"/>
  <c r="E186" i="1"/>
  <c r="D186" i="1"/>
  <c r="C186" i="1"/>
  <c r="B186" i="1"/>
  <c r="L185" i="1"/>
  <c r="L189" i="1" s="1"/>
  <c r="K185" i="1"/>
  <c r="K189" i="1" s="1"/>
  <c r="J185" i="1"/>
  <c r="J189" i="1" s="1"/>
  <c r="I185" i="1"/>
  <c r="I189" i="1" s="1"/>
  <c r="H185" i="1"/>
  <c r="H189" i="1" s="1"/>
  <c r="G185" i="1"/>
  <c r="G189" i="1" s="1"/>
  <c r="F185" i="1"/>
  <c r="F189" i="1" s="1"/>
  <c r="E185" i="1"/>
  <c r="E189" i="1" s="1"/>
  <c r="D185" i="1"/>
  <c r="D189" i="1" s="1"/>
  <c r="C185" i="1"/>
  <c r="C189" i="1" s="1"/>
  <c r="B185" i="1"/>
  <c r="B189" i="1" s="1"/>
  <c r="L180" i="1"/>
  <c r="K180" i="1"/>
  <c r="J180" i="1"/>
  <c r="I180" i="1"/>
  <c r="H180" i="1"/>
  <c r="G180" i="1"/>
  <c r="F180" i="1"/>
  <c r="E180" i="1"/>
  <c r="D180" i="1"/>
  <c r="C180" i="1"/>
  <c r="B180" i="1"/>
  <c r="L179" i="1"/>
  <c r="K179" i="1"/>
  <c r="J179" i="1"/>
  <c r="I179" i="1"/>
  <c r="H179" i="1"/>
  <c r="G179" i="1"/>
  <c r="F179" i="1"/>
  <c r="E179" i="1"/>
  <c r="D179" i="1"/>
  <c r="C179" i="1"/>
  <c r="B179" i="1"/>
  <c r="L178" i="1"/>
  <c r="K178" i="1"/>
  <c r="J178" i="1"/>
  <c r="I178" i="1"/>
  <c r="H178" i="1"/>
  <c r="G178" i="1"/>
  <c r="F178" i="1"/>
  <c r="E178" i="1"/>
  <c r="D178" i="1"/>
  <c r="C178" i="1"/>
  <c r="B178" i="1"/>
  <c r="L177" i="1"/>
  <c r="L182" i="1" s="1"/>
  <c r="L190" i="1" s="1"/>
  <c r="K177" i="1"/>
  <c r="K182" i="1" s="1"/>
  <c r="K190" i="1" s="1"/>
  <c r="J177" i="1"/>
  <c r="J182" i="1" s="1"/>
  <c r="J190" i="1" s="1"/>
  <c r="I177" i="1"/>
  <c r="I182" i="1" s="1"/>
  <c r="I190" i="1" s="1"/>
  <c r="H177" i="1"/>
  <c r="H182" i="1" s="1"/>
  <c r="H190" i="1" s="1"/>
  <c r="G177" i="1"/>
  <c r="G182" i="1" s="1"/>
  <c r="G190" i="1" s="1"/>
  <c r="F177" i="1"/>
  <c r="F182" i="1" s="1"/>
  <c r="F190" i="1" s="1"/>
  <c r="E177" i="1"/>
  <c r="E182" i="1" s="1"/>
  <c r="E190" i="1" s="1"/>
  <c r="D177" i="1"/>
  <c r="D182" i="1" s="1"/>
  <c r="D190" i="1" s="1"/>
  <c r="C177" i="1"/>
  <c r="C182" i="1" s="1"/>
  <c r="C190" i="1" s="1"/>
  <c r="B177" i="1"/>
  <c r="B182" i="1" s="1"/>
  <c r="B190" i="1" s="1"/>
  <c r="L171" i="1"/>
  <c r="K171" i="1"/>
  <c r="J171" i="1"/>
  <c r="I171" i="1"/>
  <c r="H171" i="1"/>
  <c r="G171" i="1"/>
  <c r="F171" i="1"/>
  <c r="E171" i="1"/>
  <c r="D171" i="1"/>
  <c r="C171" i="1"/>
  <c r="B171" i="1"/>
  <c r="L170" i="1"/>
  <c r="K170" i="1"/>
  <c r="J170" i="1"/>
  <c r="I170" i="1"/>
  <c r="H170" i="1"/>
  <c r="G170" i="1"/>
  <c r="F170" i="1"/>
  <c r="E170" i="1"/>
  <c r="D170" i="1"/>
  <c r="C170" i="1"/>
  <c r="B170" i="1"/>
  <c r="L169" i="1"/>
  <c r="K169" i="1"/>
  <c r="J169" i="1"/>
  <c r="I169" i="1"/>
  <c r="H169" i="1"/>
  <c r="G169" i="1"/>
  <c r="F169" i="1"/>
  <c r="E169" i="1"/>
  <c r="D169" i="1"/>
  <c r="C169" i="1"/>
  <c r="B169" i="1"/>
  <c r="L168" i="1"/>
  <c r="K168" i="1"/>
  <c r="J168" i="1"/>
  <c r="I168" i="1"/>
  <c r="H168" i="1"/>
  <c r="G168" i="1"/>
  <c r="F168" i="1"/>
  <c r="E168" i="1"/>
  <c r="D168" i="1"/>
  <c r="C168" i="1"/>
  <c r="B168" i="1"/>
  <c r="L167" i="1"/>
  <c r="K167" i="1"/>
  <c r="J167" i="1"/>
  <c r="I167" i="1"/>
  <c r="H167" i="1"/>
  <c r="G167" i="1"/>
  <c r="F167" i="1"/>
  <c r="E167" i="1"/>
  <c r="D167" i="1"/>
  <c r="C167" i="1"/>
  <c r="B167" i="1"/>
  <c r="L166" i="1"/>
  <c r="K166" i="1"/>
  <c r="J166" i="1"/>
  <c r="I166" i="1"/>
  <c r="H166" i="1"/>
  <c r="G166" i="1"/>
  <c r="F166" i="1"/>
  <c r="E166" i="1"/>
  <c r="D166" i="1"/>
  <c r="C166" i="1"/>
  <c r="B166" i="1"/>
  <c r="L165" i="1"/>
  <c r="L173" i="1" s="1"/>
  <c r="K165" i="1"/>
  <c r="K173" i="1" s="1"/>
  <c r="J165" i="1"/>
  <c r="J173" i="1" s="1"/>
  <c r="I165" i="1"/>
  <c r="I173" i="1" s="1"/>
  <c r="H165" i="1"/>
  <c r="H173" i="1" s="1"/>
  <c r="G165" i="1"/>
  <c r="G173" i="1" s="1"/>
  <c r="F165" i="1"/>
  <c r="F173" i="1" s="1"/>
  <c r="E165" i="1"/>
  <c r="E173" i="1" s="1"/>
  <c r="D165" i="1"/>
  <c r="D173" i="1" s="1"/>
  <c r="C165" i="1"/>
  <c r="C173" i="1" s="1"/>
  <c r="B165" i="1"/>
  <c r="B173" i="1" s="1"/>
  <c r="L160" i="1"/>
  <c r="K160" i="1"/>
  <c r="J160" i="1"/>
  <c r="I160" i="1"/>
  <c r="H160" i="1"/>
  <c r="G160" i="1"/>
  <c r="F160" i="1"/>
  <c r="E160" i="1"/>
  <c r="D160" i="1"/>
  <c r="C160" i="1"/>
  <c r="B160" i="1"/>
  <c r="L159" i="1"/>
  <c r="K159" i="1"/>
  <c r="J159" i="1"/>
  <c r="I159" i="1"/>
  <c r="H159" i="1"/>
  <c r="G159" i="1"/>
  <c r="F159" i="1"/>
  <c r="E159" i="1"/>
  <c r="D159" i="1"/>
  <c r="C159" i="1"/>
  <c r="B159" i="1"/>
  <c r="L158" i="1"/>
  <c r="K158" i="1"/>
  <c r="J158" i="1"/>
  <c r="I158" i="1"/>
  <c r="H158" i="1"/>
  <c r="G158" i="1"/>
  <c r="F158" i="1"/>
  <c r="E158" i="1"/>
  <c r="D158" i="1"/>
  <c r="C158" i="1"/>
  <c r="B158" i="1"/>
  <c r="L155" i="1"/>
  <c r="K155" i="1"/>
  <c r="J155" i="1"/>
  <c r="I155" i="1"/>
  <c r="H155" i="1"/>
  <c r="G155" i="1"/>
  <c r="F155" i="1"/>
  <c r="E155" i="1"/>
  <c r="D155" i="1"/>
  <c r="C155" i="1"/>
  <c r="B155" i="1"/>
  <c r="L145" i="1"/>
  <c r="K145" i="1"/>
  <c r="J145" i="1"/>
  <c r="I145" i="1"/>
  <c r="H145" i="1"/>
  <c r="G145" i="1"/>
  <c r="F145" i="1"/>
  <c r="E145" i="1"/>
  <c r="D145" i="1"/>
  <c r="C145" i="1"/>
  <c r="B145" i="1"/>
  <c r="L144" i="1"/>
  <c r="K144" i="1"/>
  <c r="J144" i="1"/>
  <c r="I144" i="1"/>
  <c r="H144" i="1"/>
  <c r="G144" i="1"/>
  <c r="F144" i="1"/>
  <c r="E144" i="1"/>
  <c r="D144" i="1"/>
  <c r="C144" i="1"/>
  <c r="B144" i="1"/>
  <c r="L143" i="1"/>
  <c r="K143" i="1"/>
  <c r="J143" i="1"/>
  <c r="I143" i="1"/>
  <c r="H143" i="1"/>
  <c r="G143" i="1"/>
  <c r="F143" i="1"/>
  <c r="E143" i="1"/>
  <c r="D143" i="1"/>
  <c r="C143" i="1"/>
  <c r="B143" i="1"/>
  <c r="L142" i="1"/>
  <c r="K142" i="1"/>
  <c r="J142" i="1"/>
  <c r="I142" i="1"/>
  <c r="H142" i="1"/>
  <c r="G142" i="1"/>
  <c r="F142" i="1"/>
  <c r="E142" i="1"/>
  <c r="D142" i="1"/>
  <c r="C142" i="1"/>
  <c r="B142" i="1"/>
  <c r="L141" i="1"/>
  <c r="K141" i="1"/>
  <c r="J141" i="1"/>
  <c r="I141" i="1"/>
  <c r="H141" i="1"/>
  <c r="G141" i="1"/>
  <c r="F141" i="1"/>
  <c r="E141" i="1"/>
  <c r="D141" i="1"/>
  <c r="C141" i="1"/>
  <c r="B141" i="1"/>
  <c r="L140" i="1"/>
  <c r="K140" i="1"/>
  <c r="J140" i="1"/>
  <c r="I140" i="1"/>
  <c r="H140" i="1"/>
  <c r="G140" i="1"/>
  <c r="F140" i="1"/>
  <c r="E140" i="1"/>
  <c r="D140" i="1"/>
  <c r="C140" i="1"/>
  <c r="B140" i="1"/>
  <c r="L139" i="1"/>
  <c r="L147" i="1" s="1"/>
  <c r="K139" i="1"/>
  <c r="K147" i="1" s="1"/>
  <c r="J139" i="1"/>
  <c r="J147" i="1" s="1"/>
  <c r="I139" i="1"/>
  <c r="I147" i="1" s="1"/>
  <c r="H139" i="1"/>
  <c r="H147" i="1" s="1"/>
  <c r="G139" i="1"/>
  <c r="G147" i="1" s="1"/>
  <c r="F139" i="1"/>
  <c r="F147" i="1" s="1"/>
  <c r="E139" i="1"/>
  <c r="E147" i="1" s="1"/>
  <c r="D139" i="1"/>
  <c r="D147" i="1" s="1"/>
  <c r="C139" i="1"/>
  <c r="C147" i="1" s="1"/>
  <c r="B139" i="1"/>
  <c r="B147" i="1" s="1"/>
  <c r="L134" i="1"/>
  <c r="K134" i="1"/>
  <c r="J134" i="1"/>
  <c r="I134" i="1"/>
  <c r="H134" i="1"/>
  <c r="G134" i="1"/>
  <c r="F134" i="1"/>
  <c r="E134" i="1"/>
  <c r="D134" i="1"/>
  <c r="C134" i="1"/>
  <c r="B134" i="1"/>
  <c r="L133" i="1"/>
  <c r="K133" i="1"/>
  <c r="J133" i="1"/>
  <c r="I133" i="1"/>
  <c r="H133" i="1"/>
  <c r="G133" i="1"/>
  <c r="F133" i="1"/>
  <c r="E133" i="1"/>
  <c r="D133" i="1"/>
  <c r="C133" i="1"/>
  <c r="B133" i="1"/>
  <c r="L132" i="1"/>
  <c r="K132" i="1"/>
  <c r="J132" i="1"/>
  <c r="I132" i="1"/>
  <c r="H132" i="1"/>
  <c r="G132" i="1"/>
  <c r="F132" i="1"/>
  <c r="E132" i="1"/>
  <c r="D132" i="1"/>
  <c r="C132" i="1"/>
  <c r="B132" i="1"/>
  <c r="L131" i="1"/>
  <c r="K131" i="1"/>
  <c r="J131" i="1"/>
  <c r="I131" i="1"/>
  <c r="H131" i="1"/>
  <c r="G131" i="1"/>
  <c r="F131" i="1"/>
  <c r="E131" i="1"/>
  <c r="D131" i="1"/>
  <c r="C131" i="1"/>
  <c r="B131" i="1"/>
  <c r="L130" i="1"/>
  <c r="K130" i="1"/>
  <c r="J130" i="1"/>
  <c r="I130" i="1"/>
  <c r="H130" i="1"/>
  <c r="G130" i="1"/>
  <c r="F130" i="1"/>
  <c r="E130" i="1"/>
  <c r="D130" i="1"/>
  <c r="C130" i="1"/>
  <c r="B130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5" i="1"/>
  <c r="K125" i="1"/>
  <c r="J125" i="1"/>
  <c r="I125" i="1"/>
  <c r="H125" i="1"/>
  <c r="G125" i="1"/>
  <c r="F125" i="1"/>
  <c r="E125" i="1"/>
  <c r="D125" i="1"/>
  <c r="C125" i="1"/>
  <c r="B125" i="1"/>
  <c r="B120" i="1"/>
  <c r="L115" i="1"/>
  <c r="K115" i="1"/>
  <c r="J115" i="1"/>
  <c r="I115" i="1"/>
  <c r="H115" i="1"/>
  <c r="G115" i="1"/>
  <c r="F115" i="1"/>
  <c r="E115" i="1"/>
  <c r="D115" i="1"/>
  <c r="C115" i="1"/>
  <c r="B115" i="1"/>
  <c r="L113" i="1"/>
  <c r="L117" i="1" s="1"/>
  <c r="K113" i="1"/>
  <c r="K117" i="1" s="1"/>
  <c r="J113" i="1"/>
  <c r="J117" i="1" s="1"/>
  <c r="I113" i="1"/>
  <c r="I117" i="1" s="1"/>
  <c r="H113" i="1"/>
  <c r="H117" i="1" s="1"/>
  <c r="G113" i="1"/>
  <c r="G117" i="1" s="1"/>
  <c r="F113" i="1"/>
  <c r="F117" i="1" s="1"/>
  <c r="E113" i="1"/>
  <c r="E117" i="1" s="1"/>
  <c r="D113" i="1"/>
  <c r="D117" i="1" s="1"/>
  <c r="C113" i="1"/>
  <c r="C117" i="1" s="1"/>
  <c r="B113" i="1"/>
  <c r="B117" i="1" s="1"/>
  <c r="L107" i="1"/>
  <c r="K107" i="1"/>
  <c r="J107" i="1"/>
  <c r="I107" i="1"/>
  <c r="H107" i="1"/>
  <c r="G107" i="1"/>
  <c r="F107" i="1"/>
  <c r="E107" i="1"/>
  <c r="D107" i="1"/>
  <c r="C107" i="1"/>
  <c r="B107" i="1"/>
  <c r="L106" i="1"/>
  <c r="K106" i="1"/>
  <c r="J106" i="1"/>
  <c r="I106" i="1"/>
  <c r="H106" i="1"/>
  <c r="G106" i="1"/>
  <c r="F106" i="1"/>
  <c r="E106" i="1"/>
  <c r="D106" i="1"/>
  <c r="C106" i="1"/>
  <c r="B106" i="1"/>
  <c r="L105" i="1"/>
  <c r="K105" i="1"/>
  <c r="J105" i="1"/>
  <c r="I105" i="1"/>
  <c r="H105" i="1"/>
  <c r="G105" i="1"/>
  <c r="F105" i="1"/>
  <c r="E105" i="1"/>
  <c r="D105" i="1"/>
  <c r="C105" i="1"/>
  <c r="B105" i="1"/>
  <c r="L104" i="1"/>
  <c r="K104" i="1"/>
  <c r="J104" i="1"/>
  <c r="I104" i="1"/>
  <c r="H104" i="1"/>
  <c r="G104" i="1"/>
  <c r="F104" i="1"/>
  <c r="E104" i="1"/>
  <c r="D104" i="1"/>
  <c r="C104" i="1"/>
  <c r="B104" i="1"/>
  <c r="L102" i="1"/>
  <c r="K102" i="1"/>
  <c r="J102" i="1"/>
  <c r="I102" i="1"/>
  <c r="H102" i="1"/>
  <c r="G102" i="1"/>
  <c r="F102" i="1"/>
  <c r="E102" i="1"/>
  <c r="D102" i="1"/>
  <c r="C102" i="1"/>
  <c r="B102" i="1"/>
  <c r="L101" i="1"/>
  <c r="K101" i="1"/>
  <c r="J101" i="1"/>
  <c r="I101" i="1"/>
  <c r="H101" i="1"/>
  <c r="G101" i="1"/>
  <c r="F101" i="1"/>
  <c r="E101" i="1"/>
  <c r="D101" i="1"/>
  <c r="C101" i="1"/>
  <c r="B101" i="1"/>
  <c r="L100" i="1"/>
  <c r="K100" i="1"/>
  <c r="J100" i="1"/>
  <c r="I100" i="1"/>
  <c r="H100" i="1"/>
  <c r="G100" i="1"/>
  <c r="F100" i="1"/>
  <c r="E100" i="1"/>
  <c r="D100" i="1"/>
  <c r="C100" i="1"/>
  <c r="B100" i="1"/>
  <c r="L99" i="1"/>
  <c r="L109" i="1" s="1"/>
  <c r="K99" i="1"/>
  <c r="K109" i="1" s="1"/>
  <c r="J99" i="1"/>
  <c r="J109" i="1" s="1"/>
  <c r="I99" i="1"/>
  <c r="I109" i="1" s="1"/>
  <c r="H99" i="1"/>
  <c r="H109" i="1" s="1"/>
  <c r="G99" i="1"/>
  <c r="G109" i="1" s="1"/>
  <c r="F99" i="1"/>
  <c r="F109" i="1" s="1"/>
  <c r="E99" i="1"/>
  <c r="E109" i="1" s="1"/>
  <c r="D99" i="1"/>
  <c r="D109" i="1" s="1"/>
  <c r="C99" i="1"/>
  <c r="C109" i="1" s="1"/>
  <c r="B99" i="1"/>
  <c r="B109" i="1" s="1"/>
  <c r="L93" i="1"/>
  <c r="K93" i="1"/>
  <c r="J93" i="1"/>
  <c r="I93" i="1"/>
  <c r="H93" i="1"/>
  <c r="G93" i="1"/>
  <c r="F93" i="1"/>
  <c r="E93" i="1"/>
  <c r="D93" i="1"/>
  <c r="C93" i="1"/>
  <c r="B93" i="1"/>
  <c r="L92" i="1"/>
  <c r="K92" i="1"/>
  <c r="J92" i="1"/>
  <c r="I92" i="1"/>
  <c r="H92" i="1"/>
  <c r="G92" i="1"/>
  <c r="F92" i="1"/>
  <c r="E92" i="1"/>
  <c r="D92" i="1"/>
  <c r="C92" i="1"/>
  <c r="B92" i="1"/>
  <c r="L91" i="1"/>
  <c r="K91" i="1"/>
  <c r="J91" i="1"/>
  <c r="I91" i="1"/>
  <c r="H91" i="1"/>
  <c r="G91" i="1"/>
  <c r="F91" i="1"/>
  <c r="E91" i="1"/>
  <c r="D91" i="1"/>
  <c r="C91" i="1"/>
  <c r="B91" i="1"/>
  <c r="L90" i="1"/>
  <c r="K90" i="1"/>
  <c r="J90" i="1"/>
  <c r="I90" i="1"/>
  <c r="H90" i="1"/>
  <c r="G90" i="1"/>
  <c r="F90" i="1"/>
  <c r="E90" i="1"/>
  <c r="D90" i="1"/>
  <c r="C90" i="1"/>
  <c r="B90" i="1"/>
  <c r="L88" i="1"/>
  <c r="K88" i="1"/>
  <c r="J88" i="1"/>
  <c r="I88" i="1"/>
  <c r="H88" i="1"/>
  <c r="G88" i="1"/>
  <c r="F88" i="1"/>
  <c r="E88" i="1"/>
  <c r="D88" i="1"/>
  <c r="C88" i="1"/>
  <c r="B88" i="1"/>
  <c r="L87" i="1"/>
  <c r="K87" i="1"/>
  <c r="J87" i="1"/>
  <c r="I87" i="1"/>
  <c r="H87" i="1"/>
  <c r="G87" i="1"/>
  <c r="F87" i="1"/>
  <c r="E87" i="1"/>
  <c r="D87" i="1"/>
  <c r="C87" i="1"/>
  <c r="B87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1" i="1"/>
  <c r="K81" i="1"/>
  <c r="J81" i="1"/>
  <c r="I81" i="1"/>
  <c r="H81" i="1"/>
  <c r="G81" i="1"/>
  <c r="F81" i="1"/>
  <c r="E81" i="1"/>
  <c r="D81" i="1"/>
  <c r="C81" i="1"/>
  <c r="B81" i="1"/>
  <c r="L75" i="1"/>
  <c r="K75" i="1"/>
  <c r="J75" i="1"/>
  <c r="I75" i="1"/>
  <c r="H75" i="1"/>
  <c r="G75" i="1"/>
  <c r="F75" i="1"/>
  <c r="E75" i="1"/>
  <c r="D75" i="1"/>
  <c r="C75" i="1"/>
  <c r="B75" i="1"/>
  <c r="J68" i="1"/>
  <c r="F68" i="1"/>
  <c r="B68" i="1"/>
  <c r="L66" i="1"/>
  <c r="K66" i="1"/>
  <c r="J66" i="1"/>
  <c r="I66" i="1"/>
  <c r="H66" i="1"/>
  <c r="G66" i="1"/>
  <c r="F66" i="1"/>
  <c r="E66" i="1"/>
  <c r="D66" i="1"/>
  <c r="C66" i="1"/>
  <c r="B66" i="1"/>
  <c r="L65" i="1"/>
  <c r="L68" i="1" s="1"/>
  <c r="K65" i="1"/>
  <c r="J65" i="1"/>
  <c r="I65" i="1"/>
  <c r="H65" i="1"/>
  <c r="H68" i="1" s="1"/>
  <c r="G65" i="1"/>
  <c r="F65" i="1"/>
  <c r="E65" i="1"/>
  <c r="D65" i="1"/>
  <c r="D68" i="1" s="1"/>
  <c r="C65" i="1"/>
  <c r="B65" i="1"/>
  <c r="L64" i="1"/>
  <c r="K64" i="1"/>
  <c r="K68" i="1" s="1"/>
  <c r="J64" i="1"/>
  <c r="I64" i="1"/>
  <c r="I68" i="1" s="1"/>
  <c r="H64" i="1"/>
  <c r="G64" i="1"/>
  <c r="G68" i="1" s="1"/>
  <c r="F64" i="1"/>
  <c r="E64" i="1"/>
  <c r="E68" i="1" s="1"/>
  <c r="D64" i="1"/>
  <c r="C64" i="1"/>
  <c r="C68" i="1" s="1"/>
  <c r="B64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L61" i="1" s="1"/>
  <c r="L69" i="1" s="1"/>
  <c r="K56" i="1"/>
  <c r="K61" i="1" s="1"/>
  <c r="K69" i="1" s="1"/>
  <c r="J56" i="1"/>
  <c r="J61" i="1" s="1"/>
  <c r="J69" i="1" s="1"/>
  <c r="I56" i="1"/>
  <c r="I61" i="1" s="1"/>
  <c r="I69" i="1" s="1"/>
  <c r="H56" i="1"/>
  <c r="H61" i="1" s="1"/>
  <c r="H69" i="1" s="1"/>
  <c r="G56" i="1"/>
  <c r="G61" i="1" s="1"/>
  <c r="G69" i="1" s="1"/>
  <c r="F56" i="1"/>
  <c r="F61" i="1" s="1"/>
  <c r="F69" i="1" s="1"/>
  <c r="E56" i="1"/>
  <c r="E61" i="1" s="1"/>
  <c r="E69" i="1" s="1"/>
  <c r="D56" i="1"/>
  <c r="D61" i="1" s="1"/>
  <c r="D69" i="1" s="1"/>
  <c r="C56" i="1"/>
  <c r="C61" i="1" s="1"/>
  <c r="C69" i="1" s="1"/>
  <c r="B56" i="1"/>
  <c r="B61" i="1" s="1"/>
  <c r="B69" i="1" s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C48" i="1"/>
  <c r="B48" i="1"/>
  <c r="L47" i="1"/>
  <c r="L52" i="1" s="1"/>
  <c r="K47" i="1"/>
  <c r="J47" i="1"/>
  <c r="I47" i="1"/>
  <c r="H47" i="1"/>
  <c r="H52" i="1" s="1"/>
  <c r="G47" i="1"/>
  <c r="F47" i="1"/>
  <c r="E47" i="1"/>
  <c r="D47" i="1"/>
  <c r="D52" i="1" s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J52" i="1" s="1"/>
  <c r="I45" i="1"/>
  <c r="H45" i="1"/>
  <c r="G45" i="1"/>
  <c r="F45" i="1"/>
  <c r="F52" i="1" s="1"/>
  <c r="E45" i="1"/>
  <c r="D45" i="1"/>
  <c r="C45" i="1"/>
  <c r="B45" i="1"/>
  <c r="B52" i="1" s="1"/>
  <c r="L44" i="1"/>
  <c r="K44" i="1"/>
  <c r="K52" i="1" s="1"/>
  <c r="J44" i="1"/>
  <c r="I44" i="1"/>
  <c r="I52" i="1" s="1"/>
  <c r="H44" i="1"/>
  <c r="G44" i="1"/>
  <c r="G52" i="1" s="1"/>
  <c r="F44" i="1"/>
  <c r="E44" i="1"/>
  <c r="E52" i="1" s="1"/>
  <c r="D44" i="1"/>
  <c r="C44" i="1"/>
  <c r="C52" i="1" s="1"/>
  <c r="B44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4" i="1"/>
  <c r="K34" i="1"/>
  <c r="J34" i="1"/>
  <c r="I34" i="1"/>
  <c r="H34" i="1"/>
  <c r="G34" i="1"/>
  <c r="F34" i="1"/>
  <c r="E34" i="1"/>
  <c r="D34" i="1"/>
  <c r="C34" i="1"/>
  <c r="B34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L26" i="1" s="1"/>
  <c r="K21" i="1"/>
  <c r="J21" i="1"/>
  <c r="I21" i="1"/>
  <c r="H21" i="1"/>
  <c r="H26" i="1" s="1"/>
  <c r="G21" i="1"/>
  <c r="F21" i="1"/>
  <c r="E21" i="1"/>
  <c r="D21" i="1"/>
  <c r="D26" i="1" s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J26" i="1" s="1"/>
  <c r="I19" i="1"/>
  <c r="H19" i="1"/>
  <c r="G19" i="1"/>
  <c r="F19" i="1"/>
  <c r="F26" i="1" s="1"/>
  <c r="E19" i="1"/>
  <c r="D19" i="1"/>
  <c r="C19" i="1"/>
  <c r="B19" i="1"/>
  <c r="B26" i="1" s="1"/>
  <c r="L18" i="1"/>
  <c r="K18" i="1"/>
  <c r="K26" i="1" s="1"/>
  <c r="J18" i="1"/>
  <c r="I18" i="1"/>
  <c r="I26" i="1" s="1"/>
  <c r="H18" i="1"/>
  <c r="G18" i="1"/>
  <c r="G26" i="1" s="1"/>
  <c r="F18" i="1"/>
  <c r="E18" i="1"/>
  <c r="E26" i="1" s="1"/>
  <c r="D18" i="1"/>
  <c r="C18" i="1"/>
  <c r="C26" i="1" s="1"/>
  <c r="B18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7" i="1"/>
  <c r="K7" i="1"/>
  <c r="J7" i="1"/>
  <c r="I7" i="1"/>
  <c r="H7" i="1"/>
  <c r="G7" i="1"/>
  <c r="F7" i="1"/>
  <c r="E7" i="1"/>
  <c r="D7" i="1"/>
  <c r="C7" i="1"/>
  <c r="B7" i="1"/>
  <c r="L6" i="1"/>
  <c r="K6" i="1"/>
  <c r="J6" i="1"/>
  <c r="I6" i="1"/>
  <c r="H6" i="1"/>
  <c r="G6" i="1"/>
  <c r="F6" i="1"/>
  <c r="E6" i="1"/>
  <c r="D6" i="1"/>
  <c r="C6" i="1"/>
  <c r="B6" i="1"/>
  <c r="L4" i="1"/>
  <c r="K4" i="1"/>
  <c r="J4" i="1"/>
  <c r="I4" i="1"/>
  <c r="H4" i="1"/>
  <c r="G4" i="1"/>
  <c r="F4" i="1"/>
  <c r="E4" i="1"/>
  <c r="D4" i="1"/>
  <c r="C4" i="1"/>
  <c r="B4" i="1"/>
  <c r="B8" i="1" l="1"/>
  <c r="C8" i="1"/>
  <c r="C15" i="1" s="1"/>
  <c r="D8" i="1"/>
  <c r="D15" i="1" s="1"/>
  <c r="E8" i="1"/>
  <c r="F8" i="1"/>
  <c r="G8" i="1"/>
  <c r="G15" i="1" s="1"/>
  <c r="H8" i="1"/>
  <c r="H15" i="1" s="1"/>
  <c r="I8" i="1"/>
  <c r="J8" i="1"/>
  <c r="K8" i="1"/>
  <c r="K15" i="1" s="1"/>
  <c r="L8" i="1"/>
  <c r="L15" i="1" s="1"/>
  <c r="B15" i="1"/>
  <c r="E15" i="1"/>
  <c r="E30" i="1" s="1"/>
  <c r="F15" i="1"/>
  <c r="I15" i="1"/>
  <c r="I30" i="1" s="1"/>
  <c r="J15" i="1"/>
  <c r="B28" i="1"/>
  <c r="F28" i="1"/>
  <c r="J28" i="1"/>
  <c r="B30" i="1"/>
  <c r="F30" i="1"/>
  <c r="J30" i="1"/>
  <c r="B36" i="1"/>
  <c r="C36" i="1"/>
  <c r="C41" i="1" s="1"/>
  <c r="C53" i="1" s="1"/>
  <c r="C71" i="1" s="1"/>
  <c r="D36" i="1"/>
  <c r="D41" i="1" s="1"/>
  <c r="D53" i="1" s="1"/>
  <c r="D71" i="1" s="1"/>
  <c r="E36" i="1"/>
  <c r="F36" i="1"/>
  <c r="G36" i="1"/>
  <c r="G41" i="1" s="1"/>
  <c r="G53" i="1" s="1"/>
  <c r="G71" i="1" s="1"/>
  <c r="H36" i="1"/>
  <c r="H41" i="1" s="1"/>
  <c r="H53" i="1" s="1"/>
  <c r="H71" i="1" s="1"/>
  <c r="I36" i="1"/>
  <c r="J36" i="1"/>
  <c r="K36" i="1"/>
  <c r="K41" i="1" s="1"/>
  <c r="K53" i="1" s="1"/>
  <c r="K71" i="1" s="1"/>
  <c r="L36" i="1"/>
  <c r="L41" i="1" s="1"/>
  <c r="L53" i="1" s="1"/>
  <c r="L71" i="1" s="1"/>
  <c r="B41" i="1"/>
  <c r="E41" i="1"/>
  <c r="E53" i="1" s="1"/>
  <c r="E71" i="1" s="1"/>
  <c r="F41" i="1"/>
  <c r="I41" i="1"/>
  <c r="I53" i="1" s="1"/>
  <c r="I71" i="1" s="1"/>
  <c r="J41" i="1"/>
  <c r="B53" i="1"/>
  <c r="B71" i="1" s="1"/>
  <c r="F53" i="1"/>
  <c r="F71" i="1" s="1"/>
  <c r="J53" i="1"/>
  <c r="J71" i="1" s="1"/>
  <c r="B74" i="1"/>
  <c r="B77" i="1" s="1"/>
  <c r="C74" i="1"/>
  <c r="C77" i="1" s="1"/>
  <c r="D74" i="1"/>
  <c r="D77" i="1" s="1"/>
  <c r="E74" i="1"/>
  <c r="F74" i="1"/>
  <c r="F77" i="1" s="1"/>
  <c r="G74" i="1"/>
  <c r="G77" i="1" s="1"/>
  <c r="H74" i="1"/>
  <c r="H77" i="1" s="1"/>
  <c r="I74" i="1"/>
  <c r="J74" i="1"/>
  <c r="J77" i="1" s="1"/>
  <c r="K74" i="1"/>
  <c r="K77" i="1" s="1"/>
  <c r="L74" i="1"/>
  <c r="L77" i="1" s="1"/>
  <c r="E77" i="1"/>
  <c r="I77" i="1"/>
  <c r="B86" i="1"/>
  <c r="B95" i="1" s="1"/>
  <c r="B119" i="1" s="1"/>
  <c r="B121" i="1" s="1"/>
  <c r="C86" i="1"/>
  <c r="D86" i="1"/>
  <c r="D95" i="1" s="1"/>
  <c r="D119" i="1" s="1"/>
  <c r="D121" i="1" s="1"/>
  <c r="E86" i="1"/>
  <c r="E95" i="1" s="1"/>
  <c r="E119" i="1" s="1"/>
  <c r="E121" i="1" s="1"/>
  <c r="F86" i="1"/>
  <c r="F95" i="1" s="1"/>
  <c r="F119" i="1" s="1"/>
  <c r="F121" i="1" s="1"/>
  <c r="G86" i="1"/>
  <c r="H86" i="1"/>
  <c r="H95" i="1" s="1"/>
  <c r="H119" i="1" s="1"/>
  <c r="H121" i="1" s="1"/>
  <c r="I86" i="1"/>
  <c r="I95" i="1" s="1"/>
  <c r="I119" i="1" s="1"/>
  <c r="I121" i="1" s="1"/>
  <c r="J86" i="1"/>
  <c r="J95" i="1" s="1"/>
  <c r="J119" i="1" s="1"/>
  <c r="J121" i="1" s="1"/>
  <c r="K86" i="1"/>
  <c r="L86" i="1"/>
  <c r="L95" i="1" s="1"/>
  <c r="L119" i="1" s="1"/>
  <c r="L121" i="1" s="1"/>
  <c r="C95" i="1"/>
  <c r="C119" i="1" s="1"/>
  <c r="C121" i="1" s="1"/>
  <c r="G95" i="1"/>
  <c r="G119" i="1" s="1"/>
  <c r="G121" i="1" s="1"/>
  <c r="K95" i="1"/>
  <c r="K119" i="1" s="1"/>
  <c r="K121" i="1" s="1"/>
  <c r="C120" i="1"/>
  <c r="D120" i="1"/>
  <c r="E120" i="1"/>
  <c r="F120" i="1"/>
  <c r="G120" i="1"/>
  <c r="H120" i="1"/>
  <c r="I120" i="1"/>
  <c r="J120" i="1"/>
  <c r="K120" i="1"/>
  <c r="L120" i="1"/>
  <c r="B129" i="1"/>
  <c r="B136" i="1" s="1"/>
  <c r="B151" i="1" s="1"/>
  <c r="C129" i="1"/>
  <c r="C136" i="1" s="1"/>
  <c r="C149" i="1" s="1"/>
  <c r="D129" i="1"/>
  <c r="D136" i="1" s="1"/>
  <c r="E129" i="1"/>
  <c r="F129" i="1"/>
  <c r="F136" i="1" s="1"/>
  <c r="F151" i="1" s="1"/>
  <c r="G129" i="1"/>
  <c r="G136" i="1" s="1"/>
  <c r="G149" i="1" s="1"/>
  <c r="H129" i="1"/>
  <c r="H136" i="1" s="1"/>
  <c r="I129" i="1"/>
  <c r="J129" i="1"/>
  <c r="J136" i="1" s="1"/>
  <c r="J151" i="1" s="1"/>
  <c r="K129" i="1"/>
  <c r="K136" i="1" s="1"/>
  <c r="K149" i="1" s="1"/>
  <c r="L129" i="1"/>
  <c r="L136" i="1" s="1"/>
  <c r="E136" i="1"/>
  <c r="I136" i="1"/>
  <c r="F149" i="1"/>
  <c r="J149" i="1"/>
  <c r="C151" i="1"/>
  <c r="G151" i="1"/>
  <c r="K151" i="1"/>
  <c r="B157" i="1"/>
  <c r="B162" i="1" s="1"/>
  <c r="B174" i="1" s="1"/>
  <c r="B192" i="1" s="1"/>
  <c r="C157" i="1"/>
  <c r="C162" i="1" s="1"/>
  <c r="C174" i="1" s="1"/>
  <c r="D157" i="1"/>
  <c r="D162" i="1" s="1"/>
  <c r="D174" i="1" s="1"/>
  <c r="D192" i="1" s="1"/>
  <c r="E157" i="1"/>
  <c r="F157" i="1"/>
  <c r="F162" i="1" s="1"/>
  <c r="F174" i="1" s="1"/>
  <c r="F192" i="1" s="1"/>
  <c r="G157" i="1"/>
  <c r="G162" i="1" s="1"/>
  <c r="G174" i="1" s="1"/>
  <c r="H157" i="1"/>
  <c r="H162" i="1" s="1"/>
  <c r="H174" i="1" s="1"/>
  <c r="H192" i="1" s="1"/>
  <c r="I157" i="1"/>
  <c r="J157" i="1"/>
  <c r="J162" i="1" s="1"/>
  <c r="J174" i="1" s="1"/>
  <c r="J192" i="1" s="1"/>
  <c r="K157" i="1"/>
  <c r="K162" i="1" s="1"/>
  <c r="K174" i="1" s="1"/>
  <c r="K192" i="1" s="1"/>
  <c r="L157" i="1"/>
  <c r="L162" i="1" s="1"/>
  <c r="L174" i="1" s="1"/>
  <c r="L192" i="1" s="1"/>
  <c r="E162" i="1"/>
  <c r="E174" i="1" s="1"/>
  <c r="E192" i="1" s="1"/>
  <c r="I162" i="1"/>
  <c r="I174" i="1" s="1"/>
  <c r="I192" i="1" s="1"/>
  <c r="C192" i="1"/>
  <c r="G192" i="1"/>
  <c r="B195" i="1"/>
  <c r="B198" i="1" s="1"/>
  <c r="C195" i="1"/>
  <c r="C198" i="1" s="1"/>
  <c r="D195" i="1"/>
  <c r="D198" i="1" s="1"/>
  <c r="E195" i="1"/>
  <c r="F195" i="1"/>
  <c r="F198" i="1" s="1"/>
  <c r="G195" i="1"/>
  <c r="G198" i="1" s="1"/>
  <c r="H195" i="1"/>
  <c r="H198" i="1" s="1"/>
  <c r="I195" i="1"/>
  <c r="J195" i="1"/>
  <c r="J198" i="1" s="1"/>
  <c r="K195" i="1"/>
  <c r="K198" i="1" s="1"/>
  <c r="L195" i="1"/>
  <c r="L198" i="1" s="1"/>
  <c r="E198" i="1"/>
  <c r="I198" i="1"/>
  <c r="B207" i="1"/>
  <c r="B216" i="1" s="1"/>
  <c r="B240" i="1" s="1"/>
  <c r="B242" i="1" s="1"/>
  <c r="C207" i="1"/>
  <c r="D207" i="1"/>
  <c r="D216" i="1" s="1"/>
  <c r="E207" i="1"/>
  <c r="E216" i="1" s="1"/>
  <c r="E240" i="1" s="1"/>
  <c r="E242" i="1" s="1"/>
  <c r="F207" i="1"/>
  <c r="F216" i="1" s="1"/>
  <c r="F240" i="1" s="1"/>
  <c r="G207" i="1"/>
  <c r="H207" i="1"/>
  <c r="H216" i="1" s="1"/>
  <c r="I207" i="1"/>
  <c r="I216" i="1" s="1"/>
  <c r="I240" i="1" s="1"/>
  <c r="I242" i="1" s="1"/>
  <c r="J207" i="1"/>
  <c r="J216" i="1" s="1"/>
  <c r="J240" i="1" s="1"/>
  <c r="K207" i="1"/>
  <c r="L207" i="1"/>
  <c r="L216" i="1" s="1"/>
  <c r="C216" i="1"/>
  <c r="C240" i="1" s="1"/>
  <c r="G216" i="1"/>
  <c r="G240" i="1" s="1"/>
  <c r="K216" i="1"/>
  <c r="K240" i="1" s="1"/>
  <c r="D240" i="1"/>
  <c r="D242" i="1" s="1"/>
  <c r="H240" i="1"/>
  <c r="H242" i="1" s="1"/>
  <c r="L240" i="1"/>
  <c r="L242" i="1" s="1"/>
  <c r="C241" i="1"/>
  <c r="D241" i="1"/>
  <c r="E241" i="1"/>
  <c r="F241" i="1"/>
  <c r="G241" i="1"/>
  <c r="H241" i="1"/>
  <c r="I241" i="1"/>
  <c r="J241" i="1"/>
  <c r="K241" i="1"/>
  <c r="L241" i="1"/>
  <c r="C242" i="1"/>
  <c r="G242" i="1"/>
  <c r="K242" i="1"/>
  <c r="E151" i="1" l="1"/>
  <c r="E149" i="1"/>
  <c r="K28" i="1"/>
  <c r="K30" i="1"/>
  <c r="C28" i="1"/>
  <c r="C30" i="1"/>
  <c r="L149" i="1"/>
  <c r="L151" i="1"/>
  <c r="H149" i="1"/>
  <c r="H151" i="1"/>
  <c r="B149" i="1"/>
  <c r="J242" i="1"/>
  <c r="I151" i="1"/>
  <c r="I149" i="1"/>
  <c r="L28" i="1"/>
  <c r="L30" i="1"/>
  <c r="H28" i="1"/>
  <c r="H30" i="1"/>
  <c r="D28" i="1"/>
  <c r="D30" i="1"/>
  <c r="F242" i="1"/>
  <c r="G30" i="1"/>
  <c r="G28" i="1"/>
  <c r="D149" i="1"/>
  <c r="D151" i="1"/>
  <c r="I28" i="1"/>
  <c r="E28" i="1"/>
</calcChain>
</file>

<file path=xl/sharedStrings.xml><?xml version="1.0" encoding="utf-8"?>
<sst xmlns="http://schemas.openxmlformats.org/spreadsheetml/2006/main" count="184" uniqueCount="76">
  <si>
    <t>Income Statement - General Fund</t>
  </si>
  <si>
    <t>Income from continuing operations</t>
  </si>
  <si>
    <t>Rates and annual charges</t>
  </si>
  <si>
    <t>User charges and fees</t>
  </si>
  <si>
    <t>Interest and investment revenue</t>
  </si>
  <si>
    <t>Other revenues</t>
  </si>
  <si>
    <t>Grants and contributions - Operating</t>
  </si>
  <si>
    <t>Grants and contributions - Capital</t>
  </si>
  <si>
    <t>Net gain from the disposal of assets</t>
  </si>
  <si>
    <t>Share of interest in joint ventures</t>
  </si>
  <si>
    <t>Total Income</t>
  </si>
  <si>
    <t>Expenses from continuing operations</t>
  </si>
  <si>
    <t>Employee benefits and oncosts</t>
  </si>
  <si>
    <t>Borrowing costs</t>
  </si>
  <si>
    <t>Materials and contracts</t>
  </si>
  <si>
    <t>Depreciation and amortisation</t>
  </si>
  <si>
    <t>Impairment</t>
  </si>
  <si>
    <t>Other expenses</t>
  </si>
  <si>
    <t>Net loss from the disposal of assets</t>
  </si>
  <si>
    <t>Total Expenses</t>
  </si>
  <si>
    <t>Net Operating Result</t>
  </si>
  <si>
    <t>Net operating result before grants and contributions provided for capital purposes</t>
  </si>
  <si>
    <t>Statement of Financial Position - General Fund</t>
  </si>
  <si>
    <t>Current assets</t>
  </si>
  <si>
    <t>Cash and investments</t>
  </si>
  <si>
    <t>Receivables</t>
  </si>
  <si>
    <t>Inventories</t>
  </si>
  <si>
    <t>Other</t>
  </si>
  <si>
    <t>Total current assets</t>
  </si>
  <si>
    <t>Non-current assets</t>
  </si>
  <si>
    <t>Investments</t>
  </si>
  <si>
    <t>Infrastructure, property, plant and equipment</t>
  </si>
  <si>
    <t>Investment property</t>
  </si>
  <si>
    <t>Intangible assets</t>
  </si>
  <si>
    <t>Joint venture investments</t>
  </si>
  <si>
    <t>Total non-current assets</t>
  </si>
  <si>
    <t>Total Assets</t>
  </si>
  <si>
    <t>Current liabilities</t>
  </si>
  <si>
    <t>Payables</t>
  </si>
  <si>
    <t>Income received in advance</t>
  </si>
  <si>
    <t>Borrowings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</si>
  <si>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</si>
  <si>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</si>
  <si>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</si>
  <si>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</si>
  <si>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</si>
  <si>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</si>
  <si>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</si>
  <si>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Accumulated surplus</t>
  </si>
  <si>
    <t>Revaluation reserves</t>
  </si>
  <si>
    <t>TOTAL EQUITY</t>
  </si>
  <si>
    <t>Statement of Cash Flows - General Fund</t>
  </si>
  <si>
    <t>Cash flows from operating activities</t>
  </si>
  <si>
    <t>Receipts:</t>
  </si>
  <si>
    <t>Investment revenue and interest</t>
  </si>
  <si>
    <t>Grants and contributions</t>
  </si>
  <si>
    <t>Payments:</t>
  </si>
  <si>
    <t>Employee benefits and on-costs</t>
  </si>
  <si>
    <t>Net cash provided (or used) in operating activities</t>
  </si>
  <si>
    <t>Cash flows from investing activities</t>
  </si>
  <si>
    <t>Sale of investments</t>
  </si>
  <si>
    <t>Sale of real estate assets</t>
  </si>
  <si>
    <t>Sale of infrastructure, property, plant and equipment</t>
  </si>
  <si>
    <t>Purchase of investments</t>
  </si>
  <si>
    <t>Purchase of real estate assets</t>
  </si>
  <si>
    <t>Purchase of infrastructure, property, plant and equipment</t>
  </si>
  <si>
    <t>Net cash provided (or used) in investing activities</t>
  </si>
  <si>
    <t>Cash flows from financing activities</t>
  </si>
  <si>
    <t>New loans</t>
  </si>
  <si>
    <t>Loan repayments</t>
  </si>
  <si>
    <t>Net cash provided (or used) in financing activities</t>
  </si>
  <si>
    <t>Net increase / (decrease) in cash</t>
  </si>
  <si>
    <t>Cash at the beginning of the year</t>
  </si>
  <si>
    <t>Cash at the end of the year</t>
  </si>
  <si>
    <t>Scenario 1 Financial Statements - Base Case</t>
  </si>
  <si>
    <t>Scenario 2 Financial Statements - Improvement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</si>
</sst>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#,##0_ ;[Red]\-#,##0\ "/>
    <numFmt numFmtId="166" formatCode="_-* #,##0.0_-;\-* #,##0.0_-;_-* &quot;-&quot;_-;_-@_-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#,##0.00_ ;[Red]\-#,##0.00\ "/>
    <numFmt numFmtId="170" formatCode="#,##0_ ;[Red]\(#,##0\);\ \-"/>
    <numFmt numFmtId="171" formatCode="[$$-C09]#,##0.00;[Red]&quot;-&quot;[$$-C09]#,##0.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32A4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84AC2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rgb="FFFA7D00"/>
      <name val="Agency FB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i/>
      <sz val="16"/>
      <color rgb="FF000000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4"/>
      <name val="Arial"/>
      <family val="2"/>
    </font>
    <font>
      <u/>
      <sz val="5"/>
      <color indexed="12"/>
      <name val="Arial"/>
      <family val="2"/>
    </font>
    <font>
      <u/>
      <sz val="11"/>
      <color theme="10"/>
      <name val="Calibri"/>
      <family val="2"/>
    </font>
    <font>
      <sz val="11"/>
      <color rgb="FF3F3F76"/>
      <name val="Agency FB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Tahoma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8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941"/>
        <bgColor indexed="64"/>
      </patternFill>
    </fill>
    <fill>
      <patternFill patternType="solid">
        <fgColor indexed="3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DBE3B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1">
    <xf numFmtId="0" fontId="0" fillId="0" borderId="0"/>
    <xf numFmtId="0" fontId="19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9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3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4" borderId="0" applyNumberFormat="0" applyBorder="0" applyAlignment="0" applyProtection="0"/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3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4" borderId="0" applyNumberFormat="0" applyBorder="0" applyAlignment="0" applyProtection="0"/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6" borderId="0" applyNumberFormat="0" applyBorder="0" applyAlignment="0" applyProtection="0"/>
    <xf numFmtId="0" fontId="31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7" borderId="0" applyNumberFormat="0" applyBorder="0" applyAlignment="0" applyProtection="0"/>
    <xf numFmtId="0" fontId="17" fillId="12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17" fillId="12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17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7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7" fillId="20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17" fillId="20" borderId="0" applyNumberFormat="0" applyBorder="0" applyAlignment="0" applyProtection="0"/>
    <xf numFmtId="0" fontId="33" fillId="46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17" fillId="24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24" borderId="0" applyNumberFormat="0" applyBorder="0" applyAlignment="0" applyProtection="0"/>
    <xf numFmtId="0" fontId="33" fillId="51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52" borderId="0" applyNumberFormat="0" applyBorder="0" applyAlignment="0" applyProtection="0"/>
    <xf numFmtId="0" fontId="17" fillId="32" borderId="0" applyNumberFormat="0" applyBorder="0" applyAlignment="0" applyProtection="0"/>
    <xf numFmtId="0" fontId="33" fillId="52" borderId="0" applyNumberFormat="0" applyBorder="0" applyAlignment="0" applyProtection="0"/>
    <xf numFmtId="0" fontId="33" fillId="36" borderId="0" applyNumberFormat="0" applyBorder="0" applyAlignment="0" applyProtection="0"/>
    <xf numFmtId="0" fontId="33" fillId="52" borderId="0" applyNumberFormat="0" applyBorder="0" applyAlignment="0" applyProtection="0"/>
    <xf numFmtId="0" fontId="17" fillId="9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17" fillId="9" borderId="0" applyNumberFormat="0" applyBorder="0" applyAlignment="0" applyProtection="0"/>
    <xf numFmtId="0" fontId="33" fillId="53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17" fillId="1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17" fillId="1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17" fillId="17" borderId="0" applyNumberFormat="0" applyBorder="0" applyAlignment="0" applyProtection="0"/>
    <xf numFmtId="0" fontId="33" fillId="37" borderId="0" applyNumberFormat="0" applyBorder="0" applyAlignment="0" applyProtection="0"/>
    <xf numFmtId="0" fontId="33" fillId="55" borderId="0" applyNumberFormat="0" applyBorder="0" applyAlignment="0" applyProtection="0"/>
    <xf numFmtId="0" fontId="17" fillId="17" borderId="0" applyNumberFormat="0" applyBorder="0" applyAlignment="0" applyProtection="0"/>
    <xf numFmtId="0" fontId="33" fillId="55" borderId="0" applyNumberFormat="0" applyBorder="0" applyAlignment="0" applyProtection="0"/>
    <xf numFmtId="0" fontId="33" fillId="37" borderId="0" applyNumberFormat="0" applyBorder="0" applyAlignment="0" applyProtection="0"/>
    <xf numFmtId="0" fontId="33" fillId="55" borderId="0" applyNumberFormat="0" applyBorder="0" applyAlignment="0" applyProtection="0"/>
    <xf numFmtId="0" fontId="17" fillId="21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17" fillId="21" borderId="0" applyNumberFormat="0" applyBorder="0" applyAlignment="0" applyProtection="0"/>
    <xf numFmtId="0" fontId="33" fillId="51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17" fillId="25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25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29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17" fillId="29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7" fillId="3" borderId="0" applyNumberFormat="0" applyBorder="0" applyAlignment="0" applyProtection="0"/>
    <xf numFmtId="0" fontId="34" fillId="41" borderId="0" applyNumberFormat="0" applyBorder="0" applyAlignment="0" applyProtection="0"/>
    <xf numFmtId="0" fontId="34" fillId="37" borderId="0" applyNumberFormat="0" applyBorder="0" applyAlignment="0" applyProtection="0"/>
    <xf numFmtId="0" fontId="7" fillId="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37" borderId="0" applyNumberFormat="0" applyBorder="0" applyAlignment="0" applyProtection="0"/>
    <xf numFmtId="0" fontId="11" fillId="6" borderId="4" applyNumberFormat="0" applyAlignment="0" applyProtection="0"/>
    <xf numFmtId="0" fontId="35" fillId="6" borderId="4" applyNumberFormat="0" applyAlignment="0" applyProtection="0"/>
    <xf numFmtId="0" fontId="36" fillId="34" borderId="12" applyNumberFormat="0" applyAlignment="0" applyProtection="0"/>
    <xf numFmtId="0" fontId="36" fillId="34" borderId="12" applyNumberFormat="0" applyAlignment="0" applyProtection="0"/>
    <xf numFmtId="0" fontId="36" fillId="58" borderId="12" applyNumberFormat="0" applyAlignment="0" applyProtection="0"/>
    <xf numFmtId="0" fontId="11" fillId="6" borderId="4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34" borderId="12" applyNumberFormat="0" applyAlignment="0" applyProtection="0"/>
    <xf numFmtId="0" fontId="36" fillId="34" borderId="12" applyNumberFormat="0" applyAlignment="0" applyProtection="0"/>
    <xf numFmtId="0" fontId="36" fillId="34" borderId="12" applyNumberFormat="0" applyAlignment="0" applyProtection="0"/>
    <xf numFmtId="0" fontId="36" fillId="34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11" fillId="59" borderId="13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6" fillId="58" borderId="12" applyNumberFormat="0" applyAlignment="0" applyProtection="0"/>
    <xf numFmtId="0" fontId="37" fillId="60" borderId="0">
      <protection locked="0"/>
    </xf>
    <xf numFmtId="0" fontId="37" fillId="60" borderId="0">
      <protection locked="0"/>
    </xf>
    <xf numFmtId="0" fontId="37" fillId="60" borderId="0">
      <protection locked="0"/>
    </xf>
    <xf numFmtId="0" fontId="37" fillId="60" borderId="0">
      <protection locked="0"/>
    </xf>
    <xf numFmtId="0" fontId="13" fillId="7" borderId="7" applyNumberFormat="0" applyAlignment="0" applyProtection="0"/>
    <xf numFmtId="0" fontId="38" fillId="50" borderId="14" applyNumberFormat="0" applyAlignment="0" applyProtection="0"/>
    <xf numFmtId="0" fontId="38" fillId="50" borderId="14" applyNumberFormat="0" applyAlignment="0" applyProtection="0"/>
    <xf numFmtId="0" fontId="13" fillId="7" borderId="7" applyNumberFormat="0" applyAlignment="0" applyProtection="0"/>
    <xf numFmtId="0" fontId="38" fillId="50" borderId="14" applyNumberFormat="0" applyAlignment="0" applyProtection="0"/>
    <xf numFmtId="0" fontId="38" fillId="50" borderId="14" applyNumberFormat="0" applyAlignment="0" applyProtection="0"/>
    <xf numFmtId="0" fontId="37" fillId="61" borderId="15">
      <alignment horizontal="center" vertical="center"/>
      <protection locked="0"/>
    </xf>
    <xf numFmtId="0" fontId="37" fillId="61" borderId="15">
      <alignment horizontal="center" vertical="center"/>
      <protection locked="0"/>
    </xf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61" borderId="0">
      <alignment vertical="center"/>
      <protection locked="0"/>
    </xf>
    <xf numFmtId="0" fontId="42" fillId="0" borderId="0">
      <protection locked="0"/>
    </xf>
    <xf numFmtId="0" fontId="6" fillId="2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6" fillId="2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3" fillId="0" borderId="1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3" fillId="0" borderId="1" applyNumberFormat="0" applyFill="0" applyAlignment="0" applyProtection="0"/>
    <xf numFmtId="0" fontId="46" fillId="0" borderId="17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" fillId="0" borderId="2" applyNumberFormat="0" applyFill="0" applyAlignment="0" applyProtection="0"/>
    <xf numFmtId="0" fontId="47" fillId="0" borderId="16" applyNumberFormat="0" applyFill="0" applyAlignment="0" applyProtection="0"/>
    <xf numFmtId="0" fontId="48" fillId="0" borderId="18" applyNumberFormat="0" applyFill="0" applyAlignment="0" applyProtection="0"/>
    <xf numFmtId="0" fontId="4" fillId="0" borderId="2" applyNumberFormat="0" applyFill="0" applyAlignment="0" applyProtection="0"/>
    <xf numFmtId="0" fontId="48" fillId="0" borderId="18" applyNumberFormat="0" applyFill="0" applyAlignment="0" applyProtection="0"/>
    <xf numFmtId="0" fontId="47" fillId="0" borderId="16" applyNumberFormat="0" applyFill="0" applyAlignment="0" applyProtection="0"/>
    <xf numFmtId="0" fontId="48" fillId="0" borderId="18" applyNumberFormat="0" applyFill="0" applyAlignment="0" applyProtection="0"/>
    <xf numFmtId="0" fontId="5" fillId="0" borderId="3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" fillId="0" borderId="3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>
      <protection locked="0"/>
    </xf>
    <xf numFmtId="0" fontId="44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54" fillId="5" borderId="4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9" fillId="5" borderId="4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9" fillId="5" borderId="21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55" fillId="36" borderId="12" applyNumberFormat="0" applyAlignment="0" applyProtection="0"/>
    <xf numFmtId="0" fontId="12" fillId="0" borderId="6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2" fillId="0" borderId="6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8" fillId="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8" fillId="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7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37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37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58" fillId="0" borderId="0"/>
    <xf numFmtId="0" fontId="1" fillId="0" borderId="0"/>
    <xf numFmtId="0" fontId="58" fillId="0" borderId="0"/>
    <xf numFmtId="0" fontId="37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0" fontId="39" fillId="0" borderId="0"/>
    <xf numFmtId="0" fontId="1" fillId="0" borderId="0"/>
    <xf numFmtId="0" fontId="39" fillId="0" borderId="0"/>
    <xf numFmtId="0" fontId="37" fillId="0" borderId="0"/>
    <xf numFmtId="0" fontId="37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7" fillId="0" borderId="0"/>
    <xf numFmtId="0" fontId="60" fillId="0" borderId="0"/>
    <xf numFmtId="0" fontId="1" fillId="0" borderId="0"/>
    <xf numFmtId="0" fontId="61" fillId="0" borderId="0">
      <alignment vertical="top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9" fillId="0" borderId="0"/>
    <xf numFmtId="0" fontId="3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62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69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3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9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0" fillId="0" borderId="0"/>
    <xf numFmtId="0" fontId="1" fillId="0" borderId="0"/>
    <xf numFmtId="0" fontId="58" fillId="0" borderId="0"/>
    <xf numFmtId="0" fontId="58" fillId="0" borderId="0"/>
    <xf numFmtId="0" fontId="40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9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64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0" fillId="0" borderId="0"/>
    <xf numFmtId="0" fontId="1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37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37" fillId="0" borderId="0"/>
    <xf numFmtId="0" fontId="37" fillId="0" borderId="0"/>
    <xf numFmtId="0" fontId="64" fillId="0" borderId="0"/>
    <xf numFmtId="0" fontId="37" fillId="0" borderId="0"/>
    <xf numFmtId="0" fontId="37" fillId="0" borderId="0"/>
    <xf numFmtId="0" fontId="58" fillId="0" borderId="0"/>
    <xf numFmtId="0" fontId="58" fillId="0" borderId="0"/>
    <xf numFmtId="0" fontId="64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65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37" fillId="0" borderId="23" applyBorder="0">
      <alignment wrapText="1"/>
    </xf>
    <xf numFmtId="165" fontId="65" fillId="0" borderId="23" applyBorder="0">
      <alignment wrapText="1"/>
    </xf>
    <xf numFmtId="165" fontId="65" fillId="0" borderId="23" applyBorder="0">
      <alignment wrapText="1"/>
    </xf>
    <xf numFmtId="165" fontId="65" fillId="0" borderId="23" applyBorder="0">
      <alignment wrapText="1"/>
    </xf>
    <xf numFmtId="165" fontId="65" fillId="0" borderId="23" applyBorder="0">
      <alignment wrapText="1"/>
    </xf>
    <xf numFmtId="165" fontId="65" fillId="0" borderId="23" applyBorder="0">
      <alignment wrapText="1"/>
    </xf>
    <xf numFmtId="165" fontId="65" fillId="0" borderId="23" applyBorder="0">
      <alignment wrapText="1"/>
    </xf>
    <xf numFmtId="169" fontId="1" fillId="0" borderId="0"/>
    <xf numFmtId="169" fontId="1" fillId="0" borderId="0"/>
    <xf numFmtId="169" fontId="1" fillId="0" borderId="0"/>
    <xf numFmtId="169" fontId="1" fillId="0" borderId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1" fillId="38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31" fillId="38" borderId="24" applyNumberFormat="0" applyFont="0" applyAlignment="0" applyProtection="0"/>
    <xf numFmtId="0" fontId="31" fillId="38" borderId="24" applyNumberFormat="0" applyFont="0" applyAlignment="0" applyProtection="0"/>
    <xf numFmtId="0" fontId="31" fillId="38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24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60" fillId="38" borderId="25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37" fillId="38" borderId="24" applyNumberFormat="0" applyFont="0" applyAlignment="0" applyProtection="0"/>
    <xf numFmtId="0" fontId="10" fillId="6" borderId="5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58" borderId="26" applyNumberFormat="0" applyAlignment="0" applyProtection="0"/>
    <xf numFmtId="0" fontId="10" fillId="6" borderId="5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34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0" fontId="66" fillId="58" borderId="26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170" fontId="67" fillId="0" borderId="27" applyBorder="0"/>
    <xf numFmtId="170" fontId="67" fillId="0" borderId="27" applyBorder="0"/>
    <xf numFmtId="170" fontId="67" fillId="0" borderId="27" applyBorder="0"/>
    <xf numFmtId="170" fontId="67" fillId="0" borderId="27" applyBorder="0"/>
    <xf numFmtId="170" fontId="67" fillId="0" borderId="27" applyBorder="0"/>
    <xf numFmtId="0" fontId="68" fillId="0" borderId="0" applyNumberFormat="0" applyFill="0" applyBorder="0" applyAlignment="0" applyProtection="0"/>
    <xf numFmtId="171" fontId="68" fillId="0" borderId="0" applyFill="0" applyBorder="0" applyAlignment="0" applyProtection="0"/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0" fontId="37" fillId="61" borderId="28">
      <alignment vertical="center"/>
      <protection locked="0"/>
    </xf>
    <xf numFmtId="37" fontId="37" fillId="0" borderId="0" applyFont="0" applyFill="0" applyBorder="0" applyProtection="0">
      <alignment vertical="top"/>
    </xf>
    <xf numFmtId="37" fontId="37" fillId="0" borderId="0" applyFont="0" applyFill="0" applyBorder="0" applyProtection="0">
      <alignment vertical="top"/>
    </xf>
    <xf numFmtId="0" fontId="69" fillId="0" borderId="0">
      <alignment horizontal="left"/>
    </xf>
    <xf numFmtId="0" fontId="60" fillId="0" borderId="0">
      <alignment horizontal="left"/>
    </xf>
    <xf numFmtId="0" fontId="60" fillId="0" borderId="0">
      <alignment horizontal="center"/>
    </xf>
    <xf numFmtId="0" fontId="60" fillId="0" borderId="0">
      <alignment horizontal="center" vertical="center" wrapText="1"/>
    </xf>
    <xf numFmtId="0" fontId="60" fillId="0" borderId="0"/>
    <xf numFmtId="0" fontId="60" fillId="0" borderId="0">
      <alignment horizontal="left" vertical="center" wrapText="1"/>
    </xf>
    <xf numFmtId="0" fontId="60" fillId="0" borderId="0">
      <alignment horizontal="right"/>
    </xf>
    <xf numFmtId="0" fontId="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30" applyNumberFormat="0" applyFill="0" applyAlignment="0" applyProtection="0"/>
    <xf numFmtId="0" fontId="16" fillId="0" borderId="9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" fontId="74" fillId="0" borderId="0" applyFill="0" applyBorder="0">
      <alignment horizontal="center"/>
    </xf>
  </cellStyleXfs>
  <cellXfs count="30">
    <xf numFmtId="0" fontId="0" fillId="0" borderId="0" xfId="0"/>
    <xf numFmtId="0" fontId="18" fillId="0" borderId="0" xfId="0" applyFont="1" applyFill="1"/>
    <xf numFmtId="0" fontId="0" fillId="0" borderId="0" xfId="0" applyFont="1"/>
    <xf numFmtId="0" fontId="19" fillId="0" borderId="0" xfId="1" applyAlignment="1">
      <alignment horizontal="center"/>
    </xf>
    <xf numFmtId="0" fontId="0" fillId="0" borderId="0" xfId="0" applyFont="1" applyFill="1"/>
    <xf numFmtId="0" fontId="19" fillId="0" borderId="0" xfId="1" quotePrefix="1" applyAlignment="1">
      <alignment horizontal="center"/>
    </xf>
    <xf numFmtId="0" fontId="19" fillId="0" borderId="0" xfId="1" applyFill="1" applyAlignment="1">
      <alignment horizontal="center"/>
    </xf>
    <xf numFmtId="0" fontId="19" fillId="0" borderId="0" xfId="1" applyFill="1"/>
    <xf numFmtId="0" fontId="20" fillId="0" borderId="0" xfId="0" applyFont="1"/>
    <xf numFmtId="0" fontId="21" fillId="33" borderId="10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wrapText="1"/>
    </xf>
    <xf numFmtId="164" fontId="22" fillId="0" borderId="0" xfId="0" applyNumberFormat="1" applyFont="1"/>
    <xf numFmtId="0" fontId="22" fillId="0" borderId="0" xfId="0" applyFont="1" applyAlignment="1">
      <alignment wrapText="1"/>
    </xf>
    <xf numFmtId="164" fontId="22" fillId="0" borderId="11" xfId="0" applyNumberFormat="1" applyFont="1" applyBorder="1"/>
    <xf numFmtId="164" fontId="23" fillId="0" borderId="0" xfId="0" applyNumberFormat="1" applyFont="1"/>
    <xf numFmtId="0" fontId="23" fillId="0" borderId="0" xfId="0" applyFont="1"/>
    <xf numFmtId="0" fontId="24" fillId="33" borderId="10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164" fontId="26" fillId="0" borderId="0" xfId="0" applyNumberFormat="1" applyFont="1"/>
    <xf numFmtId="0" fontId="26" fillId="0" borderId="0" xfId="0" applyFont="1" applyAlignment="1">
      <alignment wrapText="1"/>
    </xf>
    <xf numFmtId="164" fontId="26" fillId="0" borderId="11" xfId="0" applyNumberFormat="1" applyFont="1" applyBorder="1"/>
    <xf numFmtId="164" fontId="25" fillId="0" borderId="0" xfId="0" applyNumberFormat="1" applyFont="1"/>
    <xf numFmtId="0" fontId="26" fillId="0" borderId="0" xfId="0" applyFont="1"/>
    <xf numFmtId="0" fontId="27" fillId="0" borderId="0" xfId="0" applyFont="1" applyAlignment="1">
      <alignment wrapText="1"/>
    </xf>
    <xf numFmtId="164" fontId="28" fillId="0" borderId="0" xfId="0" applyNumberFormat="1" applyFont="1"/>
    <xf numFmtId="164" fontId="28" fillId="0" borderId="11" xfId="0" applyNumberFormat="1" applyFont="1" applyBorder="1"/>
    <xf numFmtId="164" fontId="29" fillId="0" borderId="0" xfId="0" applyNumberFormat="1" applyFont="1"/>
    <xf numFmtId="0" fontId="30" fillId="0" borderId="0" xfId="0" applyFont="1" applyAlignment="1">
      <alignment wrapText="1"/>
    </xf>
    <xf numFmtId="164" fontId="28" fillId="0" borderId="0" xfId="0" applyNumberFormat="1" applyFont="1" applyBorder="1"/>
  </cellXfs>
  <cellStyles count="2031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2 4" xfId="7"/>
    <cellStyle name="20% - Accent1 2 3" xfId="8"/>
    <cellStyle name="20% - Accent1 2 3 2" xfId="9"/>
    <cellStyle name="20% - Accent1 2 3 2 2" xfId="10"/>
    <cellStyle name="20% - Accent1 2 3 3" xfId="11"/>
    <cellStyle name="20% - Accent1 2 3 4" xfId="12"/>
    <cellStyle name="20% - Accent1 2 4" xfId="13"/>
    <cellStyle name="20% - Accent1 2 4 2" xfId="14"/>
    <cellStyle name="20% - Accent1 2 5" xfId="15"/>
    <cellStyle name="20% - Accent1 2 6" xfId="16"/>
    <cellStyle name="20% - Accent1 3" xfId="17"/>
    <cellStyle name="20% - Accent1 3 2" xfId="18"/>
    <cellStyle name="20% - Accent1 3 2 2" xfId="19"/>
    <cellStyle name="20% - Accent1 3 3" xfId="20"/>
    <cellStyle name="20% - Accent1 4" xfId="21"/>
    <cellStyle name="20% - Accent1 4 2" xfId="22"/>
    <cellStyle name="20% - Accent1 5" xfId="23"/>
    <cellStyle name="20% - Accent1 5 2" xfId="24"/>
    <cellStyle name="20% - Accent1 5 2 2" xfId="25"/>
    <cellStyle name="20% - Accent1 5 3" xfId="26"/>
    <cellStyle name="20% - Accent1 5 4" xfId="27"/>
    <cellStyle name="20% - Accent1 6" xfId="28"/>
    <cellStyle name="20% - Accent1 7" xfId="29"/>
    <cellStyle name="20% - Accent1 7 2" xfId="30"/>
    <cellStyle name="20% - Accent1 8" xfId="31"/>
    <cellStyle name="20% - Accent2 2" xfId="32"/>
    <cellStyle name="20% - Accent2 2 2" xfId="33"/>
    <cellStyle name="20% - Accent2 2 2 2" xfId="34"/>
    <cellStyle name="20% - Accent2 2 2 2 2" xfId="35"/>
    <cellStyle name="20% - Accent2 2 2 3" xfId="36"/>
    <cellStyle name="20% - Accent2 2 2 4" xfId="37"/>
    <cellStyle name="20% - Accent2 2 3" xfId="38"/>
    <cellStyle name="20% - Accent2 2 3 2" xfId="39"/>
    <cellStyle name="20% - Accent2 2 3 2 2" xfId="40"/>
    <cellStyle name="20% - Accent2 2 3 3" xfId="41"/>
    <cellStyle name="20% - Accent2 2 3 4" xfId="42"/>
    <cellStyle name="20% - Accent2 2 4" xfId="43"/>
    <cellStyle name="20% - Accent2 2 4 2" xfId="44"/>
    <cellStyle name="20% - Accent2 2 5" xfId="45"/>
    <cellStyle name="20% - Accent2 2 6" xfId="46"/>
    <cellStyle name="20% - Accent2 3" xfId="47"/>
    <cellStyle name="20% - Accent2 3 2" xfId="48"/>
    <cellStyle name="20% - Accent2 3 2 2" xfId="49"/>
    <cellStyle name="20% - Accent2 3 3" xfId="50"/>
    <cellStyle name="20% - Accent2 4" xfId="51"/>
    <cellStyle name="20% - Accent2 4 2" xfId="52"/>
    <cellStyle name="20% - Accent2 5" xfId="53"/>
    <cellStyle name="20% - Accent2 5 2" xfId="54"/>
    <cellStyle name="20% - Accent2 5 2 2" xfId="55"/>
    <cellStyle name="20% - Accent2 5 3" xfId="56"/>
    <cellStyle name="20% - Accent2 5 4" xfId="57"/>
    <cellStyle name="20% - Accent2 6" xfId="58"/>
    <cellStyle name="20% - Accent2 7" xfId="59"/>
    <cellStyle name="20% - Accent2 7 2" xfId="60"/>
    <cellStyle name="20% - Accent2 8" xfId="61"/>
    <cellStyle name="20% - Accent3 2" xfId="62"/>
    <cellStyle name="20% - Accent3 2 2" xfId="63"/>
    <cellStyle name="20% - Accent3 2 2 2" xfId="64"/>
    <cellStyle name="20% - Accent3 2 2 2 2" xfId="65"/>
    <cellStyle name="20% - Accent3 2 2 3" xfId="66"/>
    <cellStyle name="20% - Accent3 2 2 4" xfId="67"/>
    <cellStyle name="20% - Accent3 2 3" xfId="68"/>
    <cellStyle name="20% - Accent3 2 3 2" xfId="69"/>
    <cellStyle name="20% - Accent3 2 3 2 2" xfId="70"/>
    <cellStyle name="20% - Accent3 2 3 3" xfId="71"/>
    <cellStyle name="20% - Accent3 2 3 4" xfId="72"/>
    <cellStyle name="20% - Accent3 2 4" xfId="73"/>
    <cellStyle name="20% - Accent3 2 4 2" xfId="74"/>
    <cellStyle name="20% - Accent3 2 5" xfId="75"/>
    <cellStyle name="20% - Accent3 2 6" xfId="76"/>
    <cellStyle name="20% - Accent3 2 7" xfId="77"/>
    <cellStyle name="20% - Accent3 3" xfId="78"/>
    <cellStyle name="20% - Accent3 3 2" xfId="79"/>
    <cellStyle name="20% - Accent3 3 2 2" xfId="80"/>
    <cellStyle name="20% - Accent3 3 3" xfId="81"/>
    <cellStyle name="20% - Accent3 4" xfId="82"/>
    <cellStyle name="20% - Accent3 4 2" xfId="83"/>
    <cellStyle name="20% - Accent3 5" xfId="84"/>
    <cellStyle name="20% - Accent3 5 2" xfId="85"/>
    <cellStyle name="20% - Accent3 5 2 2" xfId="86"/>
    <cellStyle name="20% - Accent3 5 3" xfId="87"/>
    <cellStyle name="20% - Accent3 5 4" xfId="88"/>
    <cellStyle name="20% - Accent3 6" xfId="89"/>
    <cellStyle name="20% - Accent3 7" xfId="90"/>
    <cellStyle name="20% - Accent3 7 2" xfId="91"/>
    <cellStyle name="20% - Accent3 8" xfId="92"/>
    <cellStyle name="20% - Accent4 2" xfId="93"/>
    <cellStyle name="20% - Accent4 2 2" xfId="94"/>
    <cellStyle name="20% - Accent4 2 2 2" xfId="95"/>
    <cellStyle name="20% - Accent4 2 2 2 2" xfId="96"/>
    <cellStyle name="20% - Accent4 2 2 3" xfId="97"/>
    <cellStyle name="20% - Accent4 2 2 4" xfId="98"/>
    <cellStyle name="20% - Accent4 2 3" xfId="99"/>
    <cellStyle name="20% - Accent4 2 3 2" xfId="100"/>
    <cellStyle name="20% - Accent4 2 3 2 2" xfId="101"/>
    <cellStyle name="20% - Accent4 2 3 3" xfId="102"/>
    <cellStyle name="20% - Accent4 2 3 4" xfId="103"/>
    <cellStyle name="20% - Accent4 2 4" xfId="104"/>
    <cellStyle name="20% - Accent4 2 4 2" xfId="105"/>
    <cellStyle name="20% - Accent4 2 5" xfId="106"/>
    <cellStyle name="20% - Accent4 2 6" xfId="107"/>
    <cellStyle name="20% - Accent4 3" xfId="108"/>
    <cellStyle name="20% - Accent4 3 2" xfId="109"/>
    <cellStyle name="20% - Accent4 3 2 2" xfId="110"/>
    <cellStyle name="20% - Accent4 3 3" xfId="111"/>
    <cellStyle name="20% - Accent4 4" xfId="112"/>
    <cellStyle name="20% - Accent4 4 2" xfId="113"/>
    <cellStyle name="20% - Accent4 5" xfId="114"/>
    <cellStyle name="20% - Accent4 5 2" xfId="115"/>
    <cellStyle name="20% - Accent4 5 2 2" xfId="116"/>
    <cellStyle name="20% - Accent4 5 3" xfId="117"/>
    <cellStyle name="20% - Accent4 5 4" xfId="118"/>
    <cellStyle name="20% - Accent4 6" xfId="119"/>
    <cellStyle name="20% - Accent4 7" xfId="120"/>
    <cellStyle name="20% - Accent4 7 2" xfId="121"/>
    <cellStyle name="20% - Accent4 8" xfId="122"/>
    <cellStyle name="20% - Accent5 2" xfId="123"/>
    <cellStyle name="20% - Accent5 2 2" xfId="124"/>
    <cellStyle name="20% - Accent5 2 2 2" xfId="125"/>
    <cellStyle name="20% - Accent5 2 2 2 2" xfId="126"/>
    <cellStyle name="20% - Accent5 2 2 3" xfId="127"/>
    <cellStyle name="20% - Accent5 2 2 4" xfId="128"/>
    <cellStyle name="20% - Accent5 2 3" xfId="129"/>
    <cellStyle name="20% - Accent5 2 3 2" xfId="130"/>
    <cellStyle name="20% - Accent5 2 3 2 2" xfId="131"/>
    <cellStyle name="20% - Accent5 2 3 3" xfId="132"/>
    <cellStyle name="20% - Accent5 2 3 4" xfId="133"/>
    <cellStyle name="20% - Accent5 2 4" xfId="134"/>
    <cellStyle name="20% - Accent5 2 4 2" xfId="135"/>
    <cellStyle name="20% - Accent5 2 5" xfId="136"/>
    <cellStyle name="20% - Accent5 2 6" xfId="137"/>
    <cellStyle name="20% - Accent5 3" xfId="138"/>
    <cellStyle name="20% - Accent5 3 2" xfId="139"/>
    <cellStyle name="20% - Accent5 3 2 2" xfId="140"/>
    <cellStyle name="20% - Accent5 3 3" xfId="141"/>
    <cellStyle name="20% - Accent5 4" xfId="142"/>
    <cellStyle name="20% - Accent5 4 2" xfId="143"/>
    <cellStyle name="20% - Accent5 5" xfId="144"/>
    <cellStyle name="20% - Accent5 5 2" xfId="145"/>
    <cellStyle name="20% - Accent5 5 2 2" xfId="146"/>
    <cellStyle name="20% - Accent5 5 3" xfId="147"/>
    <cellStyle name="20% - Accent5 5 4" xfId="148"/>
    <cellStyle name="20% - Accent5 6" xfId="149"/>
    <cellStyle name="20% - Accent5 7" xfId="150"/>
    <cellStyle name="20% - Accent5 7 2" xfId="151"/>
    <cellStyle name="20% - Accent5 8" xfId="152"/>
    <cellStyle name="20% - Accent6 2" xfId="153"/>
    <cellStyle name="20% - Accent6 2 2" xfId="154"/>
    <cellStyle name="20% - Accent6 2 2 2" xfId="155"/>
    <cellStyle name="20% - Accent6 2 2 2 2" xfId="156"/>
    <cellStyle name="20% - Accent6 2 2 3" xfId="157"/>
    <cellStyle name="20% - Accent6 2 2 4" xfId="158"/>
    <cellStyle name="20% - Accent6 2 3" xfId="159"/>
    <cellStyle name="20% - Accent6 2 3 2" xfId="160"/>
    <cellStyle name="20% - Accent6 2 3 2 2" xfId="161"/>
    <cellStyle name="20% - Accent6 2 3 3" xfId="162"/>
    <cellStyle name="20% - Accent6 2 3 4" xfId="163"/>
    <cellStyle name="20% - Accent6 2 4" xfId="164"/>
    <cellStyle name="20% - Accent6 2 4 2" xfId="165"/>
    <cellStyle name="20% - Accent6 2 5" xfId="166"/>
    <cellStyle name="20% - Accent6 2 6" xfId="167"/>
    <cellStyle name="20% - Accent6 3" xfId="168"/>
    <cellStyle name="20% - Accent6 3 2" xfId="169"/>
    <cellStyle name="20% - Accent6 3 2 2" xfId="170"/>
    <cellStyle name="20% - Accent6 3 3" xfId="171"/>
    <cellStyle name="20% - Accent6 4" xfId="172"/>
    <cellStyle name="20% - Accent6 4 2" xfId="173"/>
    <cellStyle name="20% - Accent6 5" xfId="174"/>
    <cellStyle name="20% - Accent6 5 2" xfId="175"/>
    <cellStyle name="20% - Accent6 5 2 2" xfId="176"/>
    <cellStyle name="20% - Accent6 5 3" xfId="177"/>
    <cellStyle name="20% - Accent6 5 4" xfId="178"/>
    <cellStyle name="20% - Accent6 6" xfId="179"/>
    <cellStyle name="20% - Accent6 7" xfId="180"/>
    <cellStyle name="20% - Accent6 7 2" xfId="181"/>
    <cellStyle name="20% - Accent6 8" xfId="182"/>
    <cellStyle name="40% - Accent1 2" xfId="183"/>
    <cellStyle name="40% - Accent1 2 2" xfId="184"/>
    <cellStyle name="40% - Accent1 2 2 2" xfId="185"/>
    <cellStyle name="40% - Accent1 2 2 2 2" xfId="186"/>
    <cellStyle name="40% - Accent1 2 2 3" xfId="187"/>
    <cellStyle name="40% - Accent1 2 2 4" xfId="188"/>
    <cellStyle name="40% - Accent1 2 3" xfId="189"/>
    <cellStyle name="40% - Accent1 2 3 2" xfId="190"/>
    <cellStyle name="40% - Accent1 2 3 2 2" xfId="191"/>
    <cellStyle name="40% - Accent1 2 3 3" xfId="192"/>
    <cellStyle name="40% - Accent1 2 3 4" xfId="193"/>
    <cellStyle name="40% - Accent1 2 4" xfId="194"/>
    <cellStyle name="40% - Accent1 2 4 2" xfId="195"/>
    <cellStyle name="40% - Accent1 2 5" xfId="196"/>
    <cellStyle name="40% - Accent1 2 6" xfId="197"/>
    <cellStyle name="40% - Accent1 3" xfId="198"/>
    <cellStyle name="40% - Accent1 3 2" xfId="199"/>
    <cellStyle name="40% - Accent1 3 2 2" xfId="200"/>
    <cellStyle name="40% - Accent1 3 3" xfId="201"/>
    <cellStyle name="40% - Accent1 4" xfId="202"/>
    <cellStyle name="40% - Accent1 4 2" xfId="203"/>
    <cellStyle name="40% - Accent1 5" xfId="204"/>
    <cellStyle name="40% - Accent1 5 2" xfId="205"/>
    <cellStyle name="40% - Accent1 5 2 2" xfId="206"/>
    <cellStyle name="40% - Accent1 5 3" xfId="207"/>
    <cellStyle name="40% - Accent1 5 4" xfId="208"/>
    <cellStyle name="40% - Accent1 6" xfId="209"/>
    <cellStyle name="40% - Accent1 7" xfId="210"/>
    <cellStyle name="40% - Accent1 7 2" xfId="211"/>
    <cellStyle name="40% - Accent1 8" xfId="212"/>
    <cellStyle name="40% - Accent2 2" xfId="213"/>
    <cellStyle name="40% - Accent2 2 2" xfId="214"/>
    <cellStyle name="40% - Accent2 2 2 2" xfId="215"/>
    <cellStyle name="40% - Accent2 2 2 2 2" xfId="216"/>
    <cellStyle name="40% - Accent2 2 2 3" xfId="217"/>
    <cellStyle name="40% - Accent2 2 2 4" xfId="218"/>
    <cellStyle name="40% - Accent2 2 3" xfId="219"/>
    <cellStyle name="40% - Accent2 2 3 2" xfId="220"/>
    <cellStyle name="40% - Accent2 2 3 2 2" xfId="221"/>
    <cellStyle name="40% - Accent2 2 3 3" xfId="222"/>
    <cellStyle name="40% - Accent2 2 3 4" xfId="223"/>
    <cellStyle name="40% - Accent2 2 4" xfId="224"/>
    <cellStyle name="40% - Accent2 2 4 2" xfId="225"/>
    <cellStyle name="40% - Accent2 2 5" xfId="226"/>
    <cellStyle name="40% - Accent2 2 6" xfId="227"/>
    <cellStyle name="40% - Accent2 3" xfId="228"/>
    <cellStyle name="40% - Accent2 3 2" xfId="229"/>
    <cellStyle name="40% - Accent2 3 2 2" xfId="230"/>
    <cellStyle name="40% - Accent2 3 3" xfId="231"/>
    <cellStyle name="40% - Accent2 4" xfId="232"/>
    <cellStyle name="40% - Accent2 4 2" xfId="233"/>
    <cellStyle name="40% - Accent2 5" xfId="234"/>
    <cellStyle name="40% - Accent2 5 2" xfId="235"/>
    <cellStyle name="40% - Accent2 5 2 2" xfId="236"/>
    <cellStyle name="40% - Accent2 5 3" xfId="237"/>
    <cellStyle name="40% - Accent2 5 4" xfId="238"/>
    <cellStyle name="40% - Accent2 6" xfId="239"/>
    <cellStyle name="40% - Accent2 7" xfId="240"/>
    <cellStyle name="40% - Accent2 7 2" xfId="241"/>
    <cellStyle name="40% - Accent2 8" xfId="242"/>
    <cellStyle name="40% - Accent3 2" xfId="243"/>
    <cellStyle name="40% - Accent3 2 2" xfId="244"/>
    <cellStyle name="40% - Accent3 2 2 2" xfId="245"/>
    <cellStyle name="40% - Accent3 2 2 2 2" xfId="246"/>
    <cellStyle name="40% - Accent3 2 2 3" xfId="247"/>
    <cellStyle name="40% - Accent3 2 2 4" xfId="248"/>
    <cellStyle name="40% - Accent3 2 3" xfId="249"/>
    <cellStyle name="40% - Accent3 2 3 2" xfId="250"/>
    <cellStyle name="40% - Accent3 2 3 2 2" xfId="251"/>
    <cellStyle name="40% - Accent3 2 3 3" xfId="252"/>
    <cellStyle name="40% - Accent3 2 3 4" xfId="253"/>
    <cellStyle name="40% - Accent3 2 4" xfId="254"/>
    <cellStyle name="40% - Accent3 2 4 2" xfId="255"/>
    <cellStyle name="40% - Accent3 2 5" xfId="256"/>
    <cellStyle name="40% - Accent3 2 6" xfId="257"/>
    <cellStyle name="40% - Accent3 3" xfId="258"/>
    <cellStyle name="40% - Accent3 3 2" xfId="259"/>
    <cellStyle name="40% - Accent3 3 2 2" xfId="260"/>
    <cellStyle name="40% - Accent3 3 3" xfId="261"/>
    <cellStyle name="40% - Accent3 4" xfId="262"/>
    <cellStyle name="40% - Accent3 4 2" xfId="263"/>
    <cellStyle name="40% - Accent3 5" xfId="264"/>
    <cellStyle name="40% - Accent3 5 2" xfId="265"/>
    <cellStyle name="40% - Accent3 5 2 2" xfId="266"/>
    <cellStyle name="40% - Accent3 5 3" xfId="267"/>
    <cellStyle name="40% - Accent3 5 4" xfId="268"/>
    <cellStyle name="40% - Accent3 6" xfId="269"/>
    <cellStyle name="40% - Accent3 7" xfId="270"/>
    <cellStyle name="40% - Accent3 7 2" xfId="271"/>
    <cellStyle name="40% - Accent3 8" xfId="272"/>
    <cellStyle name="40% - Accent4 2" xfId="273"/>
    <cellStyle name="40% - Accent4 2 2" xfId="274"/>
    <cellStyle name="40% - Accent4 2 2 2" xfId="275"/>
    <cellStyle name="40% - Accent4 2 2 2 2" xfId="276"/>
    <cellStyle name="40% - Accent4 2 2 3" xfId="277"/>
    <cellStyle name="40% - Accent4 2 2 4" xfId="278"/>
    <cellStyle name="40% - Accent4 2 3" xfId="279"/>
    <cellStyle name="40% - Accent4 2 3 2" xfId="280"/>
    <cellStyle name="40% - Accent4 2 3 2 2" xfId="281"/>
    <cellStyle name="40% - Accent4 2 3 3" xfId="282"/>
    <cellStyle name="40% - Accent4 2 3 4" xfId="283"/>
    <cellStyle name="40% - Accent4 2 4" xfId="284"/>
    <cellStyle name="40% - Accent4 2 4 2" xfId="285"/>
    <cellStyle name="40% - Accent4 2 5" xfId="286"/>
    <cellStyle name="40% - Accent4 2 6" xfId="287"/>
    <cellStyle name="40% - Accent4 3" xfId="288"/>
    <cellStyle name="40% - Accent4 3 2" xfId="289"/>
    <cellStyle name="40% - Accent4 3 2 2" xfId="290"/>
    <cellStyle name="40% - Accent4 3 3" xfId="291"/>
    <cellStyle name="40% - Accent4 4" xfId="292"/>
    <cellStyle name="40% - Accent4 4 2" xfId="293"/>
    <cellStyle name="40% - Accent4 5" xfId="294"/>
    <cellStyle name="40% - Accent4 5 2" xfId="295"/>
    <cellStyle name="40% - Accent4 5 2 2" xfId="296"/>
    <cellStyle name="40% - Accent4 5 3" xfId="297"/>
    <cellStyle name="40% - Accent4 5 4" xfId="298"/>
    <cellStyle name="40% - Accent4 6" xfId="299"/>
    <cellStyle name="40% - Accent4 7" xfId="300"/>
    <cellStyle name="40% - Accent4 7 2" xfId="301"/>
    <cellStyle name="40% - Accent4 8" xfId="302"/>
    <cellStyle name="40% - Accent5 2" xfId="303"/>
    <cellStyle name="40% - Accent5 2 2" xfId="304"/>
    <cellStyle name="40% - Accent5 2 2 2" xfId="305"/>
    <cellStyle name="40% - Accent5 2 2 2 2" xfId="306"/>
    <cellStyle name="40% - Accent5 2 2 3" xfId="307"/>
    <cellStyle name="40% - Accent5 2 2 4" xfId="308"/>
    <cellStyle name="40% - Accent5 2 3" xfId="309"/>
    <cellStyle name="40% - Accent5 2 3 2" xfId="310"/>
    <cellStyle name="40% - Accent5 2 3 2 2" xfId="311"/>
    <cellStyle name="40% - Accent5 2 3 3" xfId="312"/>
    <cellStyle name="40% - Accent5 2 3 4" xfId="313"/>
    <cellStyle name="40% - Accent5 2 4" xfId="314"/>
    <cellStyle name="40% - Accent5 2 4 2" xfId="315"/>
    <cellStyle name="40% - Accent5 2 5" xfId="316"/>
    <cellStyle name="40% - Accent5 2 6" xfId="317"/>
    <cellStyle name="40% - Accent5 3" xfId="318"/>
    <cellStyle name="40% - Accent5 3 2" xfId="319"/>
    <cellStyle name="40% - Accent5 3 2 2" xfId="320"/>
    <cellStyle name="40% - Accent5 3 3" xfId="321"/>
    <cellStyle name="40% - Accent5 4" xfId="322"/>
    <cellStyle name="40% - Accent5 4 2" xfId="323"/>
    <cellStyle name="40% - Accent5 5" xfId="324"/>
    <cellStyle name="40% - Accent5 5 2" xfId="325"/>
    <cellStyle name="40% - Accent5 5 2 2" xfId="326"/>
    <cellStyle name="40% - Accent5 5 3" xfId="327"/>
    <cellStyle name="40% - Accent5 5 4" xfId="328"/>
    <cellStyle name="40% - Accent5 6" xfId="329"/>
    <cellStyle name="40% - Accent5 7" xfId="330"/>
    <cellStyle name="40% - Accent5 7 2" xfId="331"/>
    <cellStyle name="40% - Accent5 8" xfId="332"/>
    <cellStyle name="40% - Accent6 2" xfId="333"/>
    <cellStyle name="40% - Accent6 2 2" xfId="334"/>
    <cellStyle name="40% - Accent6 2 2 2" xfId="335"/>
    <cellStyle name="40% - Accent6 2 2 2 2" xfId="336"/>
    <cellStyle name="40% - Accent6 2 2 3" xfId="337"/>
    <cellStyle name="40% - Accent6 2 2 4" xfId="338"/>
    <cellStyle name="40% - Accent6 2 3" xfId="339"/>
    <cellStyle name="40% - Accent6 2 3 2" xfId="340"/>
    <cellStyle name="40% - Accent6 2 3 2 2" xfId="341"/>
    <cellStyle name="40% - Accent6 2 3 3" xfId="342"/>
    <cellStyle name="40% - Accent6 2 3 4" xfId="343"/>
    <cellStyle name="40% - Accent6 2 4" xfId="344"/>
    <cellStyle name="40% - Accent6 2 4 2" xfId="345"/>
    <cellStyle name="40% - Accent6 2 5" xfId="346"/>
    <cellStyle name="40% - Accent6 2 6" xfId="347"/>
    <cellStyle name="40% - Accent6 3" xfId="348"/>
    <cellStyle name="40% - Accent6 3 2" xfId="349"/>
    <cellStyle name="40% - Accent6 3 2 2" xfId="350"/>
    <cellStyle name="40% - Accent6 3 3" xfId="351"/>
    <cellStyle name="40% - Accent6 4" xfId="352"/>
    <cellStyle name="40% - Accent6 4 2" xfId="353"/>
    <cellStyle name="40% - Accent6 5" xfId="354"/>
    <cellStyle name="40% - Accent6 5 2" xfId="355"/>
    <cellStyle name="40% - Accent6 5 2 2" xfId="356"/>
    <cellStyle name="40% - Accent6 5 3" xfId="357"/>
    <cellStyle name="40% - Accent6 5 4" xfId="358"/>
    <cellStyle name="40% - Accent6 6" xfId="359"/>
    <cellStyle name="40% - Accent6 7" xfId="360"/>
    <cellStyle name="40% - Accent6 7 2" xfId="361"/>
    <cellStyle name="40% - Accent6 8" xfId="362"/>
    <cellStyle name="60% - Accent1 2" xfId="363"/>
    <cellStyle name="60% - Accent1 2 2" xfId="364"/>
    <cellStyle name="60% - Accent1 3" xfId="365"/>
    <cellStyle name="60% - Accent1 3 2" xfId="366"/>
    <cellStyle name="60% - Accent1 4" xfId="367"/>
    <cellStyle name="60% - Accent1 4 2" xfId="368"/>
    <cellStyle name="60% - Accent1 5" xfId="369"/>
    <cellStyle name="60% - Accent2 2" xfId="370"/>
    <cellStyle name="60% - Accent2 2 2" xfId="371"/>
    <cellStyle name="60% - Accent2 3" xfId="372"/>
    <cellStyle name="60% - Accent2 3 2" xfId="373"/>
    <cellStyle name="60% - Accent2 4" xfId="374"/>
    <cellStyle name="60% - Accent2 5" xfId="375"/>
    <cellStyle name="60% - Accent3 2" xfId="376"/>
    <cellStyle name="60% - Accent3 2 2" xfId="377"/>
    <cellStyle name="60% - Accent3 3" xfId="378"/>
    <cellStyle name="60% - Accent3 3 2" xfId="379"/>
    <cellStyle name="60% - Accent3 4" xfId="380"/>
    <cellStyle name="60% - Accent3 4 2" xfId="381"/>
    <cellStyle name="60% - Accent3 5" xfId="382"/>
    <cellStyle name="60% - Accent4 2" xfId="383"/>
    <cellStyle name="60% - Accent4 2 2" xfId="384"/>
    <cellStyle name="60% - Accent4 3" xfId="385"/>
    <cellStyle name="60% - Accent4 3 2" xfId="386"/>
    <cellStyle name="60% - Accent4 4" xfId="387"/>
    <cellStyle name="60% - Accent4 4 2" xfId="388"/>
    <cellStyle name="60% - Accent4 5" xfId="389"/>
    <cellStyle name="60% - Accent5 2" xfId="390"/>
    <cellStyle name="60% - Accent5 2 2" xfId="391"/>
    <cellStyle name="60% - Accent5 3" xfId="392"/>
    <cellStyle name="60% - Accent5 3 2" xfId="393"/>
    <cellStyle name="60% - Accent5 4" xfId="394"/>
    <cellStyle name="60% - Accent5 5" xfId="395"/>
    <cellStyle name="60% - Accent6 2" xfId="396"/>
    <cellStyle name="60% - Accent6 2 2" xfId="397"/>
    <cellStyle name="60% - Accent6 3" xfId="398"/>
    <cellStyle name="60% - Accent6 3 2" xfId="399"/>
    <cellStyle name="60% - Accent6 4" xfId="400"/>
    <cellStyle name="60% - Accent6 4 2" xfId="401"/>
    <cellStyle name="60% - Accent6 5" xfId="402"/>
    <cellStyle name="Accent1 2" xfId="403"/>
    <cellStyle name="Accent1 2 2" xfId="404"/>
    <cellStyle name="Accent1 3" xfId="405"/>
    <cellStyle name="Accent1 3 2" xfId="406"/>
    <cellStyle name="Accent1 4" xfId="407"/>
    <cellStyle name="Accent1 4 2" xfId="408"/>
    <cellStyle name="Accent1 5" xfId="409"/>
    <cellStyle name="Accent2 2" xfId="410"/>
    <cellStyle name="Accent2 2 2" xfId="411"/>
    <cellStyle name="Accent2 3" xfId="412"/>
    <cellStyle name="Accent2 3 2" xfId="413"/>
    <cellStyle name="Accent2 4" xfId="414"/>
    <cellStyle name="Accent2 5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4 2" xfId="423"/>
    <cellStyle name="Accent4 2 2" xfId="424"/>
    <cellStyle name="Accent4 3" xfId="425"/>
    <cellStyle name="Accent4 3 2" xfId="426"/>
    <cellStyle name="Accent4 4" xfId="427"/>
    <cellStyle name="Accent4 4 2" xfId="428"/>
    <cellStyle name="Accent4 5" xfId="429"/>
    <cellStyle name="Accent5 2" xfId="430"/>
    <cellStyle name="Accent5 2 2" xfId="431"/>
    <cellStyle name="Accent5 3" xfId="432"/>
    <cellStyle name="Accent5 3 2" xfId="433"/>
    <cellStyle name="Accent5 4" xfId="434"/>
    <cellStyle name="Accent5 5" xfId="435"/>
    <cellStyle name="Accent6 2" xfId="436"/>
    <cellStyle name="Accent6 2 2" xfId="437"/>
    <cellStyle name="Accent6 3" xfId="438"/>
    <cellStyle name="Accent6 3 2" xfId="439"/>
    <cellStyle name="Accent6 4" xfId="440"/>
    <cellStyle name="Accent6 5" xfId="441"/>
    <cellStyle name="Bad 2" xfId="442"/>
    <cellStyle name="Bad 2 2" xfId="443"/>
    <cellStyle name="Bad 3" xfId="444"/>
    <cellStyle name="Bad 3 2" xfId="445"/>
    <cellStyle name="Bad 4" xfId="446"/>
    <cellStyle name="Bad 4 2" xfId="447"/>
    <cellStyle name="Bad 5" xfId="448"/>
    <cellStyle name="Calculation 2" xfId="449"/>
    <cellStyle name="Calculation 2 2" xfId="450"/>
    <cellStyle name="Calculation 2 2 2" xfId="451"/>
    <cellStyle name="Calculation 2 3" xfId="452"/>
    <cellStyle name="Calculation 3" xfId="453"/>
    <cellStyle name="Calculation 3 2" xfId="454"/>
    <cellStyle name="Calculation 3 3" xfId="455"/>
    <cellStyle name="Calculation 3 4" xfId="456"/>
    <cellStyle name="Calculation 3 5" xfId="457"/>
    <cellStyle name="Calculation 4" xfId="458"/>
    <cellStyle name="Calculation 4 2" xfId="459"/>
    <cellStyle name="Calculation 4 2 2" xfId="460"/>
    <cellStyle name="Calculation 4 2 3" xfId="461"/>
    <cellStyle name="Calculation 4 2 4" xfId="462"/>
    <cellStyle name="Calculation 4 3" xfId="463"/>
    <cellStyle name="Calculation 4 4" xfId="464"/>
    <cellStyle name="Calculation 4 5" xfId="465"/>
    <cellStyle name="Calculation 5" xfId="466"/>
    <cellStyle name="Calculation 5 2" xfId="467"/>
    <cellStyle name="Calculation 5 3" xfId="468"/>
    <cellStyle name="Calculation 5 4" xfId="469"/>
    <cellStyle name="Calculation 6" xfId="470"/>
    <cellStyle name="Calculation 7" xfId="471"/>
    <cellStyle name="Calculation 7 2" xfId="472"/>
    <cellStyle name="Calculation 7 3" xfId="473"/>
    <cellStyle name="Calculation 7 4" xfId="474"/>
    <cellStyle name="cells" xfId="475"/>
    <cellStyle name="cells 2" xfId="476"/>
    <cellStyle name="cells 2 2" xfId="477"/>
    <cellStyle name="cells 3" xfId="478"/>
    <cellStyle name="Check Cell 2" xfId="479"/>
    <cellStyle name="Check Cell 2 2" xfId="480"/>
    <cellStyle name="Check Cell 3" xfId="481"/>
    <cellStyle name="Check Cell 3 2" xfId="482"/>
    <cellStyle name="Check Cell 4" xfId="483"/>
    <cellStyle name="Check Cell 5" xfId="484"/>
    <cellStyle name="column field" xfId="485"/>
    <cellStyle name="column field 2" xfId="486"/>
    <cellStyle name="Comma 10" xfId="487"/>
    <cellStyle name="Comma 11" xfId="488"/>
    <cellStyle name="Comma 12" xfId="489"/>
    <cellStyle name="Comma 13" xfId="490"/>
    <cellStyle name="Comma 14" xfId="491"/>
    <cellStyle name="Comma 14 2" xfId="492"/>
    <cellStyle name="Comma 15" xfId="493"/>
    <cellStyle name="Comma 16" xfId="494"/>
    <cellStyle name="Comma 2" xfId="495"/>
    <cellStyle name="Comma 2 2" xfId="496"/>
    <cellStyle name="Comma 2 2 2" xfId="497"/>
    <cellStyle name="Comma 2 3" xfId="498"/>
    <cellStyle name="Comma 2 3 2" xfId="499"/>
    <cellStyle name="Comma 2 3 3" xfId="500"/>
    <cellStyle name="Comma 2 4" xfId="501"/>
    <cellStyle name="Comma 2 4 2" xfId="502"/>
    <cellStyle name="Comma 2 5" xfId="503"/>
    <cellStyle name="Comma 2 5 2" xfId="504"/>
    <cellStyle name="Comma 2 6" xfId="505"/>
    <cellStyle name="Comma 2 7" xfId="506"/>
    <cellStyle name="Comma 2 8" xfId="507"/>
    <cellStyle name="Comma 3" xfId="508"/>
    <cellStyle name="Comma 3 2" xfId="509"/>
    <cellStyle name="Comma 3 2 2" xfId="510"/>
    <cellStyle name="Comma 3 2 2 2" xfId="511"/>
    <cellStyle name="Comma 3 2 2 3" xfId="512"/>
    <cellStyle name="Comma 3 2 3" xfId="513"/>
    <cellStyle name="Comma 3 2 4" xfId="514"/>
    <cellStyle name="Comma 3 2 5" xfId="515"/>
    <cellStyle name="Comma 3 3" xfId="516"/>
    <cellStyle name="Comma 3 3 2" xfId="517"/>
    <cellStyle name="Comma 3 3 2 2" xfId="518"/>
    <cellStyle name="Comma 3 3 3" xfId="519"/>
    <cellStyle name="Comma 3 4" xfId="520"/>
    <cellStyle name="Comma 3 4 2" xfId="521"/>
    <cellStyle name="Comma 3 5" xfId="522"/>
    <cellStyle name="Comma 3 5 2" xfId="523"/>
    <cellStyle name="Comma 4" xfId="524"/>
    <cellStyle name="Comma 4 2" xfId="525"/>
    <cellStyle name="Comma 4 2 2" xfId="526"/>
    <cellStyle name="Comma 4 3" xfId="527"/>
    <cellStyle name="Comma 4 4" xfId="528"/>
    <cellStyle name="Comma 5" xfId="529"/>
    <cellStyle name="Comma 5 2" xfId="530"/>
    <cellStyle name="Comma 5 2 2" xfId="531"/>
    <cellStyle name="Comma 5 3" xfId="532"/>
    <cellStyle name="Comma 6" xfId="533"/>
    <cellStyle name="Comma 7" xfId="534"/>
    <cellStyle name="Comma 7 2" xfId="535"/>
    <cellStyle name="Comma 7 3" xfId="536"/>
    <cellStyle name="Comma 8" xfId="537"/>
    <cellStyle name="Comma 9" xfId="538"/>
    <cellStyle name="Currency 2" xfId="539"/>
    <cellStyle name="Currency 2 2" xfId="540"/>
    <cellStyle name="Currency 2 2 2" xfId="541"/>
    <cellStyle name="Currency 2 3" xfId="542"/>
    <cellStyle name="Currency 3" xfId="543"/>
    <cellStyle name="Currency 3 2" xfId="544"/>
    <cellStyle name="Currency 4" xfId="545"/>
    <cellStyle name="Currency 4 2" xfId="546"/>
    <cellStyle name="Currency 5" xfId="547"/>
    <cellStyle name="Currency 5 2" xfId="548"/>
    <cellStyle name="Currency 6" xfId="549"/>
    <cellStyle name="Currency 6 2" xfId="550"/>
    <cellStyle name="Explanatory Text 2" xfId="551"/>
    <cellStyle name="Explanatory Text 2 2" xfId="552"/>
    <cellStyle name="Explanatory Text 3" xfId="553"/>
    <cellStyle name="Explanatory Text 3 2" xfId="554"/>
    <cellStyle name="Explanatory Text 4" xfId="555"/>
    <cellStyle name="Explanatory Text 5" xfId="556"/>
    <cellStyle name="field names" xfId="557"/>
    <cellStyle name="footer" xfId="558"/>
    <cellStyle name="Good 2" xfId="559"/>
    <cellStyle name="Good 2 2" xfId="560"/>
    <cellStyle name="Good 3" xfId="561"/>
    <cellStyle name="Good 3 2" xfId="562"/>
    <cellStyle name="Good 4" xfId="563"/>
    <cellStyle name="Good 5" xfId="564"/>
    <cellStyle name="Heading" xfId="565"/>
    <cellStyle name="Heading 1 2" xfId="566"/>
    <cellStyle name="Heading 1 2 2" xfId="567"/>
    <cellStyle name="Heading 1 3" xfId="568"/>
    <cellStyle name="Heading 1 3 2" xfId="569"/>
    <cellStyle name="Heading 1 4" xfId="570"/>
    <cellStyle name="Heading 1 4 2" xfId="571"/>
    <cellStyle name="Heading 1 5" xfId="572"/>
    <cellStyle name="Heading 2 2" xfId="573"/>
    <cellStyle name="Heading 2 2 2" xfId="574"/>
    <cellStyle name="Heading 2 3" xfId="575"/>
    <cellStyle name="Heading 2 3 2" xfId="576"/>
    <cellStyle name="Heading 2 4" xfId="577"/>
    <cellStyle name="Heading 2 4 2" xfId="578"/>
    <cellStyle name="Heading 2 5" xfId="579"/>
    <cellStyle name="Heading 3 2" xfId="580"/>
    <cellStyle name="Heading 3 2 2" xfId="581"/>
    <cellStyle name="Heading 3 2 2 2" xfId="582"/>
    <cellStyle name="Heading 3 2 2 3" xfId="583"/>
    <cellStyle name="Heading 3 2 2 4" xfId="584"/>
    <cellStyle name="Heading 3 2 2 5" xfId="585"/>
    <cellStyle name="Heading 3 3" xfId="586"/>
    <cellStyle name="Heading 3 3 2" xfId="587"/>
    <cellStyle name="Heading 3 3 3" xfId="588"/>
    <cellStyle name="Heading 3 3 4" xfId="589"/>
    <cellStyle name="Heading 3 3 5" xfId="590"/>
    <cellStyle name="Heading 3 4" xfId="591"/>
    <cellStyle name="Heading 3 4 2" xfId="592"/>
    <cellStyle name="Heading 3 4 2 2" xfId="593"/>
    <cellStyle name="Heading 3 4 2 3" xfId="594"/>
    <cellStyle name="Heading 3 4 2 4" xfId="595"/>
    <cellStyle name="Heading 3 4 2 5" xfId="596"/>
    <cellStyle name="Heading 3 4 3" xfId="597"/>
    <cellStyle name="Heading 3 4 4" xfId="598"/>
    <cellStyle name="Heading 3 4 5" xfId="599"/>
    <cellStyle name="Heading 3 5" xfId="600"/>
    <cellStyle name="Heading 3 5 2" xfId="601"/>
    <cellStyle name="Heading 3 5 3" xfId="602"/>
    <cellStyle name="Heading 3 5 4" xfId="603"/>
    <cellStyle name="Heading 3 6" xfId="604"/>
    <cellStyle name="Heading 3 6 2" xfId="605"/>
    <cellStyle name="Heading 3 6 3" xfId="606"/>
    <cellStyle name="Heading 3 6 4" xfId="607"/>
    <cellStyle name="Heading 3 6 5" xfId="608"/>
    <cellStyle name="Heading 4 2" xfId="609"/>
    <cellStyle name="Heading 4 2 2" xfId="610"/>
    <cellStyle name="Heading 4 3" xfId="611"/>
    <cellStyle name="Heading 4 3 2" xfId="612"/>
    <cellStyle name="Heading 4 4" xfId="613"/>
    <cellStyle name="Heading 4 4 2" xfId="614"/>
    <cellStyle name="Heading 4 5" xfId="615"/>
    <cellStyle name="heading 5" xfId="616"/>
    <cellStyle name="Heading1" xfId="617"/>
    <cellStyle name="Hyperlink" xfId="1" builtinId="8"/>
    <cellStyle name="Hyperlink 2" xfId="618"/>
    <cellStyle name="Hyperlink 2 2" xfId="619"/>
    <cellStyle name="Hyperlink 3" xfId="620"/>
    <cellStyle name="Hyperlink 4" xfId="621"/>
    <cellStyle name="Input 2" xfId="622"/>
    <cellStyle name="Input 2 2" xfId="623"/>
    <cellStyle name="Input 2 2 2" xfId="624"/>
    <cellStyle name="Input 2 2 2 2" xfId="625"/>
    <cellStyle name="Input 2 2 2 3" xfId="626"/>
    <cellStyle name="Input 2 2 2 4" xfId="627"/>
    <cellStyle name="Input 2 3" xfId="628"/>
    <cellStyle name="Input 2 3 2" xfId="629"/>
    <cellStyle name="Input 2 3 3" xfId="630"/>
    <cellStyle name="Input 2 3 4" xfId="631"/>
    <cellStyle name="Input 3" xfId="632"/>
    <cellStyle name="Input 3 2" xfId="633"/>
    <cellStyle name="Input 3 3" xfId="634"/>
    <cellStyle name="Input 3 4" xfId="635"/>
    <cellStyle name="Input 3 5" xfId="636"/>
    <cellStyle name="Input 4" xfId="637"/>
    <cellStyle name="Input 4 2" xfId="638"/>
    <cellStyle name="Input 4 3" xfId="639"/>
    <cellStyle name="Input 4 4" xfId="640"/>
    <cellStyle name="Input 5" xfId="641"/>
    <cellStyle name="Input 5 2" xfId="642"/>
    <cellStyle name="Input 5 3" xfId="643"/>
    <cellStyle name="Input 5 4" xfId="644"/>
    <cellStyle name="Input 6" xfId="645"/>
    <cellStyle name="Input 7" xfId="646"/>
    <cellStyle name="Input 7 2" xfId="647"/>
    <cellStyle name="Input 7 3" xfId="648"/>
    <cellStyle name="Input 7 4" xfId="649"/>
    <cellStyle name="Linked Cell 2" xfId="650"/>
    <cellStyle name="Linked Cell 2 2" xfId="651"/>
    <cellStyle name="Linked Cell 3" xfId="652"/>
    <cellStyle name="Linked Cell 3 2" xfId="653"/>
    <cellStyle name="Linked Cell 4" xfId="654"/>
    <cellStyle name="Linked Cell 5" xfId="655"/>
    <cellStyle name="Neutral 2" xfId="656"/>
    <cellStyle name="Neutral 2 2" xfId="657"/>
    <cellStyle name="Neutral 3" xfId="658"/>
    <cellStyle name="Neutral 3 2" xfId="659"/>
    <cellStyle name="Neutral 4" xfId="660"/>
    <cellStyle name="Neutral 5" xfId="661"/>
    <cellStyle name="Normal" xfId="0" builtinId="0"/>
    <cellStyle name="Normal 10" xfId="662"/>
    <cellStyle name="Normal 10 2" xfId="663"/>
    <cellStyle name="Normal 10 2 2" xfId="664"/>
    <cellStyle name="Normal 10 2 2 2" xfId="665"/>
    <cellStyle name="Normal 10 2 2 2 2" xfId="666"/>
    <cellStyle name="Normal 10 2 2 3" xfId="667"/>
    <cellStyle name="Normal 10 2 2 4" xfId="668"/>
    <cellStyle name="Normal 10 2 3" xfId="669"/>
    <cellStyle name="Normal 10 2 3 2" xfId="670"/>
    <cellStyle name="Normal 10 2 4" xfId="671"/>
    <cellStyle name="Normal 10 2 5" xfId="672"/>
    <cellStyle name="Normal 10 3" xfId="673"/>
    <cellStyle name="Normal 10 3 2" xfId="674"/>
    <cellStyle name="Normal 10 3 2 2" xfId="675"/>
    <cellStyle name="Normal 10 3 2 3" xfId="676"/>
    <cellStyle name="Normal 10 3 3" xfId="677"/>
    <cellStyle name="Normal 10 3 4" xfId="678"/>
    <cellStyle name="Normal 10 4" xfId="679"/>
    <cellStyle name="Normal 10 4 2" xfId="680"/>
    <cellStyle name="Normal 10 4 2 2" xfId="681"/>
    <cellStyle name="Normal 10 4 3" xfId="682"/>
    <cellStyle name="Normal 10 5" xfId="683"/>
    <cellStyle name="Normal 10 5 2" xfId="684"/>
    <cellStyle name="Normal 10 5 3" xfId="685"/>
    <cellStyle name="Normal 10 5 4" xfId="686"/>
    <cellStyle name="Normal 10 6" xfId="687"/>
    <cellStyle name="Normal 10 6 2" xfId="688"/>
    <cellStyle name="Normal 11" xfId="689"/>
    <cellStyle name="Normal 11 2" xfId="690"/>
    <cellStyle name="Normal 11 2 2" xfId="691"/>
    <cellStyle name="Normal 11 2 2 2" xfId="692"/>
    <cellStyle name="Normal 11 2 2 2 2" xfId="693"/>
    <cellStyle name="Normal 11 2 2 3" xfId="694"/>
    <cellStyle name="Normal 11 2 3" xfId="695"/>
    <cellStyle name="Normal 11 2 3 2" xfId="696"/>
    <cellStyle name="Normal 11 2 4" xfId="697"/>
    <cellStyle name="Normal 11 2 5" xfId="698"/>
    <cellStyle name="Normal 11 2 6" xfId="699"/>
    <cellStyle name="Normal 11 3" xfId="700"/>
    <cellStyle name="Normal 11 3 2" xfId="701"/>
    <cellStyle name="Normal 11 3 2 2" xfId="702"/>
    <cellStyle name="Normal 11 3 2 3" xfId="703"/>
    <cellStyle name="Normal 11 3 3" xfId="704"/>
    <cellStyle name="Normal 11 3 4" xfId="705"/>
    <cellStyle name="Normal 11 4" xfId="706"/>
    <cellStyle name="Normal 11 4 2" xfId="707"/>
    <cellStyle name="Normal 11 5" xfId="708"/>
    <cellStyle name="Normal 11 6" xfId="709"/>
    <cellStyle name="Normal 11 7" xfId="710"/>
    <cellStyle name="Normal 12" xfId="711"/>
    <cellStyle name="Normal 12 2" xfId="712"/>
    <cellStyle name="Normal 12 2 2" xfId="713"/>
    <cellStyle name="Normal 12 2 2 2" xfId="714"/>
    <cellStyle name="Normal 12 2 3" xfId="715"/>
    <cellStyle name="Normal 12 2 4" xfId="716"/>
    <cellStyle name="Normal 12 3" xfId="717"/>
    <cellStyle name="Normal 12 3 2" xfId="718"/>
    <cellStyle name="Normal 12 4" xfId="719"/>
    <cellStyle name="Normal 12 5" xfId="720"/>
    <cellStyle name="Normal 12 6" xfId="721"/>
    <cellStyle name="Normal 13" xfId="722"/>
    <cellStyle name="Normal 13 2" xfId="723"/>
    <cellStyle name="Normal 14" xfId="724"/>
    <cellStyle name="Normal 14 2" xfId="725"/>
    <cellStyle name="Normal 14 2 2" xfId="726"/>
    <cellStyle name="Normal 14 3" xfId="727"/>
    <cellStyle name="Normal 15" xfId="728"/>
    <cellStyle name="Normal 15 2" xfId="729"/>
    <cellStyle name="Normal 15 3" xfId="730"/>
    <cellStyle name="Normal 16" xfId="731"/>
    <cellStyle name="Normal 16 2" xfId="732"/>
    <cellStyle name="Normal 16 3" xfId="733"/>
    <cellStyle name="Normal 17" xfId="734"/>
    <cellStyle name="Normal 17 2" xfId="735"/>
    <cellStyle name="Normal 18" xfId="736"/>
    <cellStyle name="Normal 19" xfId="737"/>
    <cellStyle name="Normal 2" xfId="738"/>
    <cellStyle name="Normal 2 10" xfId="739"/>
    <cellStyle name="Normal 2 11" xfId="740"/>
    <cellStyle name="Normal 2 11 2" xfId="741"/>
    <cellStyle name="Normal 2 11 2 2" xfId="742"/>
    <cellStyle name="Normal 2 11 2 3" xfId="743"/>
    <cellStyle name="Normal 2 11 3" xfId="744"/>
    <cellStyle name="Normal 2 12" xfId="745"/>
    <cellStyle name="Normal 2 13" xfId="746"/>
    <cellStyle name="Normal 2 2" xfId="747"/>
    <cellStyle name="Normal 2 2 2" xfId="748"/>
    <cellStyle name="Normal 2 2 2 2" xfId="749"/>
    <cellStyle name="Normal 2 2 2 2 2" xfId="750"/>
    <cellStyle name="Normal 2 2 2 2 3" xfId="751"/>
    <cellStyle name="Normal 2 2 2 3" xfId="752"/>
    <cellStyle name="Normal 2 2 2 4" xfId="753"/>
    <cellStyle name="Normal 2 2 3" xfId="754"/>
    <cellStyle name="Normal 2 3" xfId="755"/>
    <cellStyle name="Normal 2 3 2" xfId="756"/>
    <cellStyle name="Normal 2 3 2 2" xfId="757"/>
    <cellStyle name="Normal 2 3 3" xfId="758"/>
    <cellStyle name="Normal 2 4" xfId="759"/>
    <cellStyle name="Normal 2 4 2" xfId="760"/>
    <cellStyle name="Normal 2 4 2 2" xfId="761"/>
    <cellStyle name="Normal 2 4 3" xfId="762"/>
    <cellStyle name="Normal 2 4 3 2" xfId="763"/>
    <cellStyle name="Normal 2 4 3 2 2" xfId="764"/>
    <cellStyle name="Normal 2 4 3 2 3" xfId="765"/>
    <cellStyle name="Normal 2 4 3 3" xfId="766"/>
    <cellStyle name="Normal 2 5" xfId="767"/>
    <cellStyle name="Normal 2 6" xfId="768"/>
    <cellStyle name="Normal 2 7" xfId="769"/>
    <cellStyle name="Normal 2 8" xfId="770"/>
    <cellStyle name="Normal 2 8 2" xfId="771"/>
    <cellStyle name="Normal 2 8 3" xfId="772"/>
    <cellStyle name="Normal 2 9" xfId="773"/>
    <cellStyle name="Normal 2_Sheet2" xfId="774"/>
    <cellStyle name="Normal 20" xfId="775"/>
    <cellStyle name="Normal 20 2" xfId="776"/>
    <cellStyle name="Normal 21" xfId="777"/>
    <cellStyle name="Normal 21 2" xfId="778"/>
    <cellStyle name="Normal 22" xfId="779"/>
    <cellStyle name="Normal 23" xfId="780"/>
    <cellStyle name="Normal 24" xfId="781"/>
    <cellStyle name="Normal 25" xfId="782"/>
    <cellStyle name="Normal 25 2" xfId="783"/>
    <cellStyle name="Normal 26" xfId="784"/>
    <cellStyle name="Normal 26 2" xfId="785"/>
    <cellStyle name="Normal 27" xfId="786"/>
    <cellStyle name="Normal 27 2" xfId="787"/>
    <cellStyle name="Normal 28" xfId="788"/>
    <cellStyle name="Normal 28 2" xfId="789"/>
    <cellStyle name="Normal 29" xfId="790"/>
    <cellStyle name="Normal 29 2" xfId="791"/>
    <cellStyle name="Normal 3" xfId="792"/>
    <cellStyle name="Normal 3 10" xfId="793"/>
    <cellStyle name="Normal 3 2" xfId="794"/>
    <cellStyle name="Normal 3 2 2" xfId="795"/>
    <cellStyle name="Normal 3 2 2 2" xfId="796"/>
    <cellStyle name="Normal 3 2 2 2 2" xfId="797"/>
    <cellStyle name="Normal 3 2 2 2 3" xfId="798"/>
    <cellStyle name="Normal 3 2 2 3" xfId="799"/>
    <cellStyle name="Normal 3 2 2 3 2" xfId="800"/>
    <cellStyle name="Normal 3 2 2 4" xfId="801"/>
    <cellStyle name="Normal 3 2 3" xfId="802"/>
    <cellStyle name="Normal 3 2 3 2" xfId="803"/>
    <cellStyle name="Normal 3 2 3 2 2" xfId="804"/>
    <cellStyle name="Normal 3 2 3 2 3" xfId="805"/>
    <cellStyle name="Normal 3 2 3 3" xfId="806"/>
    <cellStyle name="Normal 3 2 3 3 2" xfId="807"/>
    <cellStyle name="Normal 3 2 3 4" xfId="808"/>
    <cellStyle name="Normal 3 2 4" xfId="809"/>
    <cellStyle name="Normal 3 2 5" xfId="810"/>
    <cellStyle name="Normal 3 2 6" xfId="811"/>
    <cellStyle name="Normal 3 3" xfId="812"/>
    <cellStyle name="Normal 3 3 2" xfId="813"/>
    <cellStyle name="Normal 3 3 2 2" xfId="814"/>
    <cellStyle name="Normal 3 3 3" xfId="815"/>
    <cellStyle name="Normal 3 3 3 2" xfId="816"/>
    <cellStyle name="Normal 3 3 3 2 2" xfId="817"/>
    <cellStyle name="Normal 3 3 3 3" xfId="818"/>
    <cellStyle name="Normal 3 3 4" xfId="819"/>
    <cellStyle name="Normal 3 4" xfId="820"/>
    <cellStyle name="Normal 3 4 2" xfId="821"/>
    <cellStyle name="Normal 3 5" xfId="822"/>
    <cellStyle name="Normal 3 5 2" xfId="823"/>
    <cellStyle name="Normal 3 5 3" xfId="824"/>
    <cellStyle name="Normal 3 5 4" xfId="825"/>
    <cellStyle name="Normal 3 6" xfId="826"/>
    <cellStyle name="Normal 3 7" xfId="827"/>
    <cellStyle name="Normal 3 7 2" xfId="828"/>
    <cellStyle name="Normal 3 7 2 2" xfId="829"/>
    <cellStyle name="Normal 3 7 2 3" xfId="830"/>
    <cellStyle name="Normal 3 7 3" xfId="831"/>
    <cellStyle name="Normal 3 7 4" xfId="832"/>
    <cellStyle name="Normal 3 7 4 2" xfId="833"/>
    <cellStyle name="Normal 3 8" xfId="834"/>
    <cellStyle name="Normal 3 9" xfId="835"/>
    <cellStyle name="Normal 30" xfId="836"/>
    <cellStyle name="Normal 30 2" xfId="837"/>
    <cellStyle name="Normal 31" xfId="838"/>
    <cellStyle name="Normal 31 2" xfId="839"/>
    <cellStyle name="Normal 32" xfId="840"/>
    <cellStyle name="Normal 32 2" xfId="841"/>
    <cellStyle name="Normal 33" xfId="842"/>
    <cellStyle name="Normal 33 2" xfId="843"/>
    <cellStyle name="Normal 34" xfId="844"/>
    <cellStyle name="Normal 34 2" xfId="845"/>
    <cellStyle name="Normal 35" xfId="846"/>
    <cellStyle name="Normal 35 2" xfId="847"/>
    <cellStyle name="Normal 36" xfId="848"/>
    <cellStyle name="Normal 36 2" xfId="849"/>
    <cellStyle name="Normal 37" xfId="850"/>
    <cellStyle name="Normal 37 2" xfId="851"/>
    <cellStyle name="Normal 38" xfId="852"/>
    <cellStyle name="Normal 38 2" xfId="853"/>
    <cellStyle name="Normal 39" xfId="854"/>
    <cellStyle name="Normal 39 2" xfId="855"/>
    <cellStyle name="Normal 4" xfId="856"/>
    <cellStyle name="Normal 4 10" xfId="857"/>
    <cellStyle name="Normal 4 10 2" xfId="858"/>
    <cellStyle name="Normal 4 11" xfId="859"/>
    <cellStyle name="Normal 4 12" xfId="860"/>
    <cellStyle name="Normal 4 13" xfId="861"/>
    <cellStyle name="Normal 4 2" xfId="862"/>
    <cellStyle name="Normal 4 2 10" xfId="863"/>
    <cellStyle name="Normal 4 2 11" xfId="864"/>
    <cellStyle name="Normal 4 2 12" xfId="865"/>
    <cellStyle name="Normal 4 2 2" xfId="866"/>
    <cellStyle name="Normal 4 2 2 2" xfId="867"/>
    <cellStyle name="Normal 4 2 2 2 2" xfId="868"/>
    <cellStyle name="Normal 4 2 2 2 2 2" xfId="869"/>
    <cellStyle name="Normal 4 2 2 2 2 2 2" xfId="870"/>
    <cellStyle name="Normal 4 2 2 2 2 2 2 2" xfId="871"/>
    <cellStyle name="Normal 4 2 2 2 2 2 3" xfId="872"/>
    <cellStyle name="Normal 4 2 2 2 2 3" xfId="873"/>
    <cellStyle name="Normal 4 2 2 2 2 3 2" xfId="874"/>
    <cellStyle name="Normal 4 2 2 2 2 4" xfId="875"/>
    <cellStyle name="Normal 4 2 2 2 3" xfId="876"/>
    <cellStyle name="Normal 4 2 2 2 3 2" xfId="877"/>
    <cellStyle name="Normal 4 2 2 2 3 2 2" xfId="878"/>
    <cellStyle name="Normal 4 2 2 2 3 3" xfId="879"/>
    <cellStyle name="Normal 4 2 2 2 4" xfId="880"/>
    <cellStyle name="Normal 4 2 2 2 4 2" xfId="881"/>
    <cellStyle name="Normal 4 2 2 2 5" xfId="882"/>
    <cellStyle name="Normal 4 2 2 2 6" xfId="883"/>
    <cellStyle name="Normal 4 2 2 3" xfId="884"/>
    <cellStyle name="Normal 4 2 2 3 2" xfId="885"/>
    <cellStyle name="Normal 4 2 2 3 2 2" xfId="886"/>
    <cellStyle name="Normal 4 2 2 3 2 2 2" xfId="887"/>
    <cellStyle name="Normal 4 2 2 3 2 3" xfId="888"/>
    <cellStyle name="Normal 4 2 2 3 3" xfId="889"/>
    <cellStyle name="Normal 4 2 2 3 3 2" xfId="890"/>
    <cellStyle name="Normal 4 2 2 3 4" xfId="891"/>
    <cellStyle name="Normal 4 2 2 4" xfId="892"/>
    <cellStyle name="Normal 4 2 2 4 2" xfId="893"/>
    <cellStyle name="Normal 4 2 2 4 2 2" xfId="894"/>
    <cellStyle name="Normal 4 2 2 4 3" xfId="895"/>
    <cellStyle name="Normal 4 2 2 5" xfId="896"/>
    <cellStyle name="Normal 4 2 2 5 2" xfId="897"/>
    <cellStyle name="Normal 4 2 2 6" xfId="898"/>
    <cellStyle name="Normal 4 2 2 7" xfId="899"/>
    <cellStyle name="Normal 4 2 2 8" xfId="900"/>
    <cellStyle name="Normal 4 2 3" xfId="901"/>
    <cellStyle name="Normal 4 2 3 2" xfId="902"/>
    <cellStyle name="Normal 4 2 3 2 2" xfId="903"/>
    <cellStyle name="Normal 4 2 3 2 2 2" xfId="904"/>
    <cellStyle name="Normal 4 2 3 2 2 2 2" xfId="905"/>
    <cellStyle name="Normal 4 2 3 2 2 2 2 2" xfId="906"/>
    <cellStyle name="Normal 4 2 3 2 2 2 3" xfId="907"/>
    <cellStyle name="Normal 4 2 3 2 2 3" xfId="908"/>
    <cellStyle name="Normal 4 2 3 2 2 3 2" xfId="909"/>
    <cellStyle name="Normal 4 2 3 2 2 4" xfId="910"/>
    <cellStyle name="Normal 4 2 3 2 3" xfId="911"/>
    <cellStyle name="Normal 4 2 3 2 3 2" xfId="912"/>
    <cellStyle name="Normal 4 2 3 2 3 2 2" xfId="913"/>
    <cellStyle name="Normal 4 2 3 2 3 3" xfId="914"/>
    <cellStyle name="Normal 4 2 3 2 4" xfId="915"/>
    <cellStyle name="Normal 4 2 3 2 4 2" xfId="916"/>
    <cellStyle name="Normal 4 2 3 2 5" xfId="917"/>
    <cellStyle name="Normal 4 2 3 3" xfId="918"/>
    <cellStyle name="Normal 4 2 3 3 2" xfId="919"/>
    <cellStyle name="Normal 4 2 3 3 2 2" xfId="920"/>
    <cellStyle name="Normal 4 2 3 3 2 2 2" xfId="921"/>
    <cellStyle name="Normal 4 2 3 3 2 3" xfId="922"/>
    <cellStyle name="Normal 4 2 3 3 3" xfId="923"/>
    <cellStyle name="Normal 4 2 3 3 3 2" xfId="924"/>
    <cellStyle name="Normal 4 2 3 3 4" xfId="925"/>
    <cellStyle name="Normal 4 2 3 4" xfId="926"/>
    <cellStyle name="Normal 4 2 3 4 2" xfId="927"/>
    <cellStyle name="Normal 4 2 3 4 2 2" xfId="928"/>
    <cellStyle name="Normal 4 2 3 4 3" xfId="929"/>
    <cellStyle name="Normal 4 2 3 5" xfId="930"/>
    <cellStyle name="Normal 4 2 3 5 2" xfId="931"/>
    <cellStyle name="Normal 4 2 3 6" xfId="932"/>
    <cellStyle name="Normal 4 2 4" xfId="933"/>
    <cellStyle name="Normal 4 2 4 2" xfId="934"/>
    <cellStyle name="Normal 4 2 4 2 2" xfId="935"/>
    <cellStyle name="Normal 4 2 4 2 2 2" xfId="936"/>
    <cellStyle name="Normal 4 2 4 2 2 2 2" xfId="937"/>
    <cellStyle name="Normal 4 2 4 2 2 3" xfId="938"/>
    <cellStyle name="Normal 4 2 4 2 3" xfId="939"/>
    <cellStyle name="Normal 4 2 4 2 3 2" xfId="940"/>
    <cellStyle name="Normal 4 2 4 2 4" xfId="941"/>
    <cellStyle name="Normal 4 2 4 3" xfId="942"/>
    <cellStyle name="Normal 4 2 4 3 2" xfId="943"/>
    <cellStyle name="Normal 4 2 4 3 2 2" xfId="944"/>
    <cellStyle name="Normal 4 2 4 3 3" xfId="945"/>
    <cellStyle name="Normal 4 2 4 4" xfId="946"/>
    <cellStyle name="Normal 4 2 4 4 2" xfId="947"/>
    <cellStyle name="Normal 4 2 4 5" xfId="948"/>
    <cellStyle name="Normal 4 2 5" xfId="949"/>
    <cellStyle name="Normal 4 2 5 2" xfId="950"/>
    <cellStyle name="Normal 4 2 5 2 2" xfId="951"/>
    <cellStyle name="Normal 4 2 5 2 2 2" xfId="952"/>
    <cellStyle name="Normal 4 2 5 2 2 2 2" xfId="953"/>
    <cellStyle name="Normal 4 2 5 2 2 3" xfId="954"/>
    <cellStyle name="Normal 4 2 5 2 3" xfId="955"/>
    <cellStyle name="Normal 4 2 5 2 3 2" xfId="956"/>
    <cellStyle name="Normal 4 2 5 2 4" xfId="957"/>
    <cellStyle name="Normal 4 2 5 3" xfId="958"/>
    <cellStyle name="Normal 4 2 5 3 2" xfId="959"/>
    <cellStyle name="Normal 4 2 5 3 2 2" xfId="960"/>
    <cellStyle name="Normal 4 2 5 3 3" xfId="961"/>
    <cellStyle name="Normal 4 2 5 4" xfId="962"/>
    <cellStyle name="Normal 4 2 5 4 2" xfId="963"/>
    <cellStyle name="Normal 4 2 5 5" xfId="964"/>
    <cellStyle name="Normal 4 2 6" xfId="965"/>
    <cellStyle name="Normal 4 2 6 2" xfId="966"/>
    <cellStyle name="Normal 4 2 6 2 2" xfId="967"/>
    <cellStyle name="Normal 4 2 6 2 2 2" xfId="968"/>
    <cellStyle name="Normal 4 2 6 2 2 2 2" xfId="969"/>
    <cellStyle name="Normal 4 2 6 2 2 3" xfId="970"/>
    <cellStyle name="Normal 4 2 6 2 3" xfId="971"/>
    <cellStyle name="Normal 4 2 6 2 3 2" xfId="972"/>
    <cellStyle name="Normal 4 2 6 2 4" xfId="973"/>
    <cellStyle name="Normal 4 2 6 3" xfId="974"/>
    <cellStyle name="Normal 4 2 6 3 2" xfId="975"/>
    <cellStyle name="Normal 4 2 6 3 2 2" xfId="976"/>
    <cellStyle name="Normal 4 2 6 3 3" xfId="977"/>
    <cellStyle name="Normal 4 2 6 4" xfId="978"/>
    <cellStyle name="Normal 4 2 6 4 2" xfId="979"/>
    <cellStyle name="Normal 4 2 6 5" xfId="980"/>
    <cellStyle name="Normal 4 2 7" xfId="981"/>
    <cellStyle name="Normal 4 2 7 2" xfId="982"/>
    <cellStyle name="Normal 4 2 7 2 2" xfId="983"/>
    <cellStyle name="Normal 4 2 7 2 2 2" xfId="984"/>
    <cellStyle name="Normal 4 2 7 2 3" xfId="985"/>
    <cellStyle name="Normal 4 2 7 3" xfId="986"/>
    <cellStyle name="Normal 4 2 7 3 2" xfId="987"/>
    <cellStyle name="Normal 4 2 7 4" xfId="988"/>
    <cellStyle name="Normal 4 2 8" xfId="989"/>
    <cellStyle name="Normal 4 2 8 2" xfId="990"/>
    <cellStyle name="Normal 4 2 8 2 2" xfId="991"/>
    <cellStyle name="Normal 4 2 8 3" xfId="992"/>
    <cellStyle name="Normal 4 2 9" xfId="993"/>
    <cellStyle name="Normal 4 2 9 2" xfId="994"/>
    <cellStyle name="Normal 4 3" xfId="995"/>
    <cellStyle name="Normal 4 3 2" xfId="996"/>
    <cellStyle name="Normal 4 3 2 2" xfId="997"/>
    <cellStyle name="Normal 4 3 2 2 2" xfId="998"/>
    <cellStyle name="Normal 4 3 2 2 2 2" xfId="999"/>
    <cellStyle name="Normal 4 3 2 2 2 2 2" xfId="1000"/>
    <cellStyle name="Normal 4 3 2 2 2 3" xfId="1001"/>
    <cellStyle name="Normal 4 3 2 2 3" xfId="1002"/>
    <cellStyle name="Normal 4 3 2 2 3 2" xfId="1003"/>
    <cellStyle name="Normal 4 3 2 2 4" xfId="1004"/>
    <cellStyle name="Normal 4 3 2 3" xfId="1005"/>
    <cellStyle name="Normal 4 3 2 3 2" xfId="1006"/>
    <cellStyle name="Normal 4 3 2 3 2 2" xfId="1007"/>
    <cellStyle name="Normal 4 3 2 3 3" xfId="1008"/>
    <cellStyle name="Normal 4 3 2 4" xfId="1009"/>
    <cellStyle name="Normal 4 3 2 4 2" xfId="1010"/>
    <cellStyle name="Normal 4 3 2 5" xfId="1011"/>
    <cellStyle name="Normal 4 3 2 6" xfId="1012"/>
    <cellStyle name="Normal 4 3 2 7" xfId="1013"/>
    <cellStyle name="Normal 4 3 3" xfId="1014"/>
    <cellStyle name="Normal 4 3 3 2" xfId="1015"/>
    <cellStyle name="Normal 4 3 3 2 2" xfId="1016"/>
    <cellStyle name="Normal 4 3 3 2 2 2" xfId="1017"/>
    <cellStyle name="Normal 4 3 3 2 3" xfId="1018"/>
    <cellStyle name="Normal 4 3 3 3" xfId="1019"/>
    <cellStyle name="Normal 4 3 3 3 2" xfId="1020"/>
    <cellStyle name="Normal 4 3 3 4" xfId="1021"/>
    <cellStyle name="Normal 4 3 4" xfId="1022"/>
    <cellStyle name="Normal 4 3 4 2" xfId="1023"/>
    <cellStyle name="Normal 4 3 4 2 2" xfId="1024"/>
    <cellStyle name="Normal 4 3 4 3" xfId="1025"/>
    <cellStyle name="Normal 4 3 5" xfId="1026"/>
    <cellStyle name="Normal 4 3 5 2" xfId="1027"/>
    <cellStyle name="Normal 4 3 6" xfId="1028"/>
    <cellStyle name="Normal 4 3 7" xfId="1029"/>
    <cellStyle name="Normal 4 3 8" xfId="1030"/>
    <cellStyle name="Normal 4 4" xfId="1031"/>
    <cellStyle name="Normal 4 4 2" xfId="1032"/>
    <cellStyle name="Normal 4 4 2 2" xfId="1033"/>
    <cellStyle name="Normal 4 4 2 2 2" xfId="1034"/>
    <cellStyle name="Normal 4 4 2 2 2 2" xfId="1035"/>
    <cellStyle name="Normal 4 4 2 2 2 2 2" xfId="1036"/>
    <cellStyle name="Normal 4 4 2 2 2 3" xfId="1037"/>
    <cellStyle name="Normal 4 4 2 2 3" xfId="1038"/>
    <cellStyle name="Normal 4 4 2 2 3 2" xfId="1039"/>
    <cellStyle name="Normal 4 4 2 2 4" xfId="1040"/>
    <cellStyle name="Normal 4 4 2 3" xfId="1041"/>
    <cellStyle name="Normal 4 4 2 3 2" xfId="1042"/>
    <cellStyle name="Normal 4 4 2 3 2 2" xfId="1043"/>
    <cellStyle name="Normal 4 4 2 3 3" xfId="1044"/>
    <cellStyle name="Normal 4 4 2 4" xfId="1045"/>
    <cellStyle name="Normal 4 4 2 4 2" xfId="1046"/>
    <cellStyle name="Normal 4 4 2 5" xfId="1047"/>
    <cellStyle name="Normal 4 4 3" xfId="1048"/>
    <cellStyle name="Normal 4 4 3 2" xfId="1049"/>
    <cellStyle name="Normal 4 4 3 2 2" xfId="1050"/>
    <cellStyle name="Normal 4 4 3 2 2 2" xfId="1051"/>
    <cellStyle name="Normal 4 4 3 2 3" xfId="1052"/>
    <cellStyle name="Normal 4 4 3 3" xfId="1053"/>
    <cellStyle name="Normal 4 4 3 3 2" xfId="1054"/>
    <cellStyle name="Normal 4 4 3 4" xfId="1055"/>
    <cellStyle name="Normal 4 4 4" xfId="1056"/>
    <cellStyle name="Normal 4 4 4 2" xfId="1057"/>
    <cellStyle name="Normal 4 4 4 2 2" xfId="1058"/>
    <cellStyle name="Normal 4 4 4 3" xfId="1059"/>
    <cellStyle name="Normal 4 4 5" xfId="1060"/>
    <cellStyle name="Normal 4 4 5 2" xfId="1061"/>
    <cellStyle name="Normal 4 4 6" xfId="1062"/>
    <cellStyle name="Normal 4 4 7" xfId="1063"/>
    <cellStyle name="Normal 4 5" xfId="1064"/>
    <cellStyle name="Normal 4 5 2" xfId="1065"/>
    <cellStyle name="Normal 4 5 2 2" xfId="1066"/>
    <cellStyle name="Normal 4 5 2 2 2" xfId="1067"/>
    <cellStyle name="Normal 4 5 2 2 2 2" xfId="1068"/>
    <cellStyle name="Normal 4 5 2 2 3" xfId="1069"/>
    <cellStyle name="Normal 4 5 2 3" xfId="1070"/>
    <cellStyle name="Normal 4 5 2 3 2" xfId="1071"/>
    <cellStyle name="Normal 4 5 2 4" xfId="1072"/>
    <cellStyle name="Normal 4 5 3" xfId="1073"/>
    <cellStyle name="Normal 4 5 3 2" xfId="1074"/>
    <cellStyle name="Normal 4 5 3 2 2" xfId="1075"/>
    <cellStyle name="Normal 4 5 3 3" xfId="1076"/>
    <cellStyle name="Normal 4 5 4" xfId="1077"/>
    <cellStyle name="Normal 4 5 4 2" xfId="1078"/>
    <cellStyle name="Normal 4 5 5" xfId="1079"/>
    <cellStyle name="Normal 4 5 6" xfId="1080"/>
    <cellStyle name="Normal 4 6" xfId="1081"/>
    <cellStyle name="Normal 4 6 2" xfId="1082"/>
    <cellStyle name="Normal 4 6 2 2" xfId="1083"/>
    <cellStyle name="Normal 4 6 2 2 2" xfId="1084"/>
    <cellStyle name="Normal 4 6 2 2 2 2" xfId="1085"/>
    <cellStyle name="Normal 4 6 2 2 3" xfId="1086"/>
    <cellStyle name="Normal 4 6 2 3" xfId="1087"/>
    <cellStyle name="Normal 4 6 2 3 2" xfId="1088"/>
    <cellStyle name="Normal 4 6 2 4" xfId="1089"/>
    <cellStyle name="Normal 4 6 3" xfId="1090"/>
    <cellStyle name="Normal 4 6 3 2" xfId="1091"/>
    <cellStyle name="Normal 4 6 3 2 2" xfId="1092"/>
    <cellStyle name="Normal 4 6 3 3" xfId="1093"/>
    <cellStyle name="Normal 4 6 4" xfId="1094"/>
    <cellStyle name="Normal 4 6 4 2" xfId="1095"/>
    <cellStyle name="Normal 4 6 5" xfId="1096"/>
    <cellStyle name="Normal 4 7" xfId="1097"/>
    <cellStyle name="Normal 4 7 2" xfId="1098"/>
    <cellStyle name="Normal 4 7 2 2" xfId="1099"/>
    <cellStyle name="Normal 4 7 2 2 2" xfId="1100"/>
    <cellStyle name="Normal 4 7 2 2 2 2" xfId="1101"/>
    <cellStyle name="Normal 4 7 2 2 3" xfId="1102"/>
    <cellStyle name="Normal 4 7 2 3" xfId="1103"/>
    <cellStyle name="Normal 4 7 2 3 2" xfId="1104"/>
    <cellStyle name="Normal 4 7 2 4" xfId="1105"/>
    <cellStyle name="Normal 4 7 3" xfId="1106"/>
    <cellStyle name="Normal 4 7 3 2" xfId="1107"/>
    <cellStyle name="Normal 4 7 3 2 2" xfId="1108"/>
    <cellStyle name="Normal 4 7 3 3" xfId="1109"/>
    <cellStyle name="Normal 4 7 4" xfId="1110"/>
    <cellStyle name="Normal 4 7 4 2" xfId="1111"/>
    <cellStyle name="Normal 4 7 5" xfId="1112"/>
    <cellStyle name="Normal 4 8" xfId="1113"/>
    <cellStyle name="Normal 4 8 2" xfId="1114"/>
    <cellStyle name="Normal 4 8 2 2" xfId="1115"/>
    <cellStyle name="Normal 4 8 2 2 2" xfId="1116"/>
    <cellStyle name="Normal 4 8 2 3" xfId="1117"/>
    <cellStyle name="Normal 4 8 3" xfId="1118"/>
    <cellStyle name="Normal 4 8 3 2" xfId="1119"/>
    <cellStyle name="Normal 4 8 4" xfId="1120"/>
    <cellStyle name="Normal 4 9" xfId="1121"/>
    <cellStyle name="Normal 4 9 2" xfId="1122"/>
    <cellStyle name="Normal 4 9 2 2" xfId="1123"/>
    <cellStyle name="Normal 4 9 3" xfId="1124"/>
    <cellStyle name="Normal 40" xfId="1125"/>
    <cellStyle name="Normal 40 2" xfId="1126"/>
    <cellStyle name="Normal 41" xfId="1127"/>
    <cellStyle name="Normal 41 2" xfId="1128"/>
    <cellStyle name="Normal 42" xfId="1129"/>
    <cellStyle name="Normal 42 2" xfId="1130"/>
    <cellStyle name="Normal 43" xfId="1131"/>
    <cellStyle name="Normal 44" xfId="1132"/>
    <cellStyle name="Normal 45" xfId="1133"/>
    <cellStyle name="Normal 5" xfId="1134"/>
    <cellStyle name="Normal 5 2" xfId="1135"/>
    <cellStyle name="Normal 5 2 2" xfId="1136"/>
    <cellStyle name="Normal 5 2 2 2" xfId="1137"/>
    <cellStyle name="Normal 5 2 3" xfId="1138"/>
    <cellStyle name="Normal 5 3" xfId="1139"/>
    <cellStyle name="Normal 5 3 2" xfId="1140"/>
    <cellStyle name="Normal 5 3 3" xfId="1141"/>
    <cellStyle name="Normal 5 3 4" xfId="1142"/>
    <cellStyle name="Normal 5 4" xfId="1143"/>
    <cellStyle name="Normal 5 4 2" xfId="1144"/>
    <cellStyle name="Normal 5 4 2 2" xfId="1145"/>
    <cellStyle name="Normal 5 4 2 3" xfId="1146"/>
    <cellStyle name="Normal 5 4 3" xfId="1147"/>
    <cellStyle name="Normal 5 4 3 2" xfId="1148"/>
    <cellStyle name="Normal 6" xfId="1149"/>
    <cellStyle name="Normal 6 10" xfId="1150"/>
    <cellStyle name="Normal 6 10 2" xfId="1151"/>
    <cellStyle name="Normal 6 11" xfId="1152"/>
    <cellStyle name="Normal 6 12" xfId="1153"/>
    <cellStyle name="Normal 6 2" xfId="1154"/>
    <cellStyle name="Normal 6 2 10" xfId="1155"/>
    <cellStyle name="Normal 6 2 11" xfId="1156"/>
    <cellStyle name="Normal 6 2 2" xfId="1157"/>
    <cellStyle name="Normal 6 2 2 2" xfId="1158"/>
    <cellStyle name="Normal 6 2 2 2 2" xfId="1159"/>
    <cellStyle name="Normal 6 2 2 2 2 2" xfId="1160"/>
    <cellStyle name="Normal 6 2 2 2 2 2 2" xfId="1161"/>
    <cellStyle name="Normal 6 2 2 2 2 2 2 2" xfId="1162"/>
    <cellStyle name="Normal 6 2 2 2 2 2 3" xfId="1163"/>
    <cellStyle name="Normal 6 2 2 2 2 3" xfId="1164"/>
    <cellStyle name="Normal 6 2 2 2 2 3 2" xfId="1165"/>
    <cellStyle name="Normal 6 2 2 2 2 4" xfId="1166"/>
    <cellStyle name="Normal 6 2 2 2 3" xfId="1167"/>
    <cellStyle name="Normal 6 2 2 2 3 2" xfId="1168"/>
    <cellStyle name="Normal 6 2 2 2 3 2 2" xfId="1169"/>
    <cellStyle name="Normal 6 2 2 2 3 3" xfId="1170"/>
    <cellStyle name="Normal 6 2 2 2 4" xfId="1171"/>
    <cellStyle name="Normal 6 2 2 2 4 2" xfId="1172"/>
    <cellStyle name="Normal 6 2 2 2 5" xfId="1173"/>
    <cellStyle name="Normal 6 2 2 3" xfId="1174"/>
    <cellStyle name="Normal 6 2 2 3 2" xfId="1175"/>
    <cellStyle name="Normal 6 2 2 3 2 2" xfId="1176"/>
    <cellStyle name="Normal 6 2 2 3 2 2 2" xfId="1177"/>
    <cellStyle name="Normal 6 2 2 3 2 3" xfId="1178"/>
    <cellStyle name="Normal 6 2 2 3 3" xfId="1179"/>
    <cellStyle name="Normal 6 2 2 3 3 2" xfId="1180"/>
    <cellStyle name="Normal 6 2 2 3 4" xfId="1181"/>
    <cellStyle name="Normal 6 2 2 4" xfId="1182"/>
    <cellStyle name="Normal 6 2 2 4 2" xfId="1183"/>
    <cellStyle name="Normal 6 2 2 4 2 2" xfId="1184"/>
    <cellStyle name="Normal 6 2 2 4 3" xfId="1185"/>
    <cellStyle name="Normal 6 2 2 5" xfId="1186"/>
    <cellStyle name="Normal 6 2 2 5 2" xfId="1187"/>
    <cellStyle name="Normal 6 2 2 6" xfId="1188"/>
    <cellStyle name="Normal 6 2 2 7" xfId="1189"/>
    <cellStyle name="Normal 6 2 3" xfId="1190"/>
    <cellStyle name="Normal 6 2 3 2" xfId="1191"/>
    <cellStyle name="Normal 6 2 3 2 2" xfId="1192"/>
    <cellStyle name="Normal 6 2 3 2 2 2" xfId="1193"/>
    <cellStyle name="Normal 6 2 3 2 2 2 2" xfId="1194"/>
    <cellStyle name="Normal 6 2 3 2 2 2 2 2" xfId="1195"/>
    <cellStyle name="Normal 6 2 3 2 2 2 3" xfId="1196"/>
    <cellStyle name="Normal 6 2 3 2 2 3" xfId="1197"/>
    <cellStyle name="Normal 6 2 3 2 2 3 2" xfId="1198"/>
    <cellStyle name="Normal 6 2 3 2 2 4" xfId="1199"/>
    <cellStyle name="Normal 6 2 3 2 3" xfId="1200"/>
    <cellStyle name="Normal 6 2 3 2 3 2" xfId="1201"/>
    <cellStyle name="Normal 6 2 3 2 3 2 2" xfId="1202"/>
    <cellStyle name="Normal 6 2 3 2 3 3" xfId="1203"/>
    <cellStyle name="Normal 6 2 3 2 4" xfId="1204"/>
    <cellStyle name="Normal 6 2 3 2 4 2" xfId="1205"/>
    <cellStyle name="Normal 6 2 3 2 5" xfId="1206"/>
    <cellStyle name="Normal 6 2 3 3" xfId="1207"/>
    <cellStyle name="Normal 6 2 3 3 2" xfId="1208"/>
    <cellStyle name="Normal 6 2 3 3 2 2" xfId="1209"/>
    <cellStyle name="Normal 6 2 3 3 2 2 2" xfId="1210"/>
    <cellStyle name="Normal 6 2 3 3 2 3" xfId="1211"/>
    <cellStyle name="Normal 6 2 3 3 3" xfId="1212"/>
    <cellStyle name="Normal 6 2 3 3 3 2" xfId="1213"/>
    <cellStyle name="Normal 6 2 3 3 4" xfId="1214"/>
    <cellStyle name="Normal 6 2 3 4" xfId="1215"/>
    <cellStyle name="Normal 6 2 3 4 2" xfId="1216"/>
    <cellStyle name="Normal 6 2 3 4 2 2" xfId="1217"/>
    <cellStyle name="Normal 6 2 3 4 3" xfId="1218"/>
    <cellStyle name="Normal 6 2 3 5" xfId="1219"/>
    <cellStyle name="Normal 6 2 3 5 2" xfId="1220"/>
    <cellStyle name="Normal 6 2 3 6" xfId="1221"/>
    <cellStyle name="Normal 6 2 4" xfId="1222"/>
    <cellStyle name="Normal 6 2 4 2" xfId="1223"/>
    <cellStyle name="Normal 6 2 4 2 2" xfId="1224"/>
    <cellStyle name="Normal 6 2 4 2 2 2" xfId="1225"/>
    <cellStyle name="Normal 6 2 4 2 2 2 2" xfId="1226"/>
    <cellStyle name="Normal 6 2 4 2 2 3" xfId="1227"/>
    <cellStyle name="Normal 6 2 4 2 3" xfId="1228"/>
    <cellStyle name="Normal 6 2 4 2 3 2" xfId="1229"/>
    <cellStyle name="Normal 6 2 4 2 4" xfId="1230"/>
    <cellStyle name="Normal 6 2 4 3" xfId="1231"/>
    <cellStyle name="Normal 6 2 4 3 2" xfId="1232"/>
    <cellStyle name="Normal 6 2 4 3 2 2" xfId="1233"/>
    <cellStyle name="Normal 6 2 4 3 3" xfId="1234"/>
    <cellStyle name="Normal 6 2 4 4" xfId="1235"/>
    <cellStyle name="Normal 6 2 4 4 2" xfId="1236"/>
    <cellStyle name="Normal 6 2 4 5" xfId="1237"/>
    <cellStyle name="Normal 6 2 5" xfId="1238"/>
    <cellStyle name="Normal 6 2 5 2" xfId="1239"/>
    <cellStyle name="Normal 6 2 5 2 2" xfId="1240"/>
    <cellStyle name="Normal 6 2 5 2 2 2" xfId="1241"/>
    <cellStyle name="Normal 6 2 5 2 2 2 2" xfId="1242"/>
    <cellStyle name="Normal 6 2 5 2 2 3" xfId="1243"/>
    <cellStyle name="Normal 6 2 5 2 3" xfId="1244"/>
    <cellStyle name="Normal 6 2 5 2 3 2" xfId="1245"/>
    <cellStyle name="Normal 6 2 5 2 4" xfId="1246"/>
    <cellStyle name="Normal 6 2 5 3" xfId="1247"/>
    <cellStyle name="Normal 6 2 5 3 2" xfId="1248"/>
    <cellStyle name="Normal 6 2 5 3 2 2" xfId="1249"/>
    <cellStyle name="Normal 6 2 5 3 3" xfId="1250"/>
    <cellStyle name="Normal 6 2 5 4" xfId="1251"/>
    <cellStyle name="Normal 6 2 5 4 2" xfId="1252"/>
    <cellStyle name="Normal 6 2 5 5" xfId="1253"/>
    <cellStyle name="Normal 6 2 6" xfId="1254"/>
    <cellStyle name="Normal 6 2 6 2" xfId="1255"/>
    <cellStyle name="Normal 6 2 6 2 2" xfId="1256"/>
    <cellStyle name="Normal 6 2 6 2 2 2" xfId="1257"/>
    <cellStyle name="Normal 6 2 6 2 2 2 2" xfId="1258"/>
    <cellStyle name="Normal 6 2 6 2 2 3" xfId="1259"/>
    <cellStyle name="Normal 6 2 6 2 3" xfId="1260"/>
    <cellStyle name="Normal 6 2 6 2 3 2" xfId="1261"/>
    <cellStyle name="Normal 6 2 6 2 4" xfId="1262"/>
    <cellStyle name="Normal 6 2 6 3" xfId="1263"/>
    <cellStyle name="Normal 6 2 6 3 2" xfId="1264"/>
    <cellStyle name="Normal 6 2 6 3 2 2" xfId="1265"/>
    <cellStyle name="Normal 6 2 6 3 3" xfId="1266"/>
    <cellStyle name="Normal 6 2 6 4" xfId="1267"/>
    <cellStyle name="Normal 6 2 6 4 2" xfId="1268"/>
    <cellStyle name="Normal 6 2 6 5" xfId="1269"/>
    <cellStyle name="Normal 6 2 7" xfId="1270"/>
    <cellStyle name="Normal 6 2 7 2" xfId="1271"/>
    <cellStyle name="Normal 6 2 7 2 2" xfId="1272"/>
    <cellStyle name="Normal 6 2 7 2 2 2" xfId="1273"/>
    <cellStyle name="Normal 6 2 7 2 3" xfId="1274"/>
    <cellStyle name="Normal 6 2 7 3" xfId="1275"/>
    <cellStyle name="Normal 6 2 7 3 2" xfId="1276"/>
    <cellStyle name="Normal 6 2 7 4" xfId="1277"/>
    <cellStyle name="Normal 6 2 8" xfId="1278"/>
    <cellStyle name="Normal 6 2 8 2" xfId="1279"/>
    <cellStyle name="Normal 6 2 8 2 2" xfId="1280"/>
    <cellStyle name="Normal 6 2 8 3" xfId="1281"/>
    <cellStyle name="Normal 6 2 9" xfId="1282"/>
    <cellStyle name="Normal 6 2 9 2" xfId="1283"/>
    <cellStyle name="Normal 6 3" xfId="1284"/>
    <cellStyle name="Normal 6 3 2" xfId="1285"/>
    <cellStyle name="Normal 6 3 2 2" xfId="1286"/>
    <cellStyle name="Normal 6 3 2 2 2" xfId="1287"/>
    <cellStyle name="Normal 6 3 2 2 2 2" xfId="1288"/>
    <cellStyle name="Normal 6 3 2 2 2 2 2" xfId="1289"/>
    <cellStyle name="Normal 6 3 2 2 2 3" xfId="1290"/>
    <cellStyle name="Normal 6 3 2 2 3" xfId="1291"/>
    <cellStyle name="Normal 6 3 2 2 3 2" xfId="1292"/>
    <cellStyle name="Normal 6 3 2 2 4" xfId="1293"/>
    <cellStyle name="Normal 6 3 2 3" xfId="1294"/>
    <cellStyle name="Normal 6 3 2 3 2" xfId="1295"/>
    <cellStyle name="Normal 6 3 2 3 2 2" xfId="1296"/>
    <cellStyle name="Normal 6 3 2 3 3" xfId="1297"/>
    <cellStyle name="Normal 6 3 2 4" xfId="1298"/>
    <cellStyle name="Normal 6 3 2 4 2" xfId="1299"/>
    <cellStyle name="Normal 6 3 2 5" xfId="1300"/>
    <cellStyle name="Normal 6 3 3" xfId="1301"/>
    <cellStyle name="Normal 6 3 3 2" xfId="1302"/>
    <cellStyle name="Normal 6 3 3 2 2" xfId="1303"/>
    <cellStyle name="Normal 6 3 3 2 2 2" xfId="1304"/>
    <cellStyle name="Normal 6 3 3 2 3" xfId="1305"/>
    <cellStyle name="Normal 6 3 3 3" xfId="1306"/>
    <cellStyle name="Normal 6 3 3 3 2" xfId="1307"/>
    <cellStyle name="Normal 6 3 3 4" xfId="1308"/>
    <cellStyle name="Normal 6 3 4" xfId="1309"/>
    <cellStyle name="Normal 6 3 4 2" xfId="1310"/>
    <cellStyle name="Normal 6 3 4 2 2" xfId="1311"/>
    <cellStyle name="Normal 6 3 4 3" xfId="1312"/>
    <cellStyle name="Normal 6 3 5" xfId="1313"/>
    <cellStyle name="Normal 6 3 5 2" xfId="1314"/>
    <cellStyle name="Normal 6 3 6" xfId="1315"/>
    <cellStyle name="Normal 6 3 7" xfId="1316"/>
    <cellStyle name="Normal 6 3 8" xfId="1317"/>
    <cellStyle name="Normal 6 4" xfId="1318"/>
    <cellStyle name="Normal 6 4 2" xfId="1319"/>
    <cellStyle name="Normal 6 4 2 2" xfId="1320"/>
    <cellStyle name="Normal 6 4 2 2 2" xfId="1321"/>
    <cellStyle name="Normal 6 4 2 2 2 2" xfId="1322"/>
    <cellStyle name="Normal 6 4 2 2 2 2 2" xfId="1323"/>
    <cellStyle name="Normal 6 4 2 2 2 3" xfId="1324"/>
    <cellStyle name="Normal 6 4 2 2 3" xfId="1325"/>
    <cellStyle name="Normal 6 4 2 2 3 2" xfId="1326"/>
    <cellStyle name="Normal 6 4 2 2 4" xfId="1327"/>
    <cellStyle name="Normal 6 4 2 2 5" xfId="1328"/>
    <cellStyle name="Normal 6 4 2 3" xfId="1329"/>
    <cellStyle name="Normal 6 4 2 3 2" xfId="1330"/>
    <cellStyle name="Normal 6 4 2 3 2 2" xfId="1331"/>
    <cellStyle name="Normal 6 4 2 3 3" xfId="1332"/>
    <cellStyle name="Normal 6 4 2 3 4" xfId="1333"/>
    <cellStyle name="Normal 6 4 2 4" xfId="1334"/>
    <cellStyle name="Normal 6 4 2 4 2" xfId="1335"/>
    <cellStyle name="Normal 6 4 2 5" xfId="1336"/>
    <cellStyle name="Normal 6 4 2 6" xfId="1337"/>
    <cellStyle name="Normal 6 4 3" xfId="1338"/>
    <cellStyle name="Normal 6 4 3 2" xfId="1339"/>
    <cellStyle name="Normal 6 4 3 2 2" xfId="1340"/>
    <cellStyle name="Normal 6 4 3 2 2 2" xfId="1341"/>
    <cellStyle name="Normal 6 4 3 2 3" xfId="1342"/>
    <cellStyle name="Normal 6 4 3 3" xfId="1343"/>
    <cellStyle name="Normal 6 4 3 3 2" xfId="1344"/>
    <cellStyle name="Normal 6 4 3 4" xfId="1345"/>
    <cellStyle name="Normal 6 4 3 5" xfId="1346"/>
    <cellStyle name="Normal 6 4 4" xfId="1347"/>
    <cellStyle name="Normal 6 4 4 2" xfId="1348"/>
    <cellStyle name="Normal 6 4 4 2 2" xfId="1349"/>
    <cellStyle name="Normal 6 4 4 3" xfId="1350"/>
    <cellStyle name="Normal 6 4 5" xfId="1351"/>
    <cellStyle name="Normal 6 4 5 2" xfId="1352"/>
    <cellStyle name="Normal 6 4 6" xfId="1353"/>
    <cellStyle name="Normal 6 4 7" xfId="1354"/>
    <cellStyle name="Normal 6 4 8" xfId="1355"/>
    <cellStyle name="Normal 6 5" xfId="1356"/>
    <cellStyle name="Normal 6 5 2" xfId="1357"/>
    <cellStyle name="Normal 6 5 2 2" xfId="1358"/>
    <cellStyle name="Normal 6 5 2 2 2" xfId="1359"/>
    <cellStyle name="Normal 6 5 2 2 2 2" xfId="1360"/>
    <cellStyle name="Normal 6 5 2 2 3" xfId="1361"/>
    <cellStyle name="Normal 6 5 2 3" xfId="1362"/>
    <cellStyle name="Normal 6 5 2 3 2" xfId="1363"/>
    <cellStyle name="Normal 6 5 2 4" xfId="1364"/>
    <cellStyle name="Normal 6 5 3" xfId="1365"/>
    <cellStyle name="Normal 6 5 3 2" xfId="1366"/>
    <cellStyle name="Normal 6 5 3 2 2" xfId="1367"/>
    <cellStyle name="Normal 6 5 3 3" xfId="1368"/>
    <cellStyle name="Normal 6 5 4" xfId="1369"/>
    <cellStyle name="Normal 6 5 4 2" xfId="1370"/>
    <cellStyle name="Normal 6 5 5" xfId="1371"/>
    <cellStyle name="Normal 6 6" xfId="1372"/>
    <cellStyle name="Normal 6 6 2" xfId="1373"/>
    <cellStyle name="Normal 6 6 2 2" xfId="1374"/>
    <cellStyle name="Normal 6 6 2 2 2" xfId="1375"/>
    <cellStyle name="Normal 6 6 2 2 2 2" xfId="1376"/>
    <cellStyle name="Normal 6 6 2 2 3" xfId="1377"/>
    <cellStyle name="Normal 6 6 2 3" xfId="1378"/>
    <cellStyle name="Normal 6 6 2 3 2" xfId="1379"/>
    <cellStyle name="Normal 6 6 2 4" xfId="1380"/>
    <cellStyle name="Normal 6 6 3" xfId="1381"/>
    <cellStyle name="Normal 6 6 3 2" xfId="1382"/>
    <cellStyle name="Normal 6 6 3 2 2" xfId="1383"/>
    <cellStyle name="Normal 6 6 3 3" xfId="1384"/>
    <cellStyle name="Normal 6 6 4" xfId="1385"/>
    <cellStyle name="Normal 6 6 4 2" xfId="1386"/>
    <cellStyle name="Normal 6 6 5" xfId="1387"/>
    <cellStyle name="Normal 6 7" xfId="1388"/>
    <cellStyle name="Normal 6 7 2" xfId="1389"/>
    <cellStyle name="Normal 6 7 2 2" xfId="1390"/>
    <cellStyle name="Normal 6 7 2 2 2" xfId="1391"/>
    <cellStyle name="Normal 6 7 2 2 2 2" xfId="1392"/>
    <cellStyle name="Normal 6 7 2 2 3" xfId="1393"/>
    <cellStyle name="Normal 6 7 2 3" xfId="1394"/>
    <cellStyle name="Normal 6 7 2 3 2" xfId="1395"/>
    <cellStyle name="Normal 6 7 2 4" xfId="1396"/>
    <cellStyle name="Normal 6 7 3" xfId="1397"/>
    <cellStyle name="Normal 6 7 3 2" xfId="1398"/>
    <cellStyle name="Normal 6 7 3 2 2" xfId="1399"/>
    <cellStyle name="Normal 6 7 3 3" xfId="1400"/>
    <cellStyle name="Normal 6 7 4" xfId="1401"/>
    <cellStyle name="Normal 6 7 4 2" xfId="1402"/>
    <cellStyle name="Normal 6 7 5" xfId="1403"/>
    <cellStyle name="Normal 6 8" xfId="1404"/>
    <cellStyle name="Normal 6 8 2" xfId="1405"/>
    <cellStyle name="Normal 6 8 2 2" xfId="1406"/>
    <cellStyle name="Normal 6 8 2 2 2" xfId="1407"/>
    <cellStyle name="Normal 6 8 2 3" xfId="1408"/>
    <cellStyle name="Normal 6 8 3" xfId="1409"/>
    <cellStyle name="Normal 6 8 3 2" xfId="1410"/>
    <cellStyle name="Normal 6 8 4" xfId="1411"/>
    <cellStyle name="Normal 6 9" xfId="1412"/>
    <cellStyle name="Normal 6 9 2" xfId="1413"/>
    <cellStyle name="Normal 6 9 2 2" xfId="1414"/>
    <cellStyle name="Normal 6 9 3" xfId="1415"/>
    <cellStyle name="Normal 7" xfId="1416"/>
    <cellStyle name="Normal 7 10" xfId="1417"/>
    <cellStyle name="Normal 7 10 2" xfId="1418"/>
    <cellStyle name="Normal 7 11" xfId="1419"/>
    <cellStyle name="Normal 7 12" xfId="1420"/>
    <cellStyle name="Normal 7 13" xfId="1421"/>
    <cellStyle name="Normal 7 2" xfId="1422"/>
    <cellStyle name="Normal 7 2 10" xfId="1423"/>
    <cellStyle name="Normal 7 2 11" xfId="1424"/>
    <cellStyle name="Normal 7 2 12" xfId="1425"/>
    <cellStyle name="Normal 7 2 2" xfId="1426"/>
    <cellStyle name="Normal 7 2 2 2" xfId="1427"/>
    <cellStyle name="Normal 7 2 2 2 2" xfId="1428"/>
    <cellStyle name="Normal 7 2 2 2 2 2" xfId="1429"/>
    <cellStyle name="Normal 7 2 2 2 2 2 2" xfId="1430"/>
    <cellStyle name="Normal 7 2 2 2 2 2 2 2" xfId="1431"/>
    <cellStyle name="Normal 7 2 2 2 2 2 3" xfId="1432"/>
    <cellStyle name="Normal 7 2 2 2 2 3" xfId="1433"/>
    <cellStyle name="Normal 7 2 2 2 2 3 2" xfId="1434"/>
    <cellStyle name="Normal 7 2 2 2 2 4" xfId="1435"/>
    <cellStyle name="Normal 7 2 2 2 3" xfId="1436"/>
    <cellStyle name="Normal 7 2 2 2 3 2" xfId="1437"/>
    <cellStyle name="Normal 7 2 2 2 3 2 2" xfId="1438"/>
    <cellStyle name="Normal 7 2 2 2 3 3" xfId="1439"/>
    <cellStyle name="Normal 7 2 2 2 4" xfId="1440"/>
    <cellStyle name="Normal 7 2 2 2 4 2" xfId="1441"/>
    <cellStyle name="Normal 7 2 2 2 5" xfId="1442"/>
    <cellStyle name="Normal 7 2 2 3" xfId="1443"/>
    <cellStyle name="Normal 7 2 2 3 2" xfId="1444"/>
    <cellStyle name="Normal 7 2 2 3 2 2" xfId="1445"/>
    <cellStyle name="Normal 7 2 2 3 2 2 2" xfId="1446"/>
    <cellStyle name="Normal 7 2 2 3 2 3" xfId="1447"/>
    <cellStyle name="Normal 7 2 2 3 3" xfId="1448"/>
    <cellStyle name="Normal 7 2 2 3 3 2" xfId="1449"/>
    <cellStyle name="Normal 7 2 2 3 4" xfId="1450"/>
    <cellStyle name="Normal 7 2 2 4" xfId="1451"/>
    <cellStyle name="Normal 7 2 2 4 2" xfId="1452"/>
    <cellStyle name="Normal 7 2 2 4 2 2" xfId="1453"/>
    <cellStyle name="Normal 7 2 2 4 3" xfId="1454"/>
    <cellStyle name="Normal 7 2 2 5" xfId="1455"/>
    <cellStyle name="Normal 7 2 2 5 2" xfId="1456"/>
    <cellStyle name="Normal 7 2 2 6" xfId="1457"/>
    <cellStyle name="Normal 7 2 2 7" xfId="1458"/>
    <cellStyle name="Normal 7 2 3" xfId="1459"/>
    <cellStyle name="Normal 7 2 3 2" xfId="1460"/>
    <cellStyle name="Normal 7 2 3 2 2" xfId="1461"/>
    <cellStyle name="Normal 7 2 3 2 2 2" xfId="1462"/>
    <cellStyle name="Normal 7 2 3 2 2 2 2" xfId="1463"/>
    <cellStyle name="Normal 7 2 3 2 2 2 2 2" xfId="1464"/>
    <cellStyle name="Normal 7 2 3 2 2 2 3" xfId="1465"/>
    <cellStyle name="Normal 7 2 3 2 2 3" xfId="1466"/>
    <cellStyle name="Normal 7 2 3 2 2 3 2" xfId="1467"/>
    <cellStyle name="Normal 7 2 3 2 2 4" xfId="1468"/>
    <cellStyle name="Normal 7 2 3 2 3" xfId="1469"/>
    <cellStyle name="Normal 7 2 3 2 3 2" xfId="1470"/>
    <cellStyle name="Normal 7 2 3 2 3 2 2" xfId="1471"/>
    <cellStyle name="Normal 7 2 3 2 3 3" xfId="1472"/>
    <cellStyle name="Normal 7 2 3 2 4" xfId="1473"/>
    <cellStyle name="Normal 7 2 3 2 4 2" xfId="1474"/>
    <cellStyle name="Normal 7 2 3 2 5" xfId="1475"/>
    <cellStyle name="Normal 7 2 3 3" xfId="1476"/>
    <cellStyle name="Normal 7 2 3 3 2" xfId="1477"/>
    <cellStyle name="Normal 7 2 3 3 2 2" xfId="1478"/>
    <cellStyle name="Normal 7 2 3 3 2 2 2" xfId="1479"/>
    <cellStyle name="Normal 7 2 3 3 2 3" xfId="1480"/>
    <cellStyle name="Normal 7 2 3 3 3" xfId="1481"/>
    <cellStyle name="Normal 7 2 3 3 3 2" xfId="1482"/>
    <cellStyle name="Normal 7 2 3 3 4" xfId="1483"/>
    <cellStyle name="Normal 7 2 3 4" xfId="1484"/>
    <cellStyle name="Normal 7 2 3 4 2" xfId="1485"/>
    <cellStyle name="Normal 7 2 3 4 2 2" xfId="1486"/>
    <cellStyle name="Normal 7 2 3 4 3" xfId="1487"/>
    <cellStyle name="Normal 7 2 3 5" xfId="1488"/>
    <cellStyle name="Normal 7 2 3 5 2" xfId="1489"/>
    <cellStyle name="Normal 7 2 3 6" xfId="1490"/>
    <cellStyle name="Normal 7 2 4" xfId="1491"/>
    <cellStyle name="Normal 7 2 4 2" xfId="1492"/>
    <cellStyle name="Normal 7 2 4 2 2" xfId="1493"/>
    <cellStyle name="Normal 7 2 4 2 2 2" xfId="1494"/>
    <cellStyle name="Normal 7 2 4 2 2 2 2" xfId="1495"/>
    <cellStyle name="Normal 7 2 4 2 2 3" xfId="1496"/>
    <cellStyle name="Normal 7 2 4 2 3" xfId="1497"/>
    <cellStyle name="Normal 7 2 4 2 3 2" xfId="1498"/>
    <cellStyle name="Normal 7 2 4 2 4" xfId="1499"/>
    <cellStyle name="Normal 7 2 4 3" xfId="1500"/>
    <cellStyle name="Normal 7 2 4 3 2" xfId="1501"/>
    <cellStyle name="Normal 7 2 4 3 2 2" xfId="1502"/>
    <cellStyle name="Normal 7 2 4 3 3" xfId="1503"/>
    <cellStyle name="Normal 7 2 4 4" xfId="1504"/>
    <cellStyle name="Normal 7 2 4 4 2" xfId="1505"/>
    <cellStyle name="Normal 7 2 4 5" xfId="1506"/>
    <cellStyle name="Normal 7 2 5" xfId="1507"/>
    <cellStyle name="Normal 7 2 5 2" xfId="1508"/>
    <cellStyle name="Normal 7 2 5 2 2" xfId="1509"/>
    <cellStyle name="Normal 7 2 5 2 2 2" xfId="1510"/>
    <cellStyle name="Normal 7 2 5 2 2 2 2" xfId="1511"/>
    <cellStyle name="Normal 7 2 5 2 2 3" xfId="1512"/>
    <cellStyle name="Normal 7 2 5 2 3" xfId="1513"/>
    <cellStyle name="Normal 7 2 5 2 3 2" xfId="1514"/>
    <cellStyle name="Normal 7 2 5 2 4" xfId="1515"/>
    <cellStyle name="Normal 7 2 5 3" xfId="1516"/>
    <cellStyle name="Normal 7 2 5 3 2" xfId="1517"/>
    <cellStyle name="Normal 7 2 5 3 2 2" xfId="1518"/>
    <cellStyle name="Normal 7 2 5 3 3" xfId="1519"/>
    <cellStyle name="Normal 7 2 5 4" xfId="1520"/>
    <cellStyle name="Normal 7 2 5 4 2" xfId="1521"/>
    <cellStyle name="Normal 7 2 5 5" xfId="1522"/>
    <cellStyle name="Normal 7 2 6" xfId="1523"/>
    <cellStyle name="Normal 7 2 6 2" xfId="1524"/>
    <cellStyle name="Normal 7 2 6 2 2" xfId="1525"/>
    <cellStyle name="Normal 7 2 6 2 2 2" xfId="1526"/>
    <cellStyle name="Normal 7 2 6 2 2 2 2" xfId="1527"/>
    <cellStyle name="Normal 7 2 6 2 2 3" xfId="1528"/>
    <cellStyle name="Normal 7 2 6 2 3" xfId="1529"/>
    <cellStyle name="Normal 7 2 6 2 3 2" xfId="1530"/>
    <cellStyle name="Normal 7 2 6 2 4" xfId="1531"/>
    <cellStyle name="Normal 7 2 6 3" xfId="1532"/>
    <cellStyle name="Normal 7 2 6 3 2" xfId="1533"/>
    <cellStyle name="Normal 7 2 6 3 2 2" xfId="1534"/>
    <cellStyle name="Normal 7 2 6 3 3" xfId="1535"/>
    <cellStyle name="Normal 7 2 6 4" xfId="1536"/>
    <cellStyle name="Normal 7 2 6 4 2" xfId="1537"/>
    <cellStyle name="Normal 7 2 6 5" xfId="1538"/>
    <cellStyle name="Normal 7 2 7" xfId="1539"/>
    <cellStyle name="Normal 7 2 7 2" xfId="1540"/>
    <cellStyle name="Normal 7 2 7 2 2" xfId="1541"/>
    <cellStyle name="Normal 7 2 7 2 2 2" xfId="1542"/>
    <cellStyle name="Normal 7 2 7 2 3" xfId="1543"/>
    <cellStyle name="Normal 7 2 7 3" xfId="1544"/>
    <cellStyle name="Normal 7 2 7 3 2" xfId="1545"/>
    <cellStyle name="Normal 7 2 7 4" xfId="1546"/>
    <cellStyle name="Normal 7 2 8" xfId="1547"/>
    <cellStyle name="Normal 7 2 8 2" xfId="1548"/>
    <cellStyle name="Normal 7 2 8 2 2" xfId="1549"/>
    <cellStyle name="Normal 7 2 8 3" xfId="1550"/>
    <cellStyle name="Normal 7 2 9" xfId="1551"/>
    <cellStyle name="Normal 7 2 9 2" xfId="1552"/>
    <cellStyle name="Normal 7 3" xfId="1553"/>
    <cellStyle name="Normal 7 3 2" xfId="1554"/>
    <cellStyle name="Normal 7 3 2 2" xfId="1555"/>
    <cellStyle name="Normal 7 3 2 2 2" xfId="1556"/>
    <cellStyle name="Normal 7 3 2 2 2 2" xfId="1557"/>
    <cellStyle name="Normal 7 3 2 2 2 2 2" xfId="1558"/>
    <cellStyle name="Normal 7 3 2 2 2 3" xfId="1559"/>
    <cellStyle name="Normal 7 3 2 2 3" xfId="1560"/>
    <cellStyle name="Normal 7 3 2 2 3 2" xfId="1561"/>
    <cellStyle name="Normal 7 3 2 2 4" xfId="1562"/>
    <cellStyle name="Normal 7 3 2 3" xfId="1563"/>
    <cellStyle name="Normal 7 3 2 3 2" xfId="1564"/>
    <cellStyle name="Normal 7 3 2 3 2 2" xfId="1565"/>
    <cellStyle name="Normal 7 3 2 3 3" xfId="1566"/>
    <cellStyle name="Normal 7 3 2 4" xfId="1567"/>
    <cellStyle name="Normal 7 3 2 4 2" xfId="1568"/>
    <cellStyle name="Normal 7 3 2 5" xfId="1569"/>
    <cellStyle name="Normal 7 3 3" xfId="1570"/>
    <cellStyle name="Normal 7 3 3 2" xfId="1571"/>
    <cellStyle name="Normal 7 3 3 2 2" xfId="1572"/>
    <cellStyle name="Normal 7 3 3 2 2 2" xfId="1573"/>
    <cellStyle name="Normal 7 3 3 2 3" xfId="1574"/>
    <cellStyle name="Normal 7 3 3 3" xfId="1575"/>
    <cellStyle name="Normal 7 3 3 3 2" xfId="1576"/>
    <cellStyle name="Normal 7 3 3 4" xfId="1577"/>
    <cellStyle name="Normal 7 3 4" xfId="1578"/>
    <cellStyle name="Normal 7 3 4 2" xfId="1579"/>
    <cellStyle name="Normal 7 3 4 2 2" xfId="1580"/>
    <cellStyle name="Normal 7 3 4 3" xfId="1581"/>
    <cellStyle name="Normal 7 3 5" xfId="1582"/>
    <cellStyle name="Normal 7 3 5 2" xfId="1583"/>
    <cellStyle name="Normal 7 3 6" xfId="1584"/>
    <cellStyle name="Normal 7 4" xfId="1585"/>
    <cellStyle name="Normal 7 4 2" xfId="1586"/>
    <cellStyle name="Normal 7 4 2 2" xfId="1587"/>
    <cellStyle name="Normal 7 4 2 2 2" xfId="1588"/>
    <cellStyle name="Normal 7 4 2 2 2 2" xfId="1589"/>
    <cellStyle name="Normal 7 4 2 2 2 2 2" xfId="1590"/>
    <cellStyle name="Normal 7 4 2 2 2 3" xfId="1591"/>
    <cellStyle name="Normal 7 4 2 2 3" xfId="1592"/>
    <cellStyle name="Normal 7 4 2 2 3 2" xfId="1593"/>
    <cellStyle name="Normal 7 4 2 2 4" xfId="1594"/>
    <cellStyle name="Normal 7 4 2 3" xfId="1595"/>
    <cellStyle name="Normal 7 4 2 3 2" xfId="1596"/>
    <cellStyle name="Normal 7 4 2 3 2 2" xfId="1597"/>
    <cellStyle name="Normal 7 4 2 3 3" xfId="1598"/>
    <cellStyle name="Normal 7 4 2 4" xfId="1599"/>
    <cellStyle name="Normal 7 4 2 4 2" xfId="1600"/>
    <cellStyle name="Normal 7 4 2 5" xfId="1601"/>
    <cellStyle name="Normal 7 4 3" xfId="1602"/>
    <cellStyle name="Normal 7 4 3 2" xfId="1603"/>
    <cellStyle name="Normal 7 4 3 2 2" xfId="1604"/>
    <cellStyle name="Normal 7 4 3 2 2 2" xfId="1605"/>
    <cellStyle name="Normal 7 4 3 2 3" xfId="1606"/>
    <cellStyle name="Normal 7 4 3 3" xfId="1607"/>
    <cellStyle name="Normal 7 4 3 3 2" xfId="1608"/>
    <cellStyle name="Normal 7 4 3 4" xfId="1609"/>
    <cellStyle name="Normal 7 4 4" xfId="1610"/>
    <cellStyle name="Normal 7 4 4 2" xfId="1611"/>
    <cellStyle name="Normal 7 4 4 2 2" xfId="1612"/>
    <cellStyle name="Normal 7 4 4 3" xfId="1613"/>
    <cellStyle name="Normal 7 4 5" xfId="1614"/>
    <cellStyle name="Normal 7 4 5 2" xfId="1615"/>
    <cellStyle name="Normal 7 4 6" xfId="1616"/>
    <cellStyle name="Normal 7 5" xfId="1617"/>
    <cellStyle name="Normal 7 5 2" xfId="1618"/>
    <cellStyle name="Normal 7 5 2 2" xfId="1619"/>
    <cellStyle name="Normal 7 5 2 2 2" xfId="1620"/>
    <cellStyle name="Normal 7 5 2 2 2 2" xfId="1621"/>
    <cellStyle name="Normal 7 5 2 2 3" xfId="1622"/>
    <cellStyle name="Normal 7 5 2 3" xfId="1623"/>
    <cellStyle name="Normal 7 5 2 3 2" xfId="1624"/>
    <cellStyle name="Normal 7 5 2 4" xfId="1625"/>
    <cellStyle name="Normal 7 5 3" xfId="1626"/>
    <cellStyle name="Normal 7 5 3 2" xfId="1627"/>
    <cellStyle name="Normal 7 5 3 2 2" xfId="1628"/>
    <cellStyle name="Normal 7 5 3 3" xfId="1629"/>
    <cellStyle name="Normal 7 5 4" xfId="1630"/>
    <cellStyle name="Normal 7 5 4 2" xfId="1631"/>
    <cellStyle name="Normal 7 5 5" xfId="1632"/>
    <cellStyle name="Normal 7 6" xfId="1633"/>
    <cellStyle name="Normal 7 6 2" xfId="1634"/>
    <cellStyle name="Normal 7 6 2 2" xfId="1635"/>
    <cellStyle name="Normal 7 6 2 2 2" xfId="1636"/>
    <cellStyle name="Normal 7 6 2 2 2 2" xfId="1637"/>
    <cellStyle name="Normal 7 6 2 2 3" xfId="1638"/>
    <cellStyle name="Normal 7 6 2 3" xfId="1639"/>
    <cellStyle name="Normal 7 6 2 3 2" xfId="1640"/>
    <cellStyle name="Normal 7 6 2 4" xfId="1641"/>
    <cellStyle name="Normal 7 6 3" xfId="1642"/>
    <cellStyle name="Normal 7 6 3 2" xfId="1643"/>
    <cellStyle name="Normal 7 6 3 2 2" xfId="1644"/>
    <cellStyle name="Normal 7 6 3 3" xfId="1645"/>
    <cellStyle name="Normal 7 6 4" xfId="1646"/>
    <cellStyle name="Normal 7 6 4 2" xfId="1647"/>
    <cellStyle name="Normal 7 6 5" xfId="1648"/>
    <cellStyle name="Normal 7 7" xfId="1649"/>
    <cellStyle name="Normal 7 7 2" xfId="1650"/>
    <cellStyle name="Normal 7 7 2 2" xfId="1651"/>
    <cellStyle name="Normal 7 7 2 2 2" xfId="1652"/>
    <cellStyle name="Normal 7 7 2 2 2 2" xfId="1653"/>
    <cellStyle name="Normal 7 7 2 2 3" xfId="1654"/>
    <cellStyle name="Normal 7 7 2 3" xfId="1655"/>
    <cellStyle name="Normal 7 7 2 3 2" xfId="1656"/>
    <cellStyle name="Normal 7 7 2 4" xfId="1657"/>
    <cellStyle name="Normal 7 7 3" xfId="1658"/>
    <cellStyle name="Normal 7 7 3 2" xfId="1659"/>
    <cellStyle name="Normal 7 7 3 2 2" xfId="1660"/>
    <cellStyle name="Normal 7 7 3 3" xfId="1661"/>
    <cellStyle name="Normal 7 7 4" xfId="1662"/>
    <cellStyle name="Normal 7 7 4 2" xfId="1663"/>
    <cellStyle name="Normal 7 7 5" xfId="1664"/>
    <cellStyle name="Normal 7 8" xfId="1665"/>
    <cellStyle name="Normal 7 8 2" xfId="1666"/>
    <cellStyle name="Normal 7 8 2 2" xfId="1667"/>
    <cellStyle name="Normal 7 8 2 2 2" xfId="1668"/>
    <cellStyle name="Normal 7 8 2 3" xfId="1669"/>
    <cellStyle name="Normal 7 8 3" xfId="1670"/>
    <cellStyle name="Normal 7 8 3 2" xfId="1671"/>
    <cellStyle name="Normal 7 8 4" xfId="1672"/>
    <cellStyle name="Normal 7 9" xfId="1673"/>
    <cellStyle name="Normal 7 9 2" xfId="1674"/>
    <cellStyle name="Normal 7 9 2 2" xfId="1675"/>
    <cellStyle name="Normal 7 9 3" xfId="1676"/>
    <cellStyle name="Normal 8" xfId="1677"/>
    <cellStyle name="Normal 8 2" xfId="1678"/>
    <cellStyle name="Normal 8 2 2" xfId="1679"/>
    <cellStyle name="Normal 8 3" xfId="1680"/>
    <cellStyle name="Normal 8 4" xfId="1681"/>
    <cellStyle name="Normal 9" xfId="1682"/>
    <cellStyle name="Normal 9 10" xfId="1683"/>
    <cellStyle name="Normal 9 11" xfId="1684"/>
    <cellStyle name="Normal 9 12" xfId="1685"/>
    <cellStyle name="Normal 9 2" xfId="1686"/>
    <cellStyle name="Normal 9 2 2" xfId="1687"/>
    <cellStyle name="Normal 9 2 2 2" xfId="1688"/>
    <cellStyle name="Normal 9 2 2 2 2" xfId="1689"/>
    <cellStyle name="Normal 9 2 2 2 2 2" xfId="1690"/>
    <cellStyle name="Normal 9 2 2 2 2 2 2" xfId="1691"/>
    <cellStyle name="Normal 9 2 2 2 2 3" xfId="1692"/>
    <cellStyle name="Normal 9 2 2 2 3" xfId="1693"/>
    <cellStyle name="Normal 9 2 2 2 3 2" xfId="1694"/>
    <cellStyle name="Normal 9 2 2 2 4" xfId="1695"/>
    <cellStyle name="Normal 9 2 2 3" xfId="1696"/>
    <cellStyle name="Normal 9 2 2 3 2" xfId="1697"/>
    <cellStyle name="Normal 9 2 2 3 2 2" xfId="1698"/>
    <cellStyle name="Normal 9 2 2 3 3" xfId="1699"/>
    <cellStyle name="Normal 9 2 2 4" xfId="1700"/>
    <cellStyle name="Normal 9 2 2 4 2" xfId="1701"/>
    <cellStyle name="Normal 9 2 2 5" xfId="1702"/>
    <cellStyle name="Normal 9 2 2 6" xfId="1703"/>
    <cellStyle name="Normal 9 2 3" xfId="1704"/>
    <cellStyle name="Normal 9 2 3 2" xfId="1705"/>
    <cellStyle name="Normal 9 2 3 2 2" xfId="1706"/>
    <cellStyle name="Normal 9 2 3 2 2 2" xfId="1707"/>
    <cellStyle name="Normal 9 2 3 2 3" xfId="1708"/>
    <cellStyle name="Normal 9 2 3 3" xfId="1709"/>
    <cellStyle name="Normal 9 2 3 3 2" xfId="1710"/>
    <cellStyle name="Normal 9 2 3 4" xfId="1711"/>
    <cellStyle name="Normal 9 2 4" xfId="1712"/>
    <cellStyle name="Normal 9 2 4 2" xfId="1713"/>
    <cellStyle name="Normal 9 2 4 2 2" xfId="1714"/>
    <cellStyle name="Normal 9 2 4 3" xfId="1715"/>
    <cellStyle name="Normal 9 2 5" xfId="1716"/>
    <cellStyle name="Normal 9 2 5 2" xfId="1717"/>
    <cellStyle name="Normal 9 2 6" xfId="1718"/>
    <cellStyle name="Normal 9 2 7" xfId="1719"/>
    <cellStyle name="Normal 9 2 8" xfId="1720"/>
    <cellStyle name="Normal 9 3" xfId="1721"/>
    <cellStyle name="Normal 9 3 2" xfId="1722"/>
    <cellStyle name="Normal 9 3 2 2" xfId="1723"/>
    <cellStyle name="Normal 9 3 2 2 2" xfId="1724"/>
    <cellStyle name="Normal 9 3 2 2 2 2" xfId="1725"/>
    <cellStyle name="Normal 9 3 2 2 2 2 2" xfId="1726"/>
    <cellStyle name="Normal 9 3 2 2 2 3" xfId="1727"/>
    <cellStyle name="Normal 9 3 2 2 3" xfId="1728"/>
    <cellStyle name="Normal 9 3 2 2 3 2" xfId="1729"/>
    <cellStyle name="Normal 9 3 2 2 4" xfId="1730"/>
    <cellStyle name="Normal 9 3 2 3" xfId="1731"/>
    <cellStyle name="Normal 9 3 2 3 2" xfId="1732"/>
    <cellStyle name="Normal 9 3 2 3 2 2" xfId="1733"/>
    <cellStyle name="Normal 9 3 2 3 3" xfId="1734"/>
    <cellStyle name="Normal 9 3 2 4" xfId="1735"/>
    <cellStyle name="Normal 9 3 2 4 2" xfId="1736"/>
    <cellStyle name="Normal 9 3 2 5" xfId="1737"/>
    <cellStyle name="Normal 9 3 3" xfId="1738"/>
    <cellStyle name="Normal 9 3 3 2" xfId="1739"/>
    <cellStyle name="Normal 9 3 3 2 2" xfId="1740"/>
    <cellStyle name="Normal 9 3 3 2 2 2" xfId="1741"/>
    <cellStyle name="Normal 9 3 3 2 3" xfId="1742"/>
    <cellStyle name="Normal 9 3 3 3" xfId="1743"/>
    <cellStyle name="Normal 9 3 3 3 2" xfId="1744"/>
    <cellStyle name="Normal 9 3 3 4" xfId="1745"/>
    <cellStyle name="Normal 9 3 4" xfId="1746"/>
    <cellStyle name="Normal 9 3 4 2" xfId="1747"/>
    <cellStyle name="Normal 9 3 4 2 2" xfId="1748"/>
    <cellStyle name="Normal 9 3 4 3" xfId="1749"/>
    <cellStyle name="Normal 9 3 5" xfId="1750"/>
    <cellStyle name="Normal 9 3 5 2" xfId="1751"/>
    <cellStyle name="Normal 9 3 6" xfId="1752"/>
    <cellStyle name="Normal 9 4" xfId="1753"/>
    <cellStyle name="Normal 9 4 2" xfId="1754"/>
    <cellStyle name="Normal 9 4 2 2" xfId="1755"/>
    <cellStyle name="Normal 9 4 2 2 2" xfId="1756"/>
    <cellStyle name="Normal 9 4 2 2 2 2" xfId="1757"/>
    <cellStyle name="Normal 9 4 2 2 3" xfId="1758"/>
    <cellStyle name="Normal 9 4 2 3" xfId="1759"/>
    <cellStyle name="Normal 9 4 2 3 2" xfId="1760"/>
    <cellStyle name="Normal 9 4 2 4" xfId="1761"/>
    <cellStyle name="Normal 9 4 3" xfId="1762"/>
    <cellStyle name="Normal 9 4 3 2" xfId="1763"/>
    <cellStyle name="Normal 9 4 3 2 2" xfId="1764"/>
    <cellStyle name="Normal 9 4 3 3" xfId="1765"/>
    <cellStyle name="Normal 9 4 4" xfId="1766"/>
    <cellStyle name="Normal 9 4 4 2" xfId="1767"/>
    <cellStyle name="Normal 9 4 5" xfId="1768"/>
    <cellStyle name="Normal 9 5" xfId="1769"/>
    <cellStyle name="Normal 9 5 2" xfId="1770"/>
    <cellStyle name="Normal 9 5 2 2" xfId="1771"/>
    <cellStyle name="Normal 9 5 2 2 2" xfId="1772"/>
    <cellStyle name="Normal 9 5 2 2 2 2" xfId="1773"/>
    <cellStyle name="Normal 9 5 2 2 3" xfId="1774"/>
    <cellStyle name="Normal 9 5 2 3" xfId="1775"/>
    <cellStyle name="Normal 9 5 2 3 2" xfId="1776"/>
    <cellStyle name="Normal 9 5 2 4" xfId="1777"/>
    <cellStyle name="Normal 9 5 3" xfId="1778"/>
    <cellStyle name="Normal 9 5 3 2" xfId="1779"/>
    <cellStyle name="Normal 9 5 3 2 2" xfId="1780"/>
    <cellStyle name="Normal 9 5 3 3" xfId="1781"/>
    <cellStyle name="Normal 9 5 4" xfId="1782"/>
    <cellStyle name="Normal 9 5 4 2" xfId="1783"/>
    <cellStyle name="Normal 9 5 5" xfId="1784"/>
    <cellStyle name="Normal 9 6" xfId="1785"/>
    <cellStyle name="Normal 9 6 2" xfId="1786"/>
    <cellStyle name="Normal 9 6 2 2" xfId="1787"/>
    <cellStyle name="Normal 9 6 2 2 2" xfId="1788"/>
    <cellStyle name="Normal 9 6 2 2 2 2" xfId="1789"/>
    <cellStyle name="Normal 9 6 2 2 3" xfId="1790"/>
    <cellStyle name="Normal 9 6 2 3" xfId="1791"/>
    <cellStyle name="Normal 9 6 2 3 2" xfId="1792"/>
    <cellStyle name="Normal 9 6 2 4" xfId="1793"/>
    <cellStyle name="Normal 9 6 3" xfId="1794"/>
    <cellStyle name="Normal 9 6 3 2" xfId="1795"/>
    <cellStyle name="Normal 9 6 3 2 2" xfId="1796"/>
    <cellStyle name="Normal 9 6 3 3" xfId="1797"/>
    <cellStyle name="Normal 9 6 4" xfId="1798"/>
    <cellStyle name="Normal 9 6 4 2" xfId="1799"/>
    <cellStyle name="Normal 9 6 5" xfId="1800"/>
    <cellStyle name="Normal 9 7" xfId="1801"/>
    <cellStyle name="Normal 9 7 2" xfId="1802"/>
    <cellStyle name="Normal 9 7 2 2" xfId="1803"/>
    <cellStyle name="Normal 9 7 2 2 2" xfId="1804"/>
    <cellStyle name="Normal 9 7 2 3" xfId="1805"/>
    <cellStyle name="Normal 9 7 3" xfId="1806"/>
    <cellStyle name="Normal 9 7 3 2" xfId="1807"/>
    <cellStyle name="Normal 9 7 4" xfId="1808"/>
    <cellStyle name="Normal 9 8" xfId="1809"/>
    <cellStyle name="Normal 9 8 2" xfId="1810"/>
    <cellStyle name="Normal 9 8 2 2" xfId="1811"/>
    <cellStyle name="Normal 9 8 3" xfId="1812"/>
    <cellStyle name="Normal 9 9" xfId="1813"/>
    <cellStyle name="Normal 9 9 2" xfId="1814"/>
    <cellStyle name="Normal JB" xfId="1815"/>
    <cellStyle name="Normal JB 2" xfId="1816"/>
    <cellStyle name="Normal JB 2 2" xfId="1817"/>
    <cellStyle name="Normal JB 2 2 2" xfId="1818"/>
    <cellStyle name="Normal JB 2 2 3" xfId="1819"/>
    <cellStyle name="Normal JB 2 2 4" xfId="1820"/>
    <cellStyle name="Normal JB 2 3" xfId="1821"/>
    <cellStyle name="Normal JB 2 4" xfId="1822"/>
    <cellStyle name="Normal JB 2 5" xfId="1823"/>
    <cellStyle name="Normal JB 3" xfId="1824"/>
    <cellStyle name="Normal JB 3 2" xfId="1825"/>
    <cellStyle name="Normal JB 3 2 2" xfId="1826"/>
    <cellStyle name="Normal JB 3 2 3" xfId="1827"/>
    <cellStyle name="Normal JB 3 2 4" xfId="1828"/>
    <cellStyle name="Normal JB 3 3" xfId="1829"/>
    <cellStyle name="Normal JB 3 4" xfId="1830"/>
    <cellStyle name="Normal JB 3 5" xfId="1831"/>
    <cellStyle name="Normal JB 4" xfId="1832"/>
    <cellStyle name="Normal JB 4 2" xfId="1833"/>
    <cellStyle name="Normal JB 4 3" xfId="1834"/>
    <cellStyle name="Normal JB 5" xfId="1835"/>
    <cellStyle name="Normal JB 6" xfId="1836"/>
    <cellStyle name="Normal JB 7" xfId="1837"/>
    <cellStyle name="NormalJB" xfId="1838"/>
    <cellStyle name="NormalJB 2" xfId="1839"/>
    <cellStyle name="NormalJB 2 2" xfId="1840"/>
    <cellStyle name="NormalJB 3" xfId="1841"/>
    <cellStyle name="Note 10" xfId="1842"/>
    <cellStyle name="Note 10 2" xfId="1843"/>
    <cellStyle name="Note 10 3" xfId="1844"/>
    <cellStyle name="Note 10 4" xfId="1845"/>
    <cellStyle name="Note 11" xfId="1846"/>
    <cellStyle name="Note 11 2" xfId="1847"/>
    <cellStyle name="Note 11 3" xfId="1848"/>
    <cellStyle name="Note 11 4" xfId="1849"/>
    <cellStyle name="Note 2" xfId="1850"/>
    <cellStyle name="Note 2 2" xfId="1851"/>
    <cellStyle name="Note 2 2 2" xfId="1852"/>
    <cellStyle name="Note 2 2 2 2" xfId="1853"/>
    <cellStyle name="Note 2 2 3" xfId="1854"/>
    <cellStyle name="Note 2 3" xfId="1855"/>
    <cellStyle name="Note 2 3 2" xfId="1856"/>
    <cellStyle name="Note 2 3 3" xfId="1857"/>
    <cellStyle name="Note 2 3 4" xfId="1858"/>
    <cellStyle name="Note 2 4" xfId="1859"/>
    <cellStyle name="Note 2 5" xfId="1860"/>
    <cellStyle name="Note 2 6" xfId="1861"/>
    <cellStyle name="Note 3" xfId="1862"/>
    <cellStyle name="Note 3 2" xfId="1863"/>
    <cellStyle name="Note 3 2 2" xfId="1864"/>
    <cellStyle name="Note 3 2 2 2" xfId="1865"/>
    <cellStyle name="Note 3 2 3" xfId="1866"/>
    <cellStyle name="Note 3 3" xfId="1867"/>
    <cellStyle name="Note 3 3 2" xfId="1868"/>
    <cellStyle name="Note 3 4" xfId="1869"/>
    <cellStyle name="Note 4" xfId="1870"/>
    <cellStyle name="Note 4 2" xfId="1871"/>
    <cellStyle name="Note 4 2 2" xfId="1872"/>
    <cellStyle name="Note 4 3" xfId="1873"/>
    <cellStyle name="Note 5" xfId="1874"/>
    <cellStyle name="Note 5 2" xfId="1875"/>
    <cellStyle name="Note 5 2 2" xfId="1876"/>
    <cellStyle name="Note 5 2 3" xfId="1877"/>
    <cellStyle name="Note 5 2 4" xfId="1878"/>
    <cellStyle name="Note 5 3" xfId="1879"/>
    <cellStyle name="Note 5 4" xfId="1880"/>
    <cellStyle name="Note 5 5" xfId="1881"/>
    <cellStyle name="Note 6" xfId="1882"/>
    <cellStyle name="Note 6 2" xfId="1883"/>
    <cellStyle name="Note 6 2 2" xfId="1884"/>
    <cellStyle name="Note 6 3" xfId="1885"/>
    <cellStyle name="Note 7" xfId="1886"/>
    <cellStyle name="Note 7 2" xfId="1887"/>
    <cellStyle name="Note 7 3" xfId="1888"/>
    <cellStyle name="Note 7 4" xfId="1889"/>
    <cellStyle name="Note 8" xfId="1890"/>
    <cellStyle name="Note 8 2" xfId="1891"/>
    <cellStyle name="Note 9" xfId="1892"/>
    <cellStyle name="Note 9 2" xfId="1893"/>
    <cellStyle name="Note 9 3" xfId="1894"/>
    <cellStyle name="Note 9 4" xfId="1895"/>
    <cellStyle name="Output 2" xfId="1896"/>
    <cellStyle name="Output 2 2" xfId="1897"/>
    <cellStyle name="Output 2 2 2" xfId="1898"/>
    <cellStyle name="Output 2 2 3" xfId="1899"/>
    <cellStyle name="Output 2 2 4" xfId="1900"/>
    <cellStyle name="Output 3" xfId="1901"/>
    <cellStyle name="Output 3 2" xfId="1902"/>
    <cellStyle name="Output 3 3" xfId="1903"/>
    <cellStyle name="Output 3 4" xfId="1904"/>
    <cellStyle name="Output 3 5" xfId="1905"/>
    <cellStyle name="Output 4" xfId="1906"/>
    <cellStyle name="Output 4 2" xfId="1907"/>
    <cellStyle name="Output 4 2 2" xfId="1908"/>
    <cellStyle name="Output 4 2 3" xfId="1909"/>
    <cellStyle name="Output 4 2 4" xfId="1910"/>
    <cellStyle name="Output 4 3" xfId="1911"/>
    <cellStyle name="Output 4 4" xfId="1912"/>
    <cellStyle name="Output 4 5" xfId="1913"/>
    <cellStyle name="Output 5" xfId="1914"/>
    <cellStyle name="Output 5 2" xfId="1915"/>
    <cellStyle name="Output 5 3" xfId="1916"/>
    <cellStyle name="Output 5 4" xfId="1917"/>
    <cellStyle name="Output 6" xfId="1918"/>
    <cellStyle name="Output 6 2" xfId="1919"/>
    <cellStyle name="Output 6 3" xfId="1920"/>
    <cellStyle name="Output 6 4" xfId="1921"/>
    <cellStyle name="Percent 2" xfId="1922"/>
    <cellStyle name="Percent 2 2" xfId="1923"/>
    <cellStyle name="Percent 2 2 2" xfId="1924"/>
    <cellStyle name="Percent 2 3" xfId="1925"/>
    <cellStyle name="Percent 2 3 2" xfId="1926"/>
    <cellStyle name="Percent 2 4" xfId="1927"/>
    <cellStyle name="Percent 2 4 2" xfId="1928"/>
    <cellStyle name="Percent 2 5" xfId="1929"/>
    <cellStyle name="Percent 2 5 2" xfId="1930"/>
    <cellStyle name="Percent 2 6" xfId="1931"/>
    <cellStyle name="Percent 2 6 2" xfId="1932"/>
    <cellStyle name="Percent 2 7" xfId="1933"/>
    <cellStyle name="Percent 3" xfId="1934"/>
    <cellStyle name="Percent 3 2" xfId="1935"/>
    <cellStyle name="Percent 3 2 2" xfId="1936"/>
    <cellStyle name="Percent 3 3" xfId="1937"/>
    <cellStyle name="Percent 3 3 2" xfId="1938"/>
    <cellStyle name="Percent 3 3 2 2" xfId="1939"/>
    <cellStyle name="Percent 3 3 3" xfId="1940"/>
    <cellStyle name="Percent 3 4" xfId="1941"/>
    <cellStyle name="Percent 4" xfId="1942"/>
    <cellStyle name="Percent 4 2" xfId="1943"/>
    <cellStyle name="Percent 4 3" xfId="1944"/>
    <cellStyle name="Percent 5" xfId="1945"/>
    <cellStyle name="Percent 5 2" xfId="1946"/>
    <cellStyle name="Percent 5 2 2" xfId="1947"/>
    <cellStyle name="Percent 5 3" xfId="1948"/>
    <cellStyle name="Percent 5 4" xfId="1949"/>
    <cellStyle name="Percent 6" xfId="1950"/>
    <cellStyle name="Percent 7" xfId="1951"/>
    <cellStyle name="Present JB" xfId="1952"/>
    <cellStyle name="Present JB 2" xfId="1953"/>
    <cellStyle name="Present JB 3" xfId="1954"/>
    <cellStyle name="Present JB 4" xfId="1955"/>
    <cellStyle name="Present JB 5" xfId="1956"/>
    <cellStyle name="Result" xfId="1957"/>
    <cellStyle name="Result2" xfId="1958"/>
    <cellStyle name="rowfield" xfId="1959"/>
    <cellStyle name="rowfield 2" xfId="1960"/>
    <cellStyle name="rowfield 2 2" xfId="1961"/>
    <cellStyle name="rowfield 2 3" xfId="1962"/>
    <cellStyle name="rowfield 2 4" xfId="1963"/>
    <cellStyle name="rowfield 2 5" xfId="1964"/>
    <cellStyle name="rowfield 3" xfId="1965"/>
    <cellStyle name="rowfield 4" xfId="1966"/>
    <cellStyle name="rowfield 5" xfId="1967"/>
    <cellStyle name="rowfield 6" xfId="1968"/>
    <cellStyle name="rowfield 7" xfId="1969"/>
    <cellStyle name="StandardValue" xfId="1970"/>
    <cellStyle name="StandardValue 2" xfId="1971"/>
    <cellStyle name="Style1" xfId="1972"/>
    <cellStyle name="Style2" xfId="1973"/>
    <cellStyle name="Style3" xfId="1974"/>
    <cellStyle name="Style4" xfId="1975"/>
    <cellStyle name="Style5" xfId="1976"/>
    <cellStyle name="Style6" xfId="1977"/>
    <cellStyle name="Style7" xfId="1978"/>
    <cellStyle name="Title 2" xfId="1979"/>
    <cellStyle name="Title 2 2" xfId="1980"/>
    <cellStyle name="Title 3" xfId="1981"/>
    <cellStyle name="Title 3 2" xfId="1982"/>
    <cellStyle name="Title 4" xfId="1983"/>
    <cellStyle name="Title 4 2" xfId="1984"/>
    <cellStyle name="Title 5" xfId="1985"/>
    <cellStyle name="Total 2" xfId="1986"/>
    <cellStyle name="Total 2 2" xfId="1987"/>
    <cellStyle name="Total 2 2 2" xfId="1988"/>
    <cellStyle name="Total 2 2 3" xfId="1989"/>
    <cellStyle name="Total 2 2 4" xfId="1990"/>
    <cellStyle name="Total 2 2 5" xfId="1991"/>
    <cellStyle name="Total 2 3" xfId="1992"/>
    <cellStyle name="Total 2 3 2" xfId="1993"/>
    <cellStyle name="Total 2 3 3" xfId="1994"/>
    <cellStyle name="Total 2 3 4" xfId="1995"/>
    <cellStyle name="Total 2 3 5" xfId="1996"/>
    <cellStyle name="Total 2 4" xfId="1997"/>
    <cellStyle name="Total 2 4 2" xfId="1998"/>
    <cellStyle name="Total 2 4 3" xfId="1999"/>
    <cellStyle name="Total 2 4 4" xfId="2000"/>
    <cellStyle name="Total 2 4 5" xfId="2001"/>
    <cellStyle name="Total 3" xfId="2002"/>
    <cellStyle name="Total 3 2" xfId="2003"/>
    <cellStyle name="Total 3 3" xfId="2004"/>
    <cellStyle name="Total 3 4" xfId="2005"/>
    <cellStyle name="Total 3 5" xfId="2006"/>
    <cellStyle name="Total 4" xfId="2007"/>
    <cellStyle name="Total 4 2" xfId="2008"/>
    <cellStyle name="Total 4 2 2" xfId="2009"/>
    <cellStyle name="Total 4 2 3" xfId="2010"/>
    <cellStyle name="Total 4 2 4" xfId="2011"/>
    <cellStyle name="Total 4 2 5" xfId="2012"/>
    <cellStyle name="Total 4 3" xfId="2013"/>
    <cellStyle name="Total 4 4" xfId="2014"/>
    <cellStyle name="Total 4 5" xfId="2015"/>
    <cellStyle name="Total 5" xfId="2016"/>
    <cellStyle name="Total 5 2" xfId="2017"/>
    <cellStyle name="Total 5 3" xfId="2018"/>
    <cellStyle name="Total 5 4" xfId="2019"/>
    <cellStyle name="Total 6" xfId="2020"/>
    <cellStyle name="Total 6 2" xfId="2021"/>
    <cellStyle name="Total 6 3" xfId="2022"/>
    <cellStyle name="Total 6 4" xfId="2023"/>
    <cellStyle name="Warning Text 2" xfId="2024"/>
    <cellStyle name="Warning Text 2 2" xfId="2025"/>
    <cellStyle name="Warning Text 3" xfId="2026"/>
    <cellStyle name="Warning Text 3 2" xfId="2027"/>
    <cellStyle name="Warning Text 4" xfId="2028"/>
    <cellStyle name="Warning Text 5" xfId="2029"/>
    <cellStyle name="Year" xfId="20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f\Desktop\N:\Finance\Budget%20Review\2011%202012%20Budget%20Reviews\Dec%202011\1.%20QBRS%20-%20Dec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ler.dun\AppData\Local\Microsoft\Windows\Temporary%20Internet%20Files\Content.Outlook\17FK5KVA\LTFP%20-%20Dungog%20revised%20SS7%20GS%20V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f\Desktop\N:\Finance\Budget%20Review\2012%202013%20Budget%20Reviews\3.Mar%2013\3.%20QBRS%20Mar13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KPI's"/>
      <sheetName val="Parameter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TF 3 yr avg"/>
      <sheetName val="Population"/>
      <sheetName val="GF Base"/>
      <sheetName val="GF 2"/>
      <sheetName val="GF 3"/>
      <sheetName val="Gen Assump"/>
      <sheetName val="GF - FFTF 1 Yr"/>
      <sheetName val="GF - Reports"/>
      <sheetName val="WF Base"/>
      <sheetName val="WF 2"/>
      <sheetName val="WF 3"/>
      <sheetName val="W Assump"/>
      <sheetName val="WF - FFTF 1 Yr"/>
      <sheetName val="SF Base"/>
      <sheetName val="SF 2"/>
      <sheetName val="SF 3"/>
      <sheetName val="SF Assump"/>
      <sheetName val="SF - FFTF 1 Yr"/>
      <sheetName val="G-W-S Base"/>
      <sheetName val="G-W-S 2"/>
      <sheetName val="G-W-S 3"/>
      <sheetName val="GWS - FFTF 1 Yr"/>
      <sheetName val="Con Base"/>
      <sheetName val="Consol 2"/>
      <sheetName val="Consol 3"/>
      <sheetName val="Consol - FFTF 1 Yr"/>
    </sheetNames>
    <sheetDataSet>
      <sheetData sheetId="0"/>
      <sheetData sheetId="1"/>
      <sheetData sheetId="2">
        <row r="2">
          <cell r="H2">
            <v>2019</v>
          </cell>
          <cell r="I2">
            <v>2020</v>
          </cell>
          <cell r="J2">
            <v>2021</v>
          </cell>
          <cell r="K2">
            <v>2022</v>
          </cell>
          <cell r="L2">
            <v>2023</v>
          </cell>
          <cell r="M2">
            <v>2024</v>
          </cell>
          <cell r="N2">
            <v>2025</v>
          </cell>
          <cell r="O2">
            <v>2026</v>
          </cell>
          <cell r="P2">
            <v>2027</v>
          </cell>
          <cell r="Q2">
            <v>2028</v>
          </cell>
          <cell r="R2">
            <v>2029</v>
          </cell>
        </row>
        <row r="19">
          <cell r="H19">
            <v>7460.6989999999987</v>
          </cell>
          <cell r="I19">
            <v>7699.7839374999985</v>
          </cell>
          <cell r="J19">
            <v>7887.7462663437473</v>
          </cell>
          <cell r="K19">
            <v>8080.3056773427315</v>
          </cell>
          <cell r="L19">
            <v>8282.3133192762998</v>
          </cell>
          <cell r="M19">
            <v>8489.3711522582071</v>
          </cell>
          <cell r="N19">
            <v>8701.6054310646614</v>
          </cell>
          <cell r="O19">
            <v>8919.1455668412764</v>
          </cell>
          <cell r="P19">
            <v>9142.1242060123077</v>
          </cell>
          <cell r="Q19">
            <v>9370.6773111626153</v>
          </cell>
          <cell r="R19">
            <v>9604.9442439416798</v>
          </cell>
        </row>
        <row r="20">
          <cell r="H20">
            <v>1235.125</v>
          </cell>
          <cell r="I20">
            <v>1266.003125</v>
          </cell>
          <cell r="J20">
            <v>1297.6532031249999</v>
          </cell>
          <cell r="K20">
            <v>1330.0945332031247</v>
          </cell>
          <cell r="L20">
            <v>1363.3468965332027</v>
          </cell>
          <cell r="M20">
            <v>1397.4305689465325</v>
          </cell>
          <cell r="N20">
            <v>1432.3663331701957</v>
          </cell>
          <cell r="O20">
            <v>1468.1754914994506</v>
          </cell>
          <cell r="P20">
            <v>1504.8798787869366</v>
          </cell>
          <cell r="Q20">
            <v>1542.5018757566099</v>
          </cell>
          <cell r="R20">
            <v>1581.0644226505251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4">
          <cell r="H24">
            <v>485.77977047027241</v>
          </cell>
          <cell r="I24">
            <v>586.46462628303755</v>
          </cell>
          <cell r="J24">
            <v>752.75742278878045</v>
          </cell>
          <cell r="K24">
            <v>905.35918553240708</v>
          </cell>
          <cell r="L24">
            <v>1085.9256907918639</v>
          </cell>
          <cell r="M24">
            <v>1247.5064547693137</v>
          </cell>
          <cell r="N24">
            <v>1447.8482526795669</v>
          </cell>
          <cell r="O24">
            <v>1646.5629016047094</v>
          </cell>
          <cell r="P24">
            <v>1871.3445537411542</v>
          </cell>
          <cell r="Q24">
            <v>2066.3773564173935</v>
          </cell>
          <cell r="R24">
            <v>2304.8079554150841</v>
          </cell>
        </row>
        <row r="26">
          <cell r="H26">
            <v>870.22499999999991</v>
          </cell>
          <cell r="I26">
            <v>891.9806249999998</v>
          </cell>
          <cell r="J26">
            <v>914.28014062499972</v>
          </cell>
          <cell r="K26">
            <v>937.13714414062463</v>
          </cell>
          <cell r="L26">
            <v>960.56557274414013</v>
          </cell>
          <cell r="M26">
            <v>984.57971206274351</v>
          </cell>
          <cell r="N26">
            <v>1009.194204864312</v>
          </cell>
          <cell r="O26">
            <v>1034.4240599859197</v>
          </cell>
          <cell r="P26">
            <v>1060.2846614855675</v>
          </cell>
          <cell r="Q26">
            <v>1086.7917780227067</v>
          </cell>
          <cell r="R26">
            <v>1113.9615724732744</v>
          </cell>
        </row>
        <row r="29">
          <cell r="H29">
            <v>5490.36</v>
          </cell>
          <cell r="I29">
            <v>5545.2635999999993</v>
          </cell>
          <cell r="J29">
            <v>5600.7162359999993</v>
          </cell>
          <cell r="K29">
            <v>5684.7269795399989</v>
          </cell>
          <cell r="L29">
            <v>5769.9978842330984</v>
          </cell>
          <cell r="M29">
            <v>5856.5478524965947</v>
          </cell>
          <cell r="N29">
            <v>5944.3960702840432</v>
          </cell>
          <cell r="O29">
            <v>6033.5620113383029</v>
          </cell>
          <cell r="P29">
            <v>6124.0654415083773</v>
          </cell>
          <cell r="Q29">
            <v>6215.9264231310026</v>
          </cell>
          <cell r="R29">
            <v>6309.1653194779674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H36">
            <v>8.1999999999999993</v>
          </cell>
          <cell r="I36">
            <v>8.4049999999999994</v>
          </cell>
          <cell r="J36">
            <v>8.615124999999999</v>
          </cell>
          <cell r="K36">
            <v>8.8305031249999981</v>
          </cell>
          <cell r="L36">
            <v>9.0512657031249972</v>
          </cell>
          <cell r="M36">
            <v>9.2775473457031215</v>
          </cell>
          <cell r="N36">
            <v>9.5094860293456982</v>
          </cell>
          <cell r="O36">
            <v>9.7472231800793399</v>
          </cell>
          <cell r="P36">
            <v>9.9909037595813217</v>
          </cell>
          <cell r="Q36">
            <v>10.240676353570853</v>
          </cell>
          <cell r="R36">
            <v>10.496693262410124</v>
          </cell>
        </row>
        <row r="40">
          <cell r="H40">
            <v>4587.96</v>
          </cell>
          <cell r="I40">
            <v>4702.6589999999997</v>
          </cell>
          <cell r="J40">
            <v>4831.9821224999996</v>
          </cell>
          <cell r="K40">
            <v>4976.9415861749994</v>
          </cell>
          <cell r="L40">
            <v>5126.2498337602492</v>
          </cell>
          <cell r="M40">
            <v>5280.0373287730572</v>
          </cell>
          <cell r="N40">
            <v>5438.4384486362487</v>
          </cell>
          <cell r="O40">
            <v>5601.5916020953364</v>
          </cell>
          <cell r="P40">
            <v>5769.639350158197</v>
          </cell>
          <cell r="Q40">
            <v>5942.7285306629428</v>
          </cell>
          <cell r="R40">
            <v>6121.0103865828314</v>
          </cell>
        </row>
        <row r="42">
          <cell r="H42">
            <v>52.222499999999997</v>
          </cell>
          <cell r="I42">
            <v>44.077500000000001</v>
          </cell>
          <cell r="J42">
            <v>35.932499999999997</v>
          </cell>
          <cell r="K42">
            <v>27.787499999999998</v>
          </cell>
          <cell r="L42">
            <v>19.642499999999998</v>
          </cell>
          <cell r="M42">
            <v>11.497499999999999</v>
          </cell>
          <cell r="N42">
            <v>3.7124999999999999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4">
          <cell r="H44">
            <v>5705.37</v>
          </cell>
          <cell r="I44">
            <v>5808.0666600000004</v>
          </cell>
          <cell r="J44">
            <v>5924.2279932000001</v>
          </cell>
          <cell r="K44">
            <v>6054.5610090504006</v>
          </cell>
          <cell r="L44">
            <v>6187.7613512495091</v>
          </cell>
          <cell r="M44">
            <v>6323.8921009769983</v>
          </cell>
          <cell r="N44">
            <v>6463.0177271984921</v>
          </cell>
          <cell r="O44">
            <v>6605.2041171968594</v>
          </cell>
          <cell r="P44">
            <v>6750.5186077751905</v>
          </cell>
          <cell r="Q44">
            <v>6899.030017146245</v>
          </cell>
          <cell r="R44">
            <v>7050.8086775234624</v>
          </cell>
        </row>
        <row r="46">
          <cell r="H46">
            <v>6137.4185383593322</v>
          </cell>
          <cell r="I46">
            <v>6162.2948096070004</v>
          </cell>
          <cell r="J46">
            <v>6236.8764120684964</v>
          </cell>
          <cell r="K46">
            <v>6313.1188028449533</v>
          </cell>
          <cell r="L46">
            <v>6403.6362776091864</v>
          </cell>
          <cell r="M46">
            <v>6480.5994493337603</v>
          </cell>
          <cell r="N46">
            <v>6579.695997413507</v>
          </cell>
          <cell r="O46">
            <v>6673.55915426093</v>
          </cell>
          <cell r="P46">
            <v>6778.2932942180187</v>
          </cell>
          <cell r="Q46">
            <v>6883.3278620771171</v>
          </cell>
          <cell r="R46">
            <v>6991.3344886229697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H49">
            <v>1754.3249999999998</v>
          </cell>
          <cell r="I49">
            <v>1785.9028499999999</v>
          </cell>
          <cell r="J49">
            <v>1821.620907</v>
          </cell>
          <cell r="K49">
            <v>1861.696566954</v>
          </cell>
          <cell r="L49">
            <v>1902.6538914269881</v>
          </cell>
          <cell r="M49">
            <v>1944.5122770383819</v>
          </cell>
          <cell r="N49">
            <v>1987.2915471332262</v>
          </cell>
          <cell r="O49">
            <v>2031.0119611701573</v>
          </cell>
          <cell r="P49">
            <v>2075.694224315901</v>
          </cell>
          <cell r="Q49">
            <v>2121.3594972508508</v>
          </cell>
          <cell r="R49">
            <v>2168.0294061903696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61">
          <cell r="H61">
            <v>4227.8599999999997</v>
          </cell>
          <cell r="I61">
            <v>4270.1385999999993</v>
          </cell>
          <cell r="J61">
            <v>4312.839985999999</v>
          </cell>
          <cell r="K61">
            <v>4377.5325857899988</v>
          </cell>
          <cell r="L61">
            <v>4443.1955745768482</v>
          </cell>
          <cell r="M61">
            <v>4509.8435081955004</v>
          </cell>
          <cell r="N61">
            <v>4600.0403783594102</v>
          </cell>
          <cell r="O61">
            <v>4692.0411859265987</v>
          </cell>
          <cell r="P61">
            <v>4785.8820096451309</v>
          </cell>
          <cell r="Q61">
            <v>4881.5996498380337</v>
          </cell>
          <cell r="R61">
            <v>4979.231642834794</v>
          </cell>
        </row>
        <row r="70">
          <cell r="H70">
            <v>11192.659015675748</v>
          </cell>
          <cell r="I70">
            <v>14548.820876101254</v>
          </cell>
          <cell r="J70">
            <v>20091.914092959349</v>
          </cell>
          <cell r="K70">
            <v>25178.639517746902</v>
          </cell>
          <cell r="L70">
            <v>31197.523026395465</v>
          </cell>
          <cell r="M70">
            <v>36583.54849231046</v>
          </cell>
          <cell r="N70">
            <v>43261.608422652236</v>
          </cell>
          <cell r="O70">
            <v>49885.430053490316</v>
          </cell>
          <cell r="P70">
            <v>57378.151791371805</v>
          </cell>
          <cell r="Q70">
            <v>63879.245213913127</v>
          </cell>
          <cell r="R70">
            <v>71826.931847169471</v>
          </cell>
        </row>
        <row r="71">
          <cell r="H71">
            <v>5000</v>
          </cell>
          <cell r="I71">
            <v>5000</v>
          </cell>
          <cell r="J71">
            <v>5000</v>
          </cell>
          <cell r="K71">
            <v>5000</v>
          </cell>
          <cell r="L71">
            <v>5000</v>
          </cell>
          <cell r="M71">
            <v>5000</v>
          </cell>
          <cell r="N71">
            <v>5000</v>
          </cell>
          <cell r="O71">
            <v>5000</v>
          </cell>
          <cell r="P71">
            <v>5000</v>
          </cell>
          <cell r="Q71">
            <v>5000</v>
          </cell>
          <cell r="R71">
            <v>5000</v>
          </cell>
        </row>
        <row r="72">
          <cell r="G72">
            <v>2114</v>
          </cell>
          <cell r="H72">
            <v>2167.9999561643835</v>
          </cell>
          <cell r="I72">
            <v>2235.3058155821914</v>
          </cell>
          <cell r="J72">
            <v>2290.0584978675506</v>
          </cell>
          <cell r="K72">
            <v>2346.1545730401999</v>
          </cell>
          <cell r="L72">
            <v>2404.8084373662045</v>
          </cell>
          <cell r="M72">
            <v>2464.9286483003598</v>
          </cell>
          <cell r="N72">
            <v>2526.5518645078682</v>
          </cell>
          <cell r="O72">
            <v>2589.7156611205651</v>
          </cell>
          <cell r="P72">
            <v>2654.4585526485789</v>
          </cell>
          <cell r="Q72">
            <v>2720.8200164647933</v>
          </cell>
          <cell r="R72">
            <v>2788.8405168764129</v>
          </cell>
        </row>
        <row r="74">
          <cell r="G74">
            <v>831</v>
          </cell>
          <cell r="H74">
            <v>781.5575342465753</v>
          </cell>
          <cell r="I74">
            <v>795.62556986301377</v>
          </cell>
          <cell r="J74">
            <v>811.538081260274</v>
          </cell>
          <cell r="K74">
            <v>829.39191904800009</v>
          </cell>
          <cell r="L74">
            <v>847.63854126705598</v>
          </cell>
          <cell r="M74">
            <v>866.28658917493135</v>
          </cell>
          <cell r="N74">
            <v>885.34489413677977</v>
          </cell>
          <cell r="O74">
            <v>904.8224818077889</v>
          </cell>
          <cell r="P74">
            <v>924.72857640756035</v>
          </cell>
          <cell r="Q74">
            <v>945.07260508852664</v>
          </cell>
          <cell r="R74">
            <v>965.86420240047426</v>
          </cell>
        </row>
        <row r="76">
          <cell r="G76">
            <v>18</v>
          </cell>
          <cell r="H76">
            <v>18</v>
          </cell>
          <cell r="I76">
            <v>18</v>
          </cell>
          <cell r="J76">
            <v>18</v>
          </cell>
          <cell r="K76">
            <v>18</v>
          </cell>
          <cell r="L76">
            <v>18</v>
          </cell>
          <cell r="M76">
            <v>18</v>
          </cell>
          <cell r="N76">
            <v>18</v>
          </cell>
          <cell r="O76">
            <v>18</v>
          </cell>
          <cell r="P76">
            <v>18</v>
          </cell>
          <cell r="Q76">
            <v>18</v>
          </cell>
          <cell r="R76">
            <v>18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6">
          <cell r="H86">
            <v>297649.71397415962</v>
          </cell>
          <cell r="I86">
            <v>299894.57780655264</v>
          </cell>
          <cell r="J86">
            <v>303167.13194732415</v>
          </cell>
          <cell r="K86">
            <v>307523.59422476566</v>
          </cell>
          <cell r="L86">
            <v>312024.26981120929</v>
          </cell>
          <cell r="M86">
            <v>316687.87708693743</v>
          </cell>
          <cell r="N86">
            <v>321497.56036253728</v>
          </cell>
          <cell r="O86">
            <v>326463.94682529592</v>
          </cell>
          <cell r="P86">
            <v>331581.677951672</v>
          </cell>
          <cell r="Q86">
            <v>336856.08704744198</v>
          </cell>
          <cell r="R86">
            <v>342289.95972973877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9">
          <cell r="H89">
            <v>71</v>
          </cell>
          <cell r="I89">
            <v>71</v>
          </cell>
          <cell r="J89">
            <v>71</v>
          </cell>
          <cell r="K89">
            <v>71</v>
          </cell>
          <cell r="L89">
            <v>71</v>
          </cell>
          <cell r="M89">
            <v>71</v>
          </cell>
          <cell r="N89">
            <v>71</v>
          </cell>
          <cell r="O89">
            <v>71</v>
          </cell>
          <cell r="P89">
            <v>71</v>
          </cell>
          <cell r="Q89">
            <v>71</v>
          </cell>
          <cell r="R89">
            <v>71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9">
          <cell r="G99">
            <v>1402</v>
          </cell>
          <cell r="H99">
            <v>1425.9142356164384</v>
          </cell>
          <cell r="I99">
            <v>1455.3817852931509</v>
          </cell>
          <cell r="J99">
            <v>1488.6638361113426</v>
          </cell>
          <cell r="K99">
            <v>1525.9895994689045</v>
          </cell>
          <cell r="L99">
            <v>1564.273784389226</v>
          </cell>
          <cell r="M99">
            <v>1603.5415937897551</v>
          </cell>
          <cell r="N99">
            <v>1643.8189085814145</v>
          </cell>
          <cell r="O99">
            <v>1685.1323062903391</v>
          </cell>
          <cell r="P99">
            <v>1727.509080200464</v>
          </cell>
          <cell r="Q99">
            <v>1770.9772590317637</v>
          </cell>
          <cell r="R99">
            <v>1815.5656271693588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H102">
            <v>181</v>
          </cell>
          <cell r="I102">
            <v>181</v>
          </cell>
          <cell r="J102">
            <v>181</v>
          </cell>
          <cell r="K102">
            <v>181</v>
          </cell>
          <cell r="L102">
            <v>181</v>
          </cell>
          <cell r="M102">
            <v>165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G103">
            <v>2445</v>
          </cell>
          <cell r="H103">
            <v>2409.5309999999999</v>
          </cell>
          <cell r="I103">
            <v>2459.3257020000001</v>
          </cell>
          <cell r="J103">
            <v>2515.5662045400004</v>
          </cell>
          <cell r="K103">
            <v>2578.6398324358802</v>
          </cell>
          <cell r="L103">
            <v>2643.3330152873496</v>
          </cell>
          <cell r="M103">
            <v>2709.6883413576879</v>
          </cell>
          <cell r="N103">
            <v>2777.7495445935938</v>
          </cell>
          <cell r="O103">
            <v>2847.5615360924712</v>
          </cell>
          <cell r="P103">
            <v>2919.1704364498582</v>
          </cell>
          <cell r="Q103">
            <v>1870.3897556325048</v>
          </cell>
          <cell r="R103">
            <v>1917.4810587870829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H109">
            <v>889</v>
          </cell>
          <cell r="I109">
            <v>708</v>
          </cell>
          <cell r="J109">
            <v>527</v>
          </cell>
          <cell r="K109">
            <v>346</v>
          </cell>
          <cell r="L109">
            <v>165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G110">
            <v>3036</v>
          </cell>
          <cell r="H110">
            <v>3036</v>
          </cell>
          <cell r="I110">
            <v>3036</v>
          </cell>
          <cell r="J110">
            <v>3036</v>
          </cell>
          <cell r="K110">
            <v>3036</v>
          </cell>
          <cell r="L110">
            <v>3036</v>
          </cell>
          <cell r="M110">
            <v>3036</v>
          </cell>
          <cell r="N110">
            <v>3036</v>
          </cell>
          <cell r="O110">
            <v>3036</v>
          </cell>
          <cell r="P110">
            <v>3036</v>
          </cell>
          <cell r="Q110">
            <v>3036</v>
          </cell>
          <cell r="R110">
            <v>3036</v>
          </cell>
        </row>
        <row r="114">
          <cell r="H114">
            <v>133501.16473211095</v>
          </cell>
          <cell r="I114">
            <v>135266.20342628699</v>
          </cell>
          <cell r="J114">
            <v>137190.17187140102</v>
          </cell>
          <cell r="K114">
            <v>139280.05301505057</v>
          </cell>
          <cell r="L114">
            <v>141554.5053648632</v>
          </cell>
          <cell r="M114">
            <v>144008.52350481559</v>
          </cell>
          <cell r="N114">
            <v>146681.32744088565</v>
          </cell>
          <cell r="O114">
            <v>149573.61904653872</v>
          </cell>
          <cell r="P114">
            <v>152698.04522501046</v>
          </cell>
          <cell r="Q114">
            <v>156025.71438855524</v>
          </cell>
          <cell r="R114">
            <v>159598.20327969134</v>
          </cell>
        </row>
        <row r="115">
          <cell r="H115">
            <v>175438.32051251899</v>
          </cell>
          <cell r="I115">
            <v>179457.41915451898</v>
          </cell>
          <cell r="J115">
            <v>186511.24070735899</v>
          </cell>
          <cell r="K115">
            <v>194019.09778764547</v>
          </cell>
          <cell r="L115">
            <v>202419.12765169825</v>
          </cell>
          <cell r="M115">
            <v>210168.88737676007</v>
          </cell>
          <cell r="N115">
            <v>219121.16964977351</v>
          </cell>
          <cell r="O115">
            <v>227790.60213279305</v>
          </cell>
          <cell r="P115">
            <v>237247.29213043913</v>
          </cell>
          <cell r="Q115">
            <v>246787.14347968891</v>
          </cell>
          <cell r="R115">
            <v>256593.3463305374</v>
          </cell>
        </row>
        <row r="130"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3"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2"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H143">
            <v>-5824.9000000000005</v>
          </cell>
          <cell r="I143">
            <v>-4388.0599999999995</v>
          </cell>
          <cell r="J143">
            <v>-2455.6090000000004</v>
          </cell>
          <cell r="K143">
            <v>-3161.7239999999997</v>
          </cell>
          <cell r="L143">
            <v>-2504.2820000000002</v>
          </cell>
          <cell r="M143">
            <v>-3394.4469999999997</v>
          </cell>
          <cell r="N143">
            <v>-2437.0969999999998</v>
          </cell>
          <cell r="O143">
            <v>-2970.5131339999998</v>
          </cell>
          <cell r="P143">
            <v>-2439.3344229479999</v>
          </cell>
          <cell r="Q143">
            <v>-2617.885608597333</v>
          </cell>
          <cell r="R143">
            <v>-2619.004320071333</v>
          </cell>
        </row>
        <row r="144"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-16</v>
          </cell>
          <cell r="N155">
            <v>-165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H156">
            <v>-181</v>
          </cell>
          <cell r="I156">
            <v>-181</v>
          </cell>
          <cell r="J156">
            <v>-181</v>
          </cell>
          <cell r="K156">
            <v>-181</v>
          </cell>
          <cell r="L156">
            <v>-181</v>
          </cell>
          <cell r="M156">
            <v>-165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9">
          <cell r="H159">
            <v>9536.2999999999993</v>
          </cell>
          <cell r="I159">
            <v>11192.659015675748</v>
          </cell>
          <cell r="J159">
            <v>14548.820876101254</v>
          </cell>
          <cell r="K159">
            <v>20091.914092959349</v>
          </cell>
          <cell r="L159">
            <v>25178.639517746902</v>
          </cell>
          <cell r="M159">
            <v>31197.523026395465</v>
          </cell>
          <cell r="N159">
            <v>36583.54849231046</v>
          </cell>
          <cell r="O159">
            <v>43261.608422652236</v>
          </cell>
          <cell r="P159">
            <v>49885.430053490316</v>
          </cell>
          <cell r="Q159">
            <v>57378.151791371805</v>
          </cell>
          <cell r="R159">
            <v>63879.245213913127</v>
          </cell>
        </row>
      </sheetData>
      <sheetData sheetId="3">
        <row r="2">
          <cell r="H2">
            <v>2019</v>
          </cell>
          <cell r="I2">
            <v>2020</v>
          </cell>
          <cell r="J2">
            <v>2021</v>
          </cell>
          <cell r="K2">
            <v>2022</v>
          </cell>
          <cell r="L2">
            <v>2023</v>
          </cell>
          <cell r="M2">
            <v>2024</v>
          </cell>
          <cell r="N2">
            <v>2025</v>
          </cell>
          <cell r="O2">
            <v>2026</v>
          </cell>
          <cell r="P2">
            <v>2027</v>
          </cell>
          <cell r="Q2">
            <v>2028</v>
          </cell>
          <cell r="R2">
            <v>2029</v>
          </cell>
        </row>
        <row r="19">
          <cell r="H19">
            <v>7525.0775491240875</v>
          </cell>
          <cell r="I19">
            <v>8550.7677818448901</v>
          </cell>
          <cell r="J19">
            <v>9636.05605642712</v>
          </cell>
          <cell r="K19">
            <v>10490.664374623357</v>
          </cell>
          <cell r="L19">
            <v>11433.106262678626</v>
          </cell>
          <cell r="M19">
            <v>12467.126725804246</v>
          </cell>
          <cell r="N19">
            <v>13182.786369234342</v>
          </cell>
          <cell r="O19">
            <v>13940.576392267289</v>
          </cell>
          <cell r="P19">
            <v>14328.310307469106</v>
          </cell>
          <cell r="Q19">
            <v>14726.718058185848</v>
          </cell>
          <cell r="R19">
            <v>15136.09100249626</v>
          </cell>
        </row>
        <row r="20">
          <cell r="H20">
            <v>1235.125</v>
          </cell>
          <cell r="I20">
            <v>1266.003125</v>
          </cell>
          <cell r="J20">
            <v>1297.6532031249999</v>
          </cell>
          <cell r="K20">
            <v>1330.0945332031247</v>
          </cell>
          <cell r="L20">
            <v>1363.3468965332027</v>
          </cell>
          <cell r="M20">
            <v>1397.4305689465325</v>
          </cell>
          <cell r="N20">
            <v>1432.3663331701957</v>
          </cell>
          <cell r="O20">
            <v>1468.1754914994506</v>
          </cell>
          <cell r="P20">
            <v>1504.8798787869366</v>
          </cell>
          <cell r="Q20">
            <v>1542.5018757566099</v>
          </cell>
          <cell r="R20">
            <v>1581.0644226505251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4">
          <cell r="H24">
            <v>518.62542911368121</v>
          </cell>
          <cell r="I24">
            <v>557.45431603474117</v>
          </cell>
          <cell r="J24">
            <v>708.98272366830292</v>
          </cell>
          <cell r="K24">
            <v>801.05423102786926</v>
          </cell>
          <cell r="L24">
            <v>947.73968118157529</v>
          </cell>
          <cell r="M24">
            <v>1051.5392304366303</v>
          </cell>
          <cell r="N24">
            <v>1223.3641272983878</v>
          </cell>
          <cell r="O24">
            <v>1343.7024317347189</v>
          </cell>
          <cell r="P24">
            <v>1484.7730005354983</v>
          </cell>
          <cell r="Q24">
            <v>1607.7051343230871</v>
          </cell>
          <cell r="R24">
            <v>1823.4344778398181</v>
          </cell>
        </row>
        <row r="26">
          <cell r="H26">
            <v>870.22499999999991</v>
          </cell>
          <cell r="I26">
            <v>891.9806249999998</v>
          </cell>
          <cell r="J26">
            <v>914.28014062499972</v>
          </cell>
          <cell r="K26">
            <v>937.13714414062463</v>
          </cell>
          <cell r="L26">
            <v>960.56557274414013</v>
          </cell>
          <cell r="M26">
            <v>984.57971206274351</v>
          </cell>
          <cell r="N26">
            <v>1009.194204864312</v>
          </cell>
          <cell r="O26">
            <v>1034.4240599859197</v>
          </cell>
          <cell r="P26">
            <v>1060.2846614855675</v>
          </cell>
          <cell r="Q26">
            <v>1086.7917780227067</v>
          </cell>
          <cell r="R26">
            <v>1113.9615724732744</v>
          </cell>
        </row>
        <row r="29">
          <cell r="H29">
            <v>5490.36</v>
          </cell>
          <cell r="I29">
            <v>5545.2635999999993</v>
          </cell>
          <cell r="J29">
            <v>5600.7162359999993</v>
          </cell>
          <cell r="K29">
            <v>5684.7269795399989</v>
          </cell>
          <cell r="L29">
            <v>5769.9978842330984</v>
          </cell>
          <cell r="M29">
            <v>5856.5478524965947</v>
          </cell>
          <cell r="N29">
            <v>5944.3960702840432</v>
          </cell>
          <cell r="O29">
            <v>6033.5620113383029</v>
          </cell>
          <cell r="P29">
            <v>6124.0654415083773</v>
          </cell>
          <cell r="Q29">
            <v>6215.9264231310026</v>
          </cell>
          <cell r="R29">
            <v>6309.1653194779674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H36">
            <v>8.1999999999999993</v>
          </cell>
          <cell r="I36">
            <v>8.4049999999999994</v>
          </cell>
          <cell r="J36">
            <v>8.615124999999999</v>
          </cell>
          <cell r="K36">
            <v>8.8305031249999981</v>
          </cell>
          <cell r="L36">
            <v>9.0512657031249972</v>
          </cell>
          <cell r="M36">
            <v>9.2775473457031215</v>
          </cell>
          <cell r="N36">
            <v>9.5094860293456982</v>
          </cell>
          <cell r="O36">
            <v>9.7472231800793399</v>
          </cell>
          <cell r="P36">
            <v>9.9909037595813217</v>
          </cell>
          <cell r="Q36">
            <v>10.240676353570853</v>
          </cell>
          <cell r="R36">
            <v>10.496693262410124</v>
          </cell>
        </row>
        <row r="40">
          <cell r="H40">
            <v>4587.96</v>
          </cell>
          <cell r="I40">
            <v>4702.6589999999997</v>
          </cell>
          <cell r="J40">
            <v>4831.9821224999996</v>
          </cell>
          <cell r="K40">
            <v>4976.9415861749994</v>
          </cell>
          <cell r="L40">
            <v>5126.2498337602492</v>
          </cell>
          <cell r="M40">
            <v>5280.0373287730572</v>
          </cell>
          <cell r="N40">
            <v>5438.4384486362487</v>
          </cell>
          <cell r="O40">
            <v>5601.5916020953364</v>
          </cell>
          <cell r="P40">
            <v>5769.639350158197</v>
          </cell>
          <cell r="Q40">
            <v>5942.7285306629428</v>
          </cell>
          <cell r="R40">
            <v>6121.0103865828314</v>
          </cell>
        </row>
        <row r="42">
          <cell r="H42">
            <v>93.172499999999999</v>
          </cell>
          <cell r="I42">
            <v>166.2525</v>
          </cell>
          <cell r="J42">
            <v>214.44749999999999</v>
          </cell>
          <cell r="K42">
            <v>220.5675</v>
          </cell>
          <cell r="L42">
            <v>226.32749999999999</v>
          </cell>
          <cell r="M42">
            <v>231.2775</v>
          </cell>
          <cell r="N42">
            <v>236.45249999999999</v>
          </cell>
          <cell r="O42">
            <v>244.23749999999998</v>
          </cell>
          <cell r="P42">
            <v>254.07</v>
          </cell>
          <cell r="Q42">
            <v>262.73250000000002</v>
          </cell>
          <cell r="R42">
            <v>272.11500000000001</v>
          </cell>
        </row>
        <row r="44">
          <cell r="H44">
            <v>5705.37</v>
          </cell>
          <cell r="I44">
            <v>5808.0666600000004</v>
          </cell>
          <cell r="J44">
            <v>5924.2279932000001</v>
          </cell>
          <cell r="K44">
            <v>6054.5610090504006</v>
          </cell>
          <cell r="L44">
            <v>6187.7613512495091</v>
          </cell>
          <cell r="M44">
            <v>6323.8921009769983</v>
          </cell>
          <cell r="N44">
            <v>6463.0177271984921</v>
          </cell>
          <cell r="O44">
            <v>6605.2041171968594</v>
          </cell>
          <cell r="P44">
            <v>6750.5186077751905</v>
          </cell>
          <cell r="Q44">
            <v>6899.030017146245</v>
          </cell>
          <cell r="R44">
            <v>7050.8086775234624</v>
          </cell>
        </row>
        <row r="46">
          <cell r="H46">
            <v>6137.4185383593313</v>
          </cell>
          <cell r="I46">
            <v>6162.5527499107284</v>
          </cell>
          <cell r="J46">
            <v>6237.5392188179521</v>
          </cell>
          <cell r="K46">
            <v>6314.5827938788834</v>
          </cell>
          <cell r="L46">
            <v>6405.8768071847562</v>
          </cell>
          <cell r="M46">
            <v>6484.2939260290386</v>
          </cell>
          <cell r="N46">
            <v>6584.8586754967118</v>
          </cell>
          <cell r="O46">
            <v>6681.0872830047501</v>
          </cell>
          <cell r="P46">
            <v>6784.8847974957562</v>
          </cell>
          <cell r="Q46">
            <v>6875.9513277938277</v>
          </cell>
          <cell r="R46">
            <v>6928.8830260981103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H49">
            <v>1754.3249999999998</v>
          </cell>
          <cell r="I49">
            <v>1785.9028499999999</v>
          </cell>
          <cell r="J49">
            <v>1821.620907</v>
          </cell>
          <cell r="K49">
            <v>1861.696566954</v>
          </cell>
          <cell r="L49">
            <v>1902.6538914269881</v>
          </cell>
          <cell r="M49">
            <v>1944.5122770383819</v>
          </cell>
          <cell r="N49">
            <v>1987.2915471332262</v>
          </cell>
          <cell r="O49">
            <v>2031.0119611701573</v>
          </cell>
          <cell r="P49">
            <v>2075.694224315901</v>
          </cell>
          <cell r="Q49">
            <v>2121.3594972508508</v>
          </cell>
          <cell r="R49">
            <v>2168.0294061903696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3">
          <cell r="H53">
            <v>450.69035955056177</v>
          </cell>
          <cell r="I53">
            <v>476.59770477520431</v>
          </cell>
          <cell r="J53">
            <v>498.48822232751922</v>
          </cell>
          <cell r="K53">
            <v>522.55212777775705</v>
          </cell>
          <cell r="L53">
            <v>548.05535686238295</v>
          </cell>
          <cell r="M53">
            <v>578.94021422626963</v>
          </cell>
          <cell r="N53">
            <v>609.92526081384824</v>
          </cell>
          <cell r="O53">
            <v>647.04398011349895</v>
          </cell>
          <cell r="P53">
            <v>687.75175006079758</v>
          </cell>
          <cell r="Q53">
            <v>723.8305678755919</v>
          </cell>
          <cell r="R53">
            <v>745.02124474822972</v>
          </cell>
        </row>
        <row r="61">
          <cell r="H61">
            <v>6027.84</v>
          </cell>
          <cell r="I61">
            <v>6088.1184000000003</v>
          </cell>
          <cell r="J61">
            <v>4322.5640640000001</v>
          </cell>
          <cell r="K61">
            <v>4387.4025249599999</v>
          </cell>
          <cell r="L61">
            <v>4453.2135628343995</v>
          </cell>
          <cell r="M61">
            <v>4520.0117662769153</v>
          </cell>
          <cell r="N61">
            <v>4610.4120016024535</v>
          </cell>
          <cell r="O61">
            <v>4702.6202416345022</v>
          </cell>
          <cell r="P61">
            <v>4796.672646467192</v>
          </cell>
          <cell r="Q61">
            <v>4892.6060993965357</v>
          </cell>
          <cell r="R61">
            <v>4990.4582213844669</v>
          </cell>
        </row>
        <row r="70">
          <cell r="H70">
            <v>12287.514303789376</v>
          </cell>
          <cell r="I70">
            <v>13581.810534491375</v>
          </cell>
          <cell r="J70">
            <v>18632.757455610099</v>
          </cell>
          <cell r="K70">
            <v>21701.807700928977</v>
          </cell>
          <cell r="L70">
            <v>26591.32270605251</v>
          </cell>
          <cell r="M70">
            <v>30051.307681221013</v>
          </cell>
          <cell r="N70">
            <v>35778.804243279592</v>
          </cell>
          <cell r="O70">
            <v>39790.081057823962</v>
          </cell>
          <cell r="P70">
            <v>44492.433351183281</v>
          </cell>
          <cell r="Q70">
            <v>48590.171144102904</v>
          </cell>
          <cell r="R70">
            <v>55781.149261327271</v>
          </cell>
        </row>
        <row r="71">
          <cell r="H71">
            <v>5000</v>
          </cell>
          <cell r="I71">
            <v>5000</v>
          </cell>
          <cell r="J71">
            <v>5000</v>
          </cell>
          <cell r="K71">
            <v>5000</v>
          </cell>
          <cell r="L71">
            <v>5000</v>
          </cell>
          <cell r="M71">
            <v>5000</v>
          </cell>
          <cell r="N71">
            <v>5000</v>
          </cell>
          <cell r="O71">
            <v>5000</v>
          </cell>
          <cell r="P71">
            <v>5000</v>
          </cell>
          <cell r="Q71">
            <v>5000</v>
          </cell>
          <cell r="R71">
            <v>5000</v>
          </cell>
        </row>
        <row r="72">
          <cell r="G72">
            <v>2114</v>
          </cell>
          <cell r="H72">
            <v>2184.0504985487451</v>
          </cell>
          <cell r="I72">
            <v>2447.4689110216023</v>
          </cell>
          <cell r="J72">
            <v>1198.214713375575</v>
          </cell>
          <cell r="K72">
            <v>1295.4256337344088</v>
          </cell>
          <cell r="L72">
            <v>1402.3510311465018</v>
          </cell>
          <cell r="M72">
            <v>1519.4035391507703</v>
          </cell>
          <cell r="N72">
            <v>1601.6605701265248</v>
          </cell>
          <cell r="O72">
            <v>1688.6303434264919</v>
          </cell>
          <cell r="P72">
            <v>1735.1441300006622</v>
          </cell>
          <cell r="Q72">
            <v>1782.9282119388995</v>
          </cell>
          <cell r="R72">
            <v>1832.0170328927986</v>
          </cell>
        </row>
        <row r="74">
          <cell r="G74">
            <v>831</v>
          </cell>
          <cell r="H74">
            <v>781.5575342465753</v>
          </cell>
          <cell r="I74">
            <v>795.62556986301377</v>
          </cell>
          <cell r="J74">
            <v>811.538081260274</v>
          </cell>
          <cell r="K74">
            <v>829.39191904800009</v>
          </cell>
          <cell r="L74">
            <v>847.63854126705598</v>
          </cell>
          <cell r="M74">
            <v>866.28658917493135</v>
          </cell>
          <cell r="N74">
            <v>885.34489413677977</v>
          </cell>
          <cell r="O74">
            <v>904.8224818077889</v>
          </cell>
          <cell r="P74">
            <v>924.72857640756035</v>
          </cell>
          <cell r="Q74">
            <v>945.07260508852664</v>
          </cell>
          <cell r="R74">
            <v>965.86420240047426</v>
          </cell>
        </row>
        <row r="76">
          <cell r="G76">
            <v>18</v>
          </cell>
          <cell r="H76">
            <v>18</v>
          </cell>
          <cell r="I76">
            <v>18</v>
          </cell>
          <cell r="J76">
            <v>18</v>
          </cell>
          <cell r="K76">
            <v>18</v>
          </cell>
          <cell r="L76">
            <v>18</v>
          </cell>
          <cell r="M76">
            <v>18</v>
          </cell>
          <cell r="N76">
            <v>18</v>
          </cell>
          <cell r="O76">
            <v>18</v>
          </cell>
          <cell r="P76">
            <v>18</v>
          </cell>
          <cell r="Q76">
            <v>18</v>
          </cell>
          <cell r="R76">
            <v>18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6">
          <cell r="H86">
            <v>301349.71397415962</v>
          </cell>
          <cell r="I86">
            <v>309360.91986624891</v>
          </cell>
          <cell r="J86">
            <v>316372.14320027101</v>
          </cell>
          <cell r="K86">
            <v>324517.67199067859</v>
          </cell>
          <cell r="L86">
            <v>333440.02922263462</v>
          </cell>
          <cell r="M86">
            <v>343321.19048460736</v>
          </cell>
          <cell r="N86">
            <v>353761.82701124868</v>
          </cell>
          <cell r="O86">
            <v>365680.79582482885</v>
          </cell>
          <cell r="P86">
            <v>378705.16835804295</v>
          </cell>
          <cell r="Q86">
            <v>390024.27802223462</v>
          </cell>
          <cell r="R86">
            <v>398740.74732994573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9">
          <cell r="H89">
            <v>71</v>
          </cell>
          <cell r="I89">
            <v>71</v>
          </cell>
          <cell r="J89">
            <v>71</v>
          </cell>
          <cell r="K89">
            <v>71</v>
          </cell>
          <cell r="L89">
            <v>71</v>
          </cell>
          <cell r="M89">
            <v>71</v>
          </cell>
          <cell r="N89">
            <v>71</v>
          </cell>
          <cell r="O89">
            <v>71</v>
          </cell>
          <cell r="P89">
            <v>71</v>
          </cell>
          <cell r="Q89">
            <v>71</v>
          </cell>
          <cell r="R89">
            <v>71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9">
          <cell r="G99">
            <v>1402</v>
          </cell>
          <cell r="H99">
            <v>1479.2562178974911</v>
          </cell>
          <cell r="I99">
            <v>1511.790061584353</v>
          </cell>
          <cell r="J99">
            <v>1547.6629900964078</v>
          </cell>
          <cell r="K99">
            <v>1587.8368650031487</v>
          </cell>
          <cell r="L99">
            <v>1629.139514297322</v>
          </cell>
          <cell r="M99">
            <v>1672.0627369529736</v>
          </cell>
          <cell r="N99">
            <v>1716.0073230119849</v>
          </cell>
          <cell r="O99">
            <v>1761.7139499640466</v>
          </cell>
          <cell r="P99">
            <v>1808.9087393857417</v>
          </cell>
          <cell r="Q99">
            <v>1856.6470687090939</v>
          </cell>
          <cell r="R99">
            <v>1903.7434840820258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H102">
            <v>181</v>
          </cell>
          <cell r="I102">
            <v>181</v>
          </cell>
          <cell r="J102">
            <v>181</v>
          </cell>
          <cell r="K102">
            <v>181</v>
          </cell>
          <cell r="L102">
            <v>181</v>
          </cell>
          <cell r="M102">
            <v>165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G103">
            <v>2445</v>
          </cell>
          <cell r="H103">
            <v>2409.5309999999999</v>
          </cell>
          <cell r="I103">
            <v>2459.3257020000001</v>
          </cell>
          <cell r="J103">
            <v>2515.5662045400004</v>
          </cell>
          <cell r="K103">
            <v>2578.6398324358802</v>
          </cell>
          <cell r="L103">
            <v>2643.3330152873496</v>
          </cell>
          <cell r="M103">
            <v>2709.6883413576879</v>
          </cell>
          <cell r="N103">
            <v>2777.7495445935938</v>
          </cell>
          <cell r="O103">
            <v>2847.5615360924712</v>
          </cell>
          <cell r="P103">
            <v>2919.1704364498582</v>
          </cell>
          <cell r="Q103">
            <v>1870.3897556325048</v>
          </cell>
          <cell r="R103">
            <v>1917.4810587870829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H109">
            <v>2709</v>
          </cell>
          <cell r="I109">
            <v>4318</v>
          </cell>
          <cell r="J109">
            <v>4851</v>
          </cell>
          <cell r="K109">
            <v>4590</v>
          </cell>
          <cell r="L109">
            <v>5107</v>
          </cell>
          <cell r="M109">
            <v>4826</v>
          </cell>
          <cell r="N109">
            <v>5518</v>
          </cell>
          <cell r="O109">
            <v>5337</v>
          </cell>
          <cell r="P109">
            <v>5955</v>
          </cell>
          <cell r="Q109">
            <v>5722</v>
          </cell>
          <cell r="R109">
            <v>6372</v>
          </cell>
        </row>
        <row r="110">
          <cell r="G110">
            <v>3036</v>
          </cell>
          <cell r="H110">
            <v>3036</v>
          </cell>
          <cell r="I110">
            <v>3036</v>
          </cell>
          <cell r="J110">
            <v>3036</v>
          </cell>
          <cell r="K110">
            <v>3036</v>
          </cell>
          <cell r="L110">
            <v>3036</v>
          </cell>
          <cell r="M110">
            <v>3036</v>
          </cell>
          <cell r="N110">
            <v>3036</v>
          </cell>
          <cell r="O110">
            <v>3036</v>
          </cell>
          <cell r="P110">
            <v>3036</v>
          </cell>
          <cell r="Q110">
            <v>3036</v>
          </cell>
          <cell r="R110">
            <v>3036</v>
          </cell>
        </row>
        <row r="114">
          <cell r="H114">
            <v>135029.28009284689</v>
          </cell>
          <cell r="I114">
            <v>138835.2414760406</v>
          </cell>
          <cell r="J114">
            <v>141795.80306104055</v>
          </cell>
          <cell r="K114">
            <v>145484.81176782449</v>
          </cell>
          <cell r="L114">
            <v>150024.90815324878</v>
          </cell>
          <cell r="M114">
            <v>155468.46820957441</v>
          </cell>
          <cell r="N114">
            <v>161560.51264277895</v>
          </cell>
          <cell r="O114">
            <v>168283.1440508386</v>
          </cell>
          <cell r="P114">
            <v>175269.56216104503</v>
          </cell>
          <cell r="Q114">
            <v>182526.41976548493</v>
          </cell>
          <cell r="R114">
            <v>190205.22373392666</v>
          </cell>
        </row>
        <row r="115">
          <cell r="H115">
            <v>176847.76899999991</v>
          </cell>
          <cell r="I115">
            <v>180933.46764199995</v>
          </cell>
          <cell r="J115">
            <v>188176.62119484</v>
          </cell>
          <cell r="K115">
            <v>195975.00877912645</v>
          </cell>
          <cell r="L115">
            <v>204748.96081826725</v>
          </cell>
          <cell r="M115">
            <v>212969.96900626901</v>
          </cell>
          <cell r="N115">
            <v>222508.36720840703</v>
          </cell>
          <cell r="O115">
            <v>231887.91017099196</v>
          </cell>
          <cell r="P115">
            <v>241957.8330787539</v>
          </cell>
          <cell r="Q115">
            <v>251419.99339353846</v>
          </cell>
          <cell r="R115">
            <v>258974.32954977057</v>
          </cell>
        </row>
        <row r="130"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3"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2"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H143">
            <v>-9524.9000000000015</v>
          </cell>
          <cell r="I143">
            <v>-10088.06</v>
          </cell>
          <cell r="J143">
            <v>-6005.6090000000004</v>
          </cell>
          <cell r="K143">
            <v>-6661.7240000000002</v>
          </cell>
          <cell r="L143">
            <v>-6554.2820000000002</v>
          </cell>
          <cell r="M143">
            <v>-8144.4470000000001</v>
          </cell>
          <cell r="N143">
            <v>-7487.0969999999998</v>
          </cell>
          <cell r="O143">
            <v>-9220.5131340000007</v>
          </cell>
          <cell r="P143">
            <v>-9739.334422947999</v>
          </cell>
          <cell r="Q143">
            <v>-8732.9006772009034</v>
          </cell>
          <cell r="R143">
            <v>-8091.0161775771257</v>
          </cell>
        </row>
        <row r="144"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H152">
            <v>1639</v>
          </cell>
          <cell r="I152">
            <v>1609</v>
          </cell>
          <cell r="J152">
            <v>533</v>
          </cell>
          <cell r="K152">
            <v>0</v>
          </cell>
          <cell r="L152">
            <v>517</v>
          </cell>
          <cell r="M152">
            <v>0</v>
          </cell>
          <cell r="N152">
            <v>692</v>
          </cell>
          <cell r="O152">
            <v>0</v>
          </cell>
          <cell r="P152">
            <v>618</v>
          </cell>
          <cell r="Q152">
            <v>0</v>
          </cell>
          <cell r="R152">
            <v>650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-16</v>
          </cell>
          <cell r="N155">
            <v>-165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-261</v>
          </cell>
          <cell r="L156">
            <v>0</v>
          </cell>
          <cell r="M156">
            <v>-281</v>
          </cell>
          <cell r="N156">
            <v>0</v>
          </cell>
          <cell r="O156">
            <v>-181</v>
          </cell>
          <cell r="P156">
            <v>0</v>
          </cell>
          <cell r="Q156">
            <v>-233</v>
          </cell>
          <cell r="R156">
            <v>0</v>
          </cell>
        </row>
        <row r="159">
          <cell r="H159">
            <v>11068.3</v>
          </cell>
          <cell r="I159">
            <v>12287.514303789376</v>
          </cell>
          <cell r="J159">
            <v>13581.810534491375</v>
          </cell>
          <cell r="K159">
            <v>18632.757455610099</v>
          </cell>
          <cell r="L159">
            <v>21701.807700928977</v>
          </cell>
          <cell r="M159">
            <v>26591.32270605251</v>
          </cell>
          <cell r="N159">
            <v>30051.307681221013</v>
          </cell>
          <cell r="O159">
            <v>35778.804243279592</v>
          </cell>
          <cell r="P159">
            <v>39790.081057823962</v>
          </cell>
          <cell r="Q159">
            <v>44492.433351183281</v>
          </cell>
          <cell r="R159">
            <v>48590.171144102904</v>
          </cell>
        </row>
      </sheetData>
      <sheetData sheetId="4"/>
      <sheetData sheetId="5">
        <row r="6">
          <cell r="A6" t="str">
            <v xml:space="preserve">Assumptions Scenrio 1 - Base Case </v>
          </cell>
        </row>
        <row r="7">
          <cell r="A7" t="str">
            <v>IPART Rate Peg %</v>
          </cell>
          <cell r="G7">
            <v>1.4999999999999999E-2</v>
          </cell>
          <cell r="H7">
            <v>2.3E-2</v>
          </cell>
          <cell r="I7">
            <v>2.5000000000000001E-2</v>
          </cell>
          <cell r="J7">
            <v>2.5000000000000001E-2</v>
          </cell>
          <cell r="K7">
            <v>2.5000000000000001E-2</v>
          </cell>
          <cell r="L7">
            <v>2.5000000000000001E-2</v>
          </cell>
          <cell r="M7">
            <v>2.5000000000000001E-2</v>
          </cell>
          <cell r="N7">
            <v>2.5000000000000001E-2</v>
          </cell>
          <cell r="O7">
            <v>2.5000000000000001E-2</v>
          </cell>
          <cell r="P7">
            <v>2.5000000000000001E-2</v>
          </cell>
          <cell r="Q7">
            <v>2.5000000000000001E-2</v>
          </cell>
          <cell r="R7">
            <v>2.5000000000000001E-2</v>
          </cell>
          <cell r="S7">
            <v>2.5000000000000001E-2</v>
          </cell>
          <cell r="T7">
            <v>2.5000000000000001E-2</v>
          </cell>
          <cell r="U7">
            <v>2.5000000000000001E-2</v>
          </cell>
          <cell r="V7">
            <v>2.5000000000000001E-2</v>
          </cell>
          <cell r="W7">
            <v>2.5000000000000001E-2</v>
          </cell>
          <cell r="X7">
            <v>2.5000000000000001E-2</v>
          </cell>
          <cell r="Y7">
            <v>2.5000000000000001E-2</v>
          </cell>
          <cell r="Z7">
            <v>2.5000000000000001E-2</v>
          </cell>
          <cell r="AA7">
            <v>2.5000000000000001E-2</v>
          </cell>
        </row>
        <row r="9">
          <cell r="A9" t="str">
            <v>SRV %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A11" t="str">
            <v>Annual charges (CPI increase) %</v>
          </cell>
          <cell r="G11">
            <v>0</v>
          </cell>
          <cell r="H11">
            <v>2.2499999999999999E-2</v>
          </cell>
          <cell r="I11">
            <v>2.2499999999999999E-2</v>
          </cell>
          <cell r="J11">
            <v>2.2499999999999999E-2</v>
          </cell>
          <cell r="K11">
            <v>2.2499999999999999E-2</v>
          </cell>
          <cell r="L11">
            <v>2.5000000000000001E-2</v>
          </cell>
          <cell r="M11">
            <v>2.5000000000000001E-2</v>
          </cell>
          <cell r="N11">
            <v>2.5000000000000001E-2</v>
          </cell>
          <cell r="O11">
            <v>2.5000000000000001E-2</v>
          </cell>
          <cell r="P11">
            <v>2.5000000000000001E-2</v>
          </cell>
          <cell r="Q11">
            <v>2.5000000000000001E-2</v>
          </cell>
          <cell r="R11">
            <v>2.5000000000000001E-2</v>
          </cell>
          <cell r="S11">
            <v>2.5000000000000001E-2</v>
          </cell>
          <cell r="T11">
            <v>2.5000000000000001E-2</v>
          </cell>
          <cell r="U11">
            <v>2.5000000000000001E-2</v>
          </cell>
          <cell r="V11">
            <v>2.5000000000000001E-2</v>
          </cell>
          <cell r="W11">
            <v>2.5000000000000001E-2</v>
          </cell>
          <cell r="X11">
            <v>2.5000000000000001E-2</v>
          </cell>
          <cell r="Y11">
            <v>2.5000000000000001E-2</v>
          </cell>
          <cell r="Z11">
            <v>2.5000000000000001E-2</v>
          </cell>
          <cell r="AA11">
            <v>2.5000000000000001E-2</v>
          </cell>
        </row>
        <row r="13">
          <cell r="A13" t="str">
            <v>User charges and fees (CPI increase) %</v>
          </cell>
          <cell r="G13">
            <v>0</v>
          </cell>
          <cell r="H13">
            <v>2.5000000000000001E-2</v>
          </cell>
          <cell r="I13">
            <v>2.5000000000000001E-2</v>
          </cell>
          <cell r="J13">
            <v>2.5000000000000001E-2</v>
          </cell>
          <cell r="K13">
            <v>2.5000000000000001E-2</v>
          </cell>
          <cell r="L13">
            <v>2.5000000000000001E-2</v>
          </cell>
          <cell r="M13">
            <v>2.5000000000000001E-2</v>
          </cell>
          <cell r="N13">
            <v>2.5000000000000001E-2</v>
          </cell>
          <cell r="O13">
            <v>2.5000000000000001E-2</v>
          </cell>
          <cell r="P13">
            <v>2.5000000000000001E-2</v>
          </cell>
          <cell r="Q13">
            <v>2.5000000000000001E-2</v>
          </cell>
          <cell r="R13">
            <v>2.5000000000000001E-2</v>
          </cell>
          <cell r="S13">
            <v>2.5000000000000001E-2</v>
          </cell>
          <cell r="T13">
            <v>2.5000000000000001E-2</v>
          </cell>
          <cell r="U13">
            <v>2.5000000000000001E-2</v>
          </cell>
          <cell r="V13">
            <v>2.5000000000000001E-2</v>
          </cell>
          <cell r="W13">
            <v>2.5000000000000001E-2</v>
          </cell>
          <cell r="X13">
            <v>2.5000000000000001E-2</v>
          </cell>
          <cell r="Y13">
            <v>2.5000000000000001E-2</v>
          </cell>
          <cell r="Z13">
            <v>2.5000000000000001E-2</v>
          </cell>
          <cell r="AA13">
            <v>2.5000000000000001E-2</v>
          </cell>
        </row>
        <row r="15">
          <cell r="A15" t="str">
            <v>Interest rate on cash %</v>
          </cell>
          <cell r="G15">
            <v>0</v>
          </cell>
          <cell r="H15">
            <v>0.03</v>
          </cell>
          <cell r="I15">
            <v>0.03</v>
          </cell>
          <cell r="J15">
            <v>0.03</v>
          </cell>
          <cell r="K15">
            <v>0.03</v>
          </cell>
          <cell r="L15">
            <v>0.03</v>
          </cell>
          <cell r="M15">
            <v>0.03</v>
          </cell>
          <cell r="N15">
            <v>0.03</v>
          </cell>
          <cell r="O15">
            <v>0.03</v>
          </cell>
          <cell r="P15">
            <v>0.03</v>
          </cell>
          <cell r="Q15">
            <v>0.03</v>
          </cell>
          <cell r="R15">
            <v>0.03</v>
          </cell>
          <cell r="S15">
            <v>0.03</v>
          </cell>
          <cell r="T15">
            <v>0.03</v>
          </cell>
          <cell r="U15">
            <v>0.03</v>
          </cell>
          <cell r="V15">
            <v>0.03</v>
          </cell>
          <cell r="W15">
            <v>0.03</v>
          </cell>
          <cell r="X15">
            <v>0.03</v>
          </cell>
          <cell r="Y15">
            <v>0.03</v>
          </cell>
          <cell r="Z15">
            <v>0.03</v>
          </cell>
          <cell r="AA15">
            <v>0.03</v>
          </cell>
        </row>
        <row r="17">
          <cell r="A17" t="str">
            <v>Other revenue (CPI increase) %</v>
          </cell>
          <cell r="G17">
            <v>0</v>
          </cell>
          <cell r="H17">
            <v>2.5000000000000001E-2</v>
          </cell>
          <cell r="I17">
            <v>2.5000000000000001E-2</v>
          </cell>
          <cell r="J17">
            <v>2.5000000000000001E-2</v>
          </cell>
          <cell r="K17">
            <v>2.5000000000000001E-2</v>
          </cell>
          <cell r="L17">
            <v>2.5000000000000001E-2</v>
          </cell>
          <cell r="M17">
            <v>2.5000000000000001E-2</v>
          </cell>
          <cell r="N17">
            <v>2.5000000000000001E-2</v>
          </cell>
          <cell r="O17">
            <v>2.5000000000000001E-2</v>
          </cell>
          <cell r="P17">
            <v>2.5000000000000001E-2</v>
          </cell>
          <cell r="Q17">
            <v>2.5000000000000001E-2</v>
          </cell>
          <cell r="R17">
            <v>2.5000000000000001E-2</v>
          </cell>
          <cell r="S17">
            <v>2.5000000000000001E-2</v>
          </cell>
          <cell r="T17">
            <v>2.5000000000000001E-2</v>
          </cell>
          <cell r="U17">
            <v>2.5000000000000001E-2</v>
          </cell>
          <cell r="V17">
            <v>2.5000000000000001E-2</v>
          </cell>
          <cell r="W17">
            <v>2.5000000000000001E-2</v>
          </cell>
          <cell r="X17">
            <v>2.5000000000000001E-2</v>
          </cell>
          <cell r="Y17">
            <v>2.5000000000000001E-2</v>
          </cell>
          <cell r="Z17">
            <v>2.5000000000000001E-2</v>
          </cell>
          <cell r="AA17">
            <v>2.5000000000000001E-2</v>
          </cell>
        </row>
        <row r="19">
          <cell r="A19" t="str">
            <v>Grants and Contributions increase %</v>
          </cell>
          <cell r="G19">
            <v>0</v>
          </cell>
          <cell r="H19">
            <v>0.01</v>
          </cell>
          <cell r="I19">
            <v>0.01</v>
          </cell>
          <cell r="J19">
            <v>0.01</v>
          </cell>
          <cell r="K19">
            <v>1.4999999999999999E-2</v>
          </cell>
          <cell r="L19">
            <v>1.4999999999999999E-2</v>
          </cell>
          <cell r="M19">
            <v>1.4999999999999999E-2</v>
          </cell>
          <cell r="N19">
            <v>1.4999999999999999E-2</v>
          </cell>
          <cell r="O19">
            <v>1.4999999999999999E-2</v>
          </cell>
          <cell r="P19">
            <v>1.4999999999999999E-2</v>
          </cell>
          <cell r="Q19">
            <v>1.4999999999999999E-2</v>
          </cell>
          <cell r="R19">
            <v>1.4999999999999999E-2</v>
          </cell>
          <cell r="S19">
            <v>1.4999999999999999E-2</v>
          </cell>
          <cell r="T19">
            <v>1.4999999999999999E-2</v>
          </cell>
          <cell r="U19">
            <v>1.4999999999999999E-2</v>
          </cell>
          <cell r="V19">
            <v>1.4999999999999999E-2</v>
          </cell>
          <cell r="W19">
            <v>1.4999999999999999E-2</v>
          </cell>
          <cell r="X19">
            <v>1.4999999999999999E-2</v>
          </cell>
          <cell r="Y19">
            <v>1.4999999999999999E-2</v>
          </cell>
          <cell r="Z19">
            <v>1.4999999999999999E-2</v>
          </cell>
          <cell r="AA19">
            <v>1.4999999999999999E-2</v>
          </cell>
        </row>
        <row r="21">
          <cell r="A21" t="str">
            <v>Employee benefits and on-costs increase % (CPI Increase)</v>
          </cell>
          <cell r="G21">
            <v>0</v>
          </cell>
          <cell r="H21">
            <v>0.02</v>
          </cell>
          <cell r="I21">
            <v>2.5000000000000001E-2</v>
          </cell>
          <cell r="J21">
            <v>2.75E-2</v>
          </cell>
          <cell r="K21">
            <v>0.03</v>
          </cell>
          <cell r="L21">
            <v>0.03</v>
          </cell>
          <cell r="M21">
            <v>0.03</v>
          </cell>
          <cell r="N21">
            <v>0.03</v>
          </cell>
          <cell r="O21">
            <v>0.03</v>
          </cell>
          <cell r="P21">
            <v>0.03</v>
          </cell>
          <cell r="Q21">
            <v>0.03</v>
          </cell>
          <cell r="R21">
            <v>0.03</v>
          </cell>
          <cell r="S21">
            <v>0.03</v>
          </cell>
          <cell r="T21">
            <v>0.03</v>
          </cell>
          <cell r="U21">
            <v>0.03</v>
          </cell>
          <cell r="V21">
            <v>0.03</v>
          </cell>
          <cell r="W21">
            <v>0.03</v>
          </cell>
          <cell r="X21">
            <v>0.03</v>
          </cell>
          <cell r="Y21">
            <v>0.03</v>
          </cell>
          <cell r="Z21">
            <v>0.03</v>
          </cell>
          <cell r="AA21">
            <v>0.03</v>
          </cell>
        </row>
        <row r="23">
          <cell r="A23" t="str">
            <v>Borrowing costs of average debt outstanding %</v>
          </cell>
          <cell r="G23">
            <v>0</v>
          </cell>
          <cell r="H23">
            <v>4.4999999999999998E-2</v>
          </cell>
          <cell r="I23">
            <v>4.4999999999999998E-2</v>
          </cell>
          <cell r="J23">
            <v>4.4999999999999998E-2</v>
          </cell>
          <cell r="K23">
            <v>4.4999999999999998E-2</v>
          </cell>
          <cell r="L23">
            <v>4.4999999999999998E-2</v>
          </cell>
          <cell r="M23">
            <v>4.4999999999999998E-2</v>
          </cell>
          <cell r="N23">
            <v>4.4999999999999998E-2</v>
          </cell>
          <cell r="O23">
            <v>4.4999999999999998E-2</v>
          </cell>
          <cell r="P23">
            <v>4.4999999999999998E-2</v>
          </cell>
          <cell r="Q23">
            <v>4.4999999999999998E-2</v>
          </cell>
          <cell r="R23">
            <v>4.4999999999999998E-2</v>
          </cell>
          <cell r="S23">
            <v>4.4999999999999998E-2</v>
          </cell>
          <cell r="T23">
            <v>4.4999999999999998E-2</v>
          </cell>
          <cell r="U23">
            <v>4.4999999999999998E-2</v>
          </cell>
          <cell r="V23">
            <v>4.4999999999999998E-2</v>
          </cell>
          <cell r="W23">
            <v>4.4999999999999998E-2</v>
          </cell>
          <cell r="X23">
            <v>4.4999999999999998E-2</v>
          </cell>
          <cell r="Y23">
            <v>4.4999999999999998E-2</v>
          </cell>
          <cell r="Z23">
            <v>4.4999999999999998E-2</v>
          </cell>
          <cell r="AA23">
            <v>4.4999999999999998E-2</v>
          </cell>
        </row>
        <row r="25">
          <cell r="A25" t="str">
            <v>Materials &amp; contracts increase % (CPI Increase)</v>
          </cell>
          <cell r="G25">
            <v>0</v>
          </cell>
          <cell r="H25">
            <v>1.7000000000000001E-2</v>
          </cell>
          <cell r="I25">
            <v>1.7999999999999999E-2</v>
          </cell>
          <cell r="J25">
            <v>0.02</v>
          </cell>
          <cell r="K25">
            <v>2.1999999999999999E-2</v>
          </cell>
          <cell r="L25">
            <v>2.1999999999999999E-2</v>
          </cell>
          <cell r="M25">
            <v>2.1999999999999999E-2</v>
          </cell>
          <cell r="N25">
            <v>2.1999999999999999E-2</v>
          </cell>
          <cell r="O25">
            <v>2.1999999999999999E-2</v>
          </cell>
          <cell r="P25">
            <v>2.1999999999999999E-2</v>
          </cell>
          <cell r="Q25">
            <v>2.1999999999999999E-2</v>
          </cell>
          <cell r="R25">
            <v>2.1999999999999999E-2</v>
          </cell>
          <cell r="S25">
            <v>2.1999999999999999E-2</v>
          </cell>
          <cell r="T25">
            <v>2.1999999999999999E-2</v>
          </cell>
          <cell r="U25">
            <v>2.1999999999999999E-2</v>
          </cell>
          <cell r="V25">
            <v>2.1999999999999999E-2</v>
          </cell>
          <cell r="W25">
            <v>2.1999999999999999E-2</v>
          </cell>
          <cell r="X25">
            <v>2.1999999999999999E-2</v>
          </cell>
          <cell r="Y25">
            <v>2.1999999999999999E-2</v>
          </cell>
          <cell r="Z25">
            <v>2.1999999999999999E-2</v>
          </cell>
          <cell r="AA25">
            <v>2.1999999999999999E-2</v>
          </cell>
        </row>
        <row r="27">
          <cell r="A27" t="str">
            <v>Other expense increase % (CPI Increase)</v>
          </cell>
          <cell r="G27">
            <v>0</v>
          </cell>
          <cell r="H27">
            <v>1.7000000000000001E-2</v>
          </cell>
          <cell r="I27">
            <v>1.7999999999999999E-2</v>
          </cell>
          <cell r="J27">
            <v>0.02</v>
          </cell>
          <cell r="K27">
            <v>2.1999999999999999E-2</v>
          </cell>
          <cell r="L27">
            <v>2.1999999999999999E-2</v>
          </cell>
          <cell r="M27">
            <v>2.1999999999999999E-2</v>
          </cell>
          <cell r="N27">
            <v>2.1999999999999999E-2</v>
          </cell>
          <cell r="O27">
            <v>2.1999999999999999E-2</v>
          </cell>
          <cell r="P27">
            <v>2.1999999999999999E-2</v>
          </cell>
          <cell r="Q27">
            <v>2.1999999999999999E-2</v>
          </cell>
          <cell r="R27">
            <v>2.1999999999999999E-2</v>
          </cell>
          <cell r="S27">
            <v>2.1999999999999999E-2</v>
          </cell>
          <cell r="T27">
            <v>2.1999999999999999E-2</v>
          </cell>
          <cell r="U27">
            <v>2.1999999999999999E-2</v>
          </cell>
          <cell r="V27">
            <v>2.1999999999999999E-2</v>
          </cell>
          <cell r="W27">
            <v>2.1999999999999999E-2</v>
          </cell>
          <cell r="X27">
            <v>2.1999999999999999E-2</v>
          </cell>
          <cell r="Y27">
            <v>2.1999999999999999E-2</v>
          </cell>
          <cell r="Z27">
            <v>2.1999999999999999E-2</v>
          </cell>
          <cell r="AA27">
            <v>2.1999999999999999E-2</v>
          </cell>
        </row>
        <row r="29">
          <cell r="A29" t="str">
            <v>CPI, %</v>
          </cell>
          <cell r="G29">
            <v>0</v>
          </cell>
          <cell r="H29">
            <v>1.7000000000000001E-2</v>
          </cell>
          <cell r="I29">
            <v>1.7999999999999999E-2</v>
          </cell>
          <cell r="J29">
            <v>0.02</v>
          </cell>
          <cell r="K29">
            <v>2.1999999999999999E-2</v>
          </cell>
          <cell r="L29">
            <v>2.1999999999999999E-2</v>
          </cell>
          <cell r="M29">
            <v>2.1999999999999999E-2</v>
          </cell>
          <cell r="N29">
            <v>2.1999999999999999E-2</v>
          </cell>
          <cell r="O29">
            <v>2.1999999999999999E-2</v>
          </cell>
          <cell r="P29">
            <v>2.1999999999999999E-2</v>
          </cell>
          <cell r="Q29">
            <v>2.1999999999999999E-2</v>
          </cell>
          <cell r="R29">
            <v>2.1999999999999999E-2</v>
          </cell>
          <cell r="S29">
            <v>2.1999999999999999E-2</v>
          </cell>
          <cell r="T29">
            <v>2.1999999999999999E-2</v>
          </cell>
          <cell r="U29">
            <v>2.1999999999999999E-2</v>
          </cell>
          <cell r="V29">
            <v>2.1999999999999999E-2</v>
          </cell>
          <cell r="W29">
            <v>2.1999999999999999E-2</v>
          </cell>
          <cell r="X29">
            <v>2.1999999999999999E-2</v>
          </cell>
          <cell r="Y29">
            <v>2.1999999999999999E-2</v>
          </cell>
          <cell r="Z29">
            <v>2.1999999999999999E-2</v>
          </cell>
          <cell r="AA29">
            <v>2.1999999999999999E-2</v>
          </cell>
        </row>
        <row r="31">
          <cell r="A31" t="str">
            <v>% of employee benefits &amp; on-costs, materials &amp; contracts and other expenses</v>
          </cell>
          <cell r="G31">
            <v>0</v>
          </cell>
          <cell r="H31">
            <v>0.2</v>
          </cell>
          <cell r="I31">
            <v>0.2</v>
          </cell>
          <cell r="J31">
            <v>0.2</v>
          </cell>
          <cell r="K31">
            <v>0.2</v>
          </cell>
          <cell r="L31">
            <v>0.2</v>
          </cell>
          <cell r="M31">
            <v>0.2</v>
          </cell>
          <cell r="N31">
            <v>0.2</v>
          </cell>
          <cell r="O31">
            <v>0.2</v>
          </cell>
          <cell r="P31">
            <v>0.2</v>
          </cell>
          <cell r="Q31">
            <v>0.2</v>
          </cell>
          <cell r="R31">
            <v>0.2</v>
          </cell>
          <cell r="S31">
            <v>0.2</v>
          </cell>
          <cell r="T31">
            <v>0.2</v>
          </cell>
          <cell r="U31">
            <v>0.2</v>
          </cell>
          <cell r="V31">
            <v>0.2</v>
          </cell>
          <cell r="W31">
            <v>0.2</v>
          </cell>
          <cell r="X31">
            <v>0.2</v>
          </cell>
          <cell r="Y31">
            <v>0.2</v>
          </cell>
          <cell r="Z31">
            <v>0.2</v>
          </cell>
          <cell r="AA31">
            <v>0.2</v>
          </cell>
        </row>
        <row r="33">
          <cell r="A33" t="str">
            <v>Grants and Contributions increase % (Capital Purpose)</v>
          </cell>
          <cell r="G33">
            <v>0</v>
          </cell>
          <cell r="H33">
            <v>1.0000000000000009E-2</v>
          </cell>
          <cell r="I33">
            <v>1.0000000000000009E-2</v>
          </cell>
          <cell r="J33">
            <v>1.0000000000000009E-2</v>
          </cell>
          <cell r="K33">
            <v>1.4999999999999902E-2</v>
          </cell>
          <cell r="L33">
            <v>1.4999999999999902E-2</v>
          </cell>
          <cell r="M33">
            <v>1.4999999999999902E-2</v>
          </cell>
          <cell r="N33">
            <v>2.0000000000000018E-2</v>
          </cell>
          <cell r="O33">
            <v>2.0000000000000018E-2</v>
          </cell>
          <cell r="P33">
            <v>2.0000000000000018E-2</v>
          </cell>
          <cell r="Q33">
            <v>2.0000000000000018E-2</v>
          </cell>
          <cell r="R33">
            <v>2.0000000000000018E-2</v>
          </cell>
          <cell r="S33">
            <v>2.0000000000000018E-2</v>
          </cell>
          <cell r="T33">
            <v>2.0000000000000018E-2</v>
          </cell>
          <cell r="U33">
            <v>2.0000000000000018E-2</v>
          </cell>
          <cell r="V33">
            <v>2.0000000000000018E-2</v>
          </cell>
          <cell r="W33">
            <v>2.0000000000000018E-2</v>
          </cell>
          <cell r="X33">
            <v>2.0000000000000018E-2</v>
          </cell>
          <cell r="Y33">
            <v>2.0000000000000018E-2</v>
          </cell>
          <cell r="Z33">
            <v>2.0000000000000018E-2</v>
          </cell>
          <cell r="AA33">
            <v>0.02</v>
          </cell>
        </row>
        <row r="34">
          <cell r="A34" t="str">
            <v>Financial Assistance Grant</v>
          </cell>
          <cell r="E34">
            <v>2281</v>
          </cell>
          <cell r="F34">
            <v>3552</v>
          </cell>
          <cell r="G34">
            <v>2470.4832300000003</v>
          </cell>
          <cell r="H34">
            <v>2495.1880623000002</v>
          </cell>
          <cell r="I34">
            <v>2520.139942923</v>
          </cell>
          <cell r="J34">
            <v>2545.3413423522302</v>
          </cell>
          <cell r="K34">
            <v>2583.5214624875134</v>
          </cell>
          <cell r="L34">
            <v>2622.274284424826</v>
          </cell>
          <cell r="M34">
            <v>2661.6083986911981</v>
          </cell>
          <cell r="N34">
            <v>2714.8405666650219</v>
          </cell>
          <cell r="O34">
            <v>2769.1373779983223</v>
          </cell>
          <cell r="P34">
            <v>2824.5201255582888</v>
          </cell>
          <cell r="Q34">
            <v>2881.0105280694547</v>
          </cell>
          <cell r="R34">
            <v>2938.630738630844</v>
          </cell>
          <cell r="S34">
            <v>2997.4033534034611</v>
          </cell>
          <cell r="T34">
            <v>3057.3514204715302</v>
          </cell>
          <cell r="U34">
            <v>3118.498448880961</v>
          </cell>
          <cell r="V34">
            <v>3180.8684178585804</v>
          </cell>
          <cell r="W34">
            <v>3244.4857862157519</v>
          </cell>
          <cell r="X34">
            <v>3309.3755019400669</v>
          </cell>
          <cell r="Y34">
            <v>3375.5630119788684</v>
          </cell>
          <cell r="Z34">
            <v>3443.0742722184459</v>
          </cell>
          <cell r="AA34">
            <v>3511.9357576628149</v>
          </cell>
        </row>
        <row r="35">
          <cell r="A35" t="str">
            <v>Improvement opportunities</v>
          </cell>
        </row>
        <row r="36">
          <cell r="A36" t="str">
            <v>Improvement income - Fees &amp; Charges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8">
          <cell r="A38" t="str">
            <v>Improvement expenses - Services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Improvement expenses - 1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Improvement expenses - 2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Improvement expenses - 3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Total Improvement expenses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(Net Result)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5">
          <cell r="A45" t="str">
            <v>Additional infrastructure renewal expenditure (Capital renewals) (in '000)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A47" t="str">
            <v>Non infrastructure assets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A48" t="str">
            <v>Buildings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A49" t="str">
            <v>Other Structures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A50" t="str">
            <v>Roads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 t="str">
            <v>Bridges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 t="str">
            <v>Footpaths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Bulk Earthworks (non-depreciable)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>Storm water drainage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 xml:space="preserve">Swimming pools &amp; other open spaces 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 t="str">
            <v>Other Assets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9">
          <cell r="A59" t="str">
            <v>Assumptions Scenrio 2 - Tapered SRV Option</v>
          </cell>
        </row>
        <row r="60">
          <cell r="A60" t="str">
            <v>IPART Rate Peg %</v>
          </cell>
          <cell r="G60">
            <v>1.4999999999999999E-2</v>
          </cell>
          <cell r="H60">
            <v>2.3E-2</v>
          </cell>
          <cell r="I60">
            <v>2.5000000000000001E-2</v>
          </cell>
          <cell r="J60">
            <v>2.5000000000000001E-2</v>
          </cell>
          <cell r="K60">
            <v>2.5000000000000001E-2</v>
          </cell>
          <cell r="L60">
            <v>2.5000000000000001E-2</v>
          </cell>
          <cell r="M60">
            <v>2.5000000000000001E-2</v>
          </cell>
          <cell r="N60">
            <v>2.5000000000000001E-2</v>
          </cell>
          <cell r="O60">
            <v>2.5000000000000001E-2</v>
          </cell>
          <cell r="P60">
            <v>2.5000000000000001E-2</v>
          </cell>
          <cell r="Q60">
            <v>2.5000000000000001E-2</v>
          </cell>
          <cell r="R60">
            <v>2.5000000000000001E-2</v>
          </cell>
          <cell r="S60">
            <v>2.5000000000000001E-2</v>
          </cell>
          <cell r="T60">
            <v>2.5000000000000001E-2</v>
          </cell>
          <cell r="U60">
            <v>2.5000000000000001E-2</v>
          </cell>
          <cell r="V60">
            <v>2.5000000000000001E-2</v>
          </cell>
          <cell r="W60">
            <v>2.5000000000000001E-2</v>
          </cell>
          <cell r="X60">
            <v>2.5000000000000001E-2</v>
          </cell>
          <cell r="Y60">
            <v>2.5000000000000001E-2</v>
          </cell>
          <cell r="Z60">
            <v>2.5000000000000001E-2</v>
          </cell>
          <cell r="AA60">
            <v>2.5000000000000001E-2</v>
          </cell>
        </row>
        <row r="62">
          <cell r="A62" t="str">
            <v>SRV %</v>
          </cell>
          <cell r="G62">
            <v>0</v>
          </cell>
          <cell r="H62">
            <v>0</v>
          </cell>
          <cell r="I62">
            <v>0.125</v>
          </cell>
          <cell r="J62">
            <v>0.125</v>
          </cell>
          <cell r="K62">
            <v>7.4999999999999997E-2</v>
          </cell>
          <cell r="L62">
            <v>7.4999999999999997E-2</v>
          </cell>
          <cell r="M62">
            <v>7.4999999999999997E-2</v>
          </cell>
          <cell r="N62">
            <v>3.5000000000000003E-2</v>
          </cell>
          <cell r="O62">
            <v>3.5000000000000003E-2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4">
          <cell r="A64" t="str">
            <v>Annual charges (CPI increase) %</v>
          </cell>
          <cell r="G64">
            <v>0</v>
          </cell>
          <cell r="H64">
            <v>2.2499999999999999E-2</v>
          </cell>
          <cell r="I64">
            <v>2.2499999999999999E-2</v>
          </cell>
          <cell r="J64">
            <v>2.2499999999999999E-2</v>
          </cell>
          <cell r="K64">
            <v>2.2499999999999999E-2</v>
          </cell>
          <cell r="L64">
            <v>2.5000000000000001E-2</v>
          </cell>
          <cell r="M64">
            <v>2.5000000000000001E-2</v>
          </cell>
          <cell r="N64">
            <v>2.5000000000000001E-2</v>
          </cell>
          <cell r="O64">
            <v>2.5000000000000001E-2</v>
          </cell>
          <cell r="P64">
            <v>2.5000000000000001E-2</v>
          </cell>
          <cell r="Q64">
            <v>2.5000000000000001E-2</v>
          </cell>
          <cell r="R64">
            <v>2.5000000000000001E-2</v>
          </cell>
          <cell r="S64">
            <v>2.5000000000000001E-2</v>
          </cell>
          <cell r="T64">
            <v>2.5000000000000001E-2</v>
          </cell>
          <cell r="U64">
            <v>2.5000000000000001E-2</v>
          </cell>
          <cell r="V64">
            <v>2.5000000000000001E-2</v>
          </cell>
          <cell r="W64">
            <v>2.5000000000000001E-2</v>
          </cell>
          <cell r="X64">
            <v>2.5000000000000001E-2</v>
          </cell>
          <cell r="Y64">
            <v>2.5000000000000001E-2</v>
          </cell>
          <cell r="Z64">
            <v>2.5000000000000001E-2</v>
          </cell>
          <cell r="AA64">
            <v>2.5000000000000001E-2</v>
          </cell>
        </row>
        <row r="66">
          <cell r="A66" t="str">
            <v>User charges and fees (CPI increase) %</v>
          </cell>
          <cell r="G66">
            <v>0</v>
          </cell>
          <cell r="H66">
            <v>2.5000000000000001E-2</v>
          </cell>
          <cell r="I66">
            <v>2.5000000000000001E-2</v>
          </cell>
          <cell r="J66">
            <v>2.5000000000000001E-2</v>
          </cell>
          <cell r="K66">
            <v>2.5000000000000001E-2</v>
          </cell>
          <cell r="L66">
            <v>2.5000000000000001E-2</v>
          </cell>
          <cell r="M66">
            <v>2.5000000000000001E-2</v>
          </cell>
          <cell r="N66">
            <v>2.5000000000000001E-2</v>
          </cell>
          <cell r="O66">
            <v>2.5000000000000001E-2</v>
          </cell>
          <cell r="P66">
            <v>2.5000000000000001E-2</v>
          </cell>
          <cell r="Q66">
            <v>2.5000000000000001E-2</v>
          </cell>
          <cell r="R66">
            <v>2.5000000000000001E-2</v>
          </cell>
          <cell r="S66">
            <v>2.5000000000000001E-2</v>
          </cell>
          <cell r="T66">
            <v>2.5000000000000001E-2</v>
          </cell>
          <cell r="U66">
            <v>2.5000000000000001E-2</v>
          </cell>
          <cell r="V66">
            <v>2.5000000000000001E-2</v>
          </cell>
          <cell r="W66">
            <v>2.5000000000000001E-2</v>
          </cell>
          <cell r="X66">
            <v>2.5000000000000001E-2</v>
          </cell>
          <cell r="Y66">
            <v>2.5000000000000001E-2</v>
          </cell>
          <cell r="Z66">
            <v>2.5000000000000001E-2</v>
          </cell>
          <cell r="AA66">
            <v>2.5000000000000001E-2</v>
          </cell>
        </row>
        <row r="68">
          <cell r="A68" t="str">
            <v>Interest rate on cash %</v>
          </cell>
          <cell r="G68">
            <v>0</v>
          </cell>
          <cell r="H68">
            <v>0.03</v>
          </cell>
          <cell r="I68">
            <v>0.03</v>
          </cell>
          <cell r="J68">
            <v>0.03</v>
          </cell>
          <cell r="K68">
            <v>0.03</v>
          </cell>
          <cell r="L68">
            <v>0.03</v>
          </cell>
          <cell r="M68">
            <v>0.03</v>
          </cell>
          <cell r="N68">
            <v>0.03</v>
          </cell>
          <cell r="O68">
            <v>0.03</v>
          </cell>
          <cell r="P68">
            <v>0.03</v>
          </cell>
          <cell r="Q68">
            <v>0.03</v>
          </cell>
          <cell r="R68">
            <v>0.03</v>
          </cell>
          <cell r="S68">
            <v>0.03</v>
          </cell>
          <cell r="T68">
            <v>0.03</v>
          </cell>
          <cell r="U68">
            <v>0.03</v>
          </cell>
          <cell r="V68">
            <v>0.03</v>
          </cell>
          <cell r="W68">
            <v>0.03</v>
          </cell>
          <cell r="X68">
            <v>0.03</v>
          </cell>
          <cell r="Y68">
            <v>0.03</v>
          </cell>
          <cell r="Z68">
            <v>0.03</v>
          </cell>
          <cell r="AA68">
            <v>0.03</v>
          </cell>
        </row>
        <row r="70">
          <cell r="A70" t="str">
            <v>Other revenue (CPI increase) %</v>
          </cell>
          <cell r="G70">
            <v>0</v>
          </cell>
          <cell r="H70">
            <v>2.5000000000000001E-2</v>
          </cell>
          <cell r="I70">
            <v>2.5000000000000001E-2</v>
          </cell>
          <cell r="J70">
            <v>2.5000000000000001E-2</v>
          </cell>
          <cell r="K70">
            <v>2.5000000000000001E-2</v>
          </cell>
          <cell r="L70">
            <v>2.5000000000000001E-2</v>
          </cell>
          <cell r="M70">
            <v>2.5000000000000001E-2</v>
          </cell>
          <cell r="N70">
            <v>2.5000000000000001E-2</v>
          </cell>
          <cell r="O70">
            <v>2.5000000000000001E-2</v>
          </cell>
          <cell r="P70">
            <v>2.5000000000000001E-2</v>
          </cell>
          <cell r="Q70">
            <v>2.5000000000000001E-2</v>
          </cell>
          <cell r="R70">
            <v>2.5000000000000001E-2</v>
          </cell>
          <cell r="S70">
            <v>2.5000000000000001E-2</v>
          </cell>
          <cell r="T70">
            <v>2.5000000000000001E-2</v>
          </cell>
          <cell r="U70">
            <v>2.5000000000000001E-2</v>
          </cell>
          <cell r="V70">
            <v>2.5000000000000001E-2</v>
          </cell>
          <cell r="W70">
            <v>2.5000000000000001E-2</v>
          </cell>
          <cell r="X70">
            <v>2.5000000000000001E-2</v>
          </cell>
          <cell r="Y70">
            <v>2.5000000000000001E-2</v>
          </cell>
          <cell r="Z70">
            <v>2.5000000000000001E-2</v>
          </cell>
          <cell r="AA70">
            <v>2.5000000000000001E-2</v>
          </cell>
        </row>
        <row r="72">
          <cell r="A72" t="str">
            <v>Grants and Contributions increase %</v>
          </cell>
          <cell r="G72">
            <v>0</v>
          </cell>
          <cell r="H72">
            <v>0.01</v>
          </cell>
          <cell r="I72">
            <v>0.01</v>
          </cell>
          <cell r="J72">
            <v>0.01</v>
          </cell>
          <cell r="K72">
            <v>1.4999999999999999E-2</v>
          </cell>
          <cell r="L72">
            <v>1.4999999999999999E-2</v>
          </cell>
          <cell r="M72">
            <v>1.4999999999999999E-2</v>
          </cell>
          <cell r="N72">
            <v>1.4999999999999999E-2</v>
          </cell>
          <cell r="O72">
            <v>1.4999999999999999E-2</v>
          </cell>
          <cell r="P72">
            <v>1.4999999999999999E-2</v>
          </cell>
          <cell r="Q72">
            <v>1.4999999999999999E-2</v>
          </cell>
          <cell r="R72">
            <v>1.4999999999999999E-2</v>
          </cell>
          <cell r="S72">
            <v>1.4999999999999999E-2</v>
          </cell>
          <cell r="T72">
            <v>1.4999999999999999E-2</v>
          </cell>
          <cell r="U72">
            <v>1.4999999999999999E-2</v>
          </cell>
          <cell r="V72">
            <v>1.4999999999999999E-2</v>
          </cell>
          <cell r="W72">
            <v>1.4999999999999999E-2</v>
          </cell>
          <cell r="X72">
            <v>1.4999999999999999E-2</v>
          </cell>
          <cell r="Y72">
            <v>1.4999999999999999E-2</v>
          </cell>
          <cell r="Z72">
            <v>1.4999999999999999E-2</v>
          </cell>
          <cell r="AA72">
            <v>1.4999999999999999E-2</v>
          </cell>
        </row>
        <row r="74">
          <cell r="A74" t="str">
            <v>Employee benefits and on-costs increase % (CPI Increase)</v>
          </cell>
          <cell r="G74">
            <v>0</v>
          </cell>
          <cell r="H74">
            <v>0.02</v>
          </cell>
          <cell r="I74">
            <v>2.5000000000000001E-2</v>
          </cell>
          <cell r="J74">
            <v>2.75E-2</v>
          </cell>
          <cell r="K74">
            <v>0.03</v>
          </cell>
          <cell r="L74">
            <v>0.03</v>
          </cell>
          <cell r="M74">
            <v>0.03</v>
          </cell>
          <cell r="N74">
            <v>0.03</v>
          </cell>
          <cell r="O74">
            <v>0.03</v>
          </cell>
          <cell r="P74">
            <v>0.03</v>
          </cell>
          <cell r="Q74">
            <v>0.03</v>
          </cell>
          <cell r="R74">
            <v>0.03</v>
          </cell>
          <cell r="S74">
            <v>0.03</v>
          </cell>
          <cell r="T74">
            <v>0.03</v>
          </cell>
          <cell r="U74">
            <v>0.03</v>
          </cell>
          <cell r="V74">
            <v>0.03</v>
          </cell>
          <cell r="W74">
            <v>0.03</v>
          </cell>
          <cell r="X74">
            <v>0.03</v>
          </cell>
          <cell r="Y74">
            <v>0.03</v>
          </cell>
          <cell r="Z74">
            <v>0.03</v>
          </cell>
          <cell r="AA74">
            <v>0.03</v>
          </cell>
        </row>
        <row r="76">
          <cell r="A76" t="str">
            <v>Borrowing costs of average debt outstanding %</v>
          </cell>
          <cell r="G76">
            <v>0</v>
          </cell>
          <cell r="H76">
            <v>4.4999999999999998E-2</v>
          </cell>
          <cell r="I76">
            <v>4.4999999999999998E-2</v>
          </cell>
          <cell r="J76">
            <v>4.4999999999999998E-2</v>
          </cell>
          <cell r="K76">
            <v>4.4999999999999998E-2</v>
          </cell>
          <cell r="L76">
            <v>4.4999999999999998E-2</v>
          </cell>
          <cell r="M76">
            <v>4.4999999999999998E-2</v>
          </cell>
          <cell r="N76">
            <v>4.4999999999999998E-2</v>
          </cell>
          <cell r="O76">
            <v>4.4999999999999998E-2</v>
          </cell>
          <cell r="P76">
            <v>4.4999999999999998E-2</v>
          </cell>
          <cell r="Q76">
            <v>4.4999999999999998E-2</v>
          </cell>
          <cell r="R76">
            <v>4.4999999999999998E-2</v>
          </cell>
          <cell r="S76">
            <v>4.4999999999999998E-2</v>
          </cell>
          <cell r="T76">
            <v>4.4999999999999998E-2</v>
          </cell>
          <cell r="U76">
            <v>4.4999999999999998E-2</v>
          </cell>
          <cell r="V76">
            <v>4.4999999999999998E-2</v>
          </cell>
          <cell r="W76">
            <v>4.4999999999999998E-2</v>
          </cell>
          <cell r="X76">
            <v>4.4999999999999998E-2</v>
          </cell>
          <cell r="Y76">
            <v>4.4999999999999998E-2</v>
          </cell>
          <cell r="Z76">
            <v>4.4999999999999998E-2</v>
          </cell>
          <cell r="AA76">
            <v>4.4999999999999998E-2</v>
          </cell>
        </row>
        <row r="78">
          <cell r="A78" t="str">
            <v>Materials &amp; contracts increase % (CPI Increase)</v>
          </cell>
          <cell r="G78">
            <v>0</v>
          </cell>
          <cell r="H78">
            <v>1.7000000000000001E-2</v>
          </cell>
          <cell r="I78">
            <v>1.7999999999999999E-2</v>
          </cell>
          <cell r="J78">
            <v>0.02</v>
          </cell>
          <cell r="K78">
            <v>2.1999999999999999E-2</v>
          </cell>
          <cell r="L78">
            <v>2.1999999999999999E-2</v>
          </cell>
          <cell r="M78">
            <v>2.1999999999999999E-2</v>
          </cell>
          <cell r="N78">
            <v>2.1999999999999999E-2</v>
          </cell>
          <cell r="O78">
            <v>2.1999999999999999E-2</v>
          </cell>
          <cell r="P78">
            <v>2.1999999999999999E-2</v>
          </cell>
          <cell r="Q78">
            <v>2.1999999999999999E-2</v>
          </cell>
          <cell r="R78">
            <v>2.1999999999999999E-2</v>
          </cell>
          <cell r="S78">
            <v>2.1999999999999999E-2</v>
          </cell>
          <cell r="T78">
            <v>2.1999999999999999E-2</v>
          </cell>
          <cell r="U78">
            <v>2.1999999999999999E-2</v>
          </cell>
          <cell r="V78">
            <v>2.1999999999999999E-2</v>
          </cell>
          <cell r="W78">
            <v>2.1999999999999999E-2</v>
          </cell>
          <cell r="X78">
            <v>2.1999999999999999E-2</v>
          </cell>
          <cell r="Y78">
            <v>2.1999999999999999E-2</v>
          </cell>
          <cell r="Z78">
            <v>2.1999999999999999E-2</v>
          </cell>
          <cell r="AA78">
            <v>2.1999999999999999E-2</v>
          </cell>
        </row>
        <row r="80">
          <cell r="A80" t="str">
            <v>Other expense increase % (CPI Increase)</v>
          </cell>
          <cell r="G80">
            <v>0</v>
          </cell>
          <cell r="H80">
            <v>1.7000000000000001E-2</v>
          </cell>
          <cell r="I80">
            <v>1.7999999999999999E-2</v>
          </cell>
          <cell r="J80">
            <v>0.02</v>
          </cell>
          <cell r="K80">
            <v>2.1999999999999999E-2</v>
          </cell>
          <cell r="L80">
            <v>2.1999999999999999E-2</v>
          </cell>
          <cell r="M80">
            <v>2.1999999999999999E-2</v>
          </cell>
          <cell r="N80">
            <v>2.1999999999999999E-2</v>
          </cell>
          <cell r="O80">
            <v>2.1999999999999999E-2</v>
          </cell>
          <cell r="P80">
            <v>2.1999999999999999E-2</v>
          </cell>
          <cell r="Q80">
            <v>2.1999999999999999E-2</v>
          </cell>
          <cell r="R80">
            <v>2.1999999999999999E-2</v>
          </cell>
          <cell r="S80">
            <v>2.1999999999999999E-2</v>
          </cell>
          <cell r="T80">
            <v>2.1999999999999999E-2</v>
          </cell>
          <cell r="U80">
            <v>2.1999999999999999E-2</v>
          </cell>
          <cell r="V80">
            <v>2.1999999999999999E-2</v>
          </cell>
          <cell r="W80">
            <v>2.1999999999999999E-2</v>
          </cell>
          <cell r="X80">
            <v>2.1999999999999999E-2</v>
          </cell>
          <cell r="Y80">
            <v>2.1999999999999999E-2</v>
          </cell>
          <cell r="Z80">
            <v>2.1999999999999999E-2</v>
          </cell>
          <cell r="AA80">
            <v>2.1999999999999999E-2</v>
          </cell>
        </row>
        <row r="82">
          <cell r="A82" t="str">
            <v>CPI, %</v>
          </cell>
          <cell r="G82">
            <v>0</v>
          </cell>
          <cell r="H82">
            <v>1.7000000000000001E-2</v>
          </cell>
          <cell r="I82">
            <v>1.7999999999999999E-2</v>
          </cell>
          <cell r="J82">
            <v>0.02</v>
          </cell>
          <cell r="K82">
            <v>2.1999999999999999E-2</v>
          </cell>
          <cell r="L82">
            <v>2.1999999999999999E-2</v>
          </cell>
          <cell r="M82">
            <v>2.1999999999999999E-2</v>
          </cell>
          <cell r="N82">
            <v>2.1999999999999999E-2</v>
          </cell>
          <cell r="O82">
            <v>2.1999999999999999E-2</v>
          </cell>
          <cell r="P82">
            <v>2.1999999999999999E-2</v>
          </cell>
          <cell r="Q82">
            <v>2.1999999999999999E-2</v>
          </cell>
          <cell r="R82">
            <v>2.1999999999999999E-2</v>
          </cell>
          <cell r="S82">
            <v>2.1999999999999999E-2</v>
          </cell>
          <cell r="T82">
            <v>2.1999999999999999E-2</v>
          </cell>
          <cell r="U82">
            <v>2.1999999999999999E-2</v>
          </cell>
          <cell r="V82">
            <v>2.1999999999999999E-2</v>
          </cell>
          <cell r="W82">
            <v>2.1999999999999999E-2</v>
          </cell>
          <cell r="X82">
            <v>2.1999999999999999E-2</v>
          </cell>
          <cell r="Y82">
            <v>2.1999999999999999E-2</v>
          </cell>
          <cell r="Z82">
            <v>2.1999999999999999E-2</v>
          </cell>
          <cell r="AA82">
            <v>2.1999999999999999E-2</v>
          </cell>
        </row>
        <row r="84">
          <cell r="A84" t="str">
            <v>% of employee benefits &amp; on-costs, materials &amp; contracts and other expenses</v>
          </cell>
          <cell r="G84">
            <v>0</v>
          </cell>
          <cell r="H84">
            <v>0.2</v>
          </cell>
          <cell r="I84">
            <v>0.2</v>
          </cell>
          <cell r="J84">
            <v>0.2</v>
          </cell>
          <cell r="K84">
            <v>0.2</v>
          </cell>
          <cell r="L84">
            <v>0.2</v>
          </cell>
          <cell r="M84">
            <v>0.2</v>
          </cell>
          <cell r="N84">
            <v>0.2</v>
          </cell>
          <cell r="O84">
            <v>0.2</v>
          </cell>
          <cell r="P84">
            <v>0.2</v>
          </cell>
          <cell r="Q84">
            <v>0.2</v>
          </cell>
          <cell r="R84">
            <v>0.2</v>
          </cell>
          <cell r="S84">
            <v>0.2</v>
          </cell>
          <cell r="T84">
            <v>0.2</v>
          </cell>
          <cell r="U84">
            <v>0.2</v>
          </cell>
          <cell r="V84">
            <v>0.2</v>
          </cell>
          <cell r="W84">
            <v>0.2</v>
          </cell>
          <cell r="X84">
            <v>0.2</v>
          </cell>
          <cell r="Y84">
            <v>0.2</v>
          </cell>
          <cell r="Z84">
            <v>0.2</v>
          </cell>
          <cell r="AA84">
            <v>0.2</v>
          </cell>
        </row>
        <row r="86">
          <cell r="A86" t="str">
            <v>Grants and Contributions increase % (Capital Purpose)</v>
          </cell>
          <cell r="G86">
            <v>0</v>
          </cell>
          <cell r="H86">
            <v>0.44</v>
          </cell>
          <cell r="I86">
            <v>1.0000000000000009E-2</v>
          </cell>
          <cell r="J86">
            <v>-0.28999999999999998</v>
          </cell>
          <cell r="K86">
            <v>1.4999999999999902E-2</v>
          </cell>
          <cell r="L86">
            <v>1.4999999999999902E-2</v>
          </cell>
          <cell r="M86">
            <v>1.4999999999999902E-2</v>
          </cell>
          <cell r="N86">
            <v>2.0000000000000018E-2</v>
          </cell>
          <cell r="O86">
            <v>2.0000000000000018E-2</v>
          </cell>
          <cell r="P86">
            <v>2.0000000000000018E-2</v>
          </cell>
          <cell r="Q86">
            <v>2.0000000000000018E-2</v>
          </cell>
          <cell r="R86">
            <v>2.0000000000000018E-2</v>
          </cell>
          <cell r="S86">
            <v>2.0000000000000018E-2</v>
          </cell>
          <cell r="T86">
            <v>2.0000000000000018E-2</v>
          </cell>
          <cell r="U86">
            <v>2.0000000000000018E-2</v>
          </cell>
          <cell r="V86">
            <v>2.0000000000000018E-2</v>
          </cell>
          <cell r="W86">
            <v>2.0000000000000018E-2</v>
          </cell>
          <cell r="X86">
            <v>2.0000000000000018E-2</v>
          </cell>
          <cell r="Y86">
            <v>2.0000000000000018E-2</v>
          </cell>
          <cell r="Z86">
            <v>2.0000000000000018E-2</v>
          </cell>
          <cell r="AA86">
            <v>0.02</v>
          </cell>
        </row>
        <row r="88">
          <cell r="A88" t="str">
            <v>Improvement opportunities</v>
          </cell>
        </row>
        <row r="89">
          <cell r="A89" t="str">
            <v>Improvement income - Fees &amp; Charges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1">
          <cell r="A91" t="str">
            <v>Improvement expenses - Services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A92" t="str">
            <v>Improvement expenses - 1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 t="str">
            <v>Improvement expenses - 2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A94" t="str">
            <v>Improvement expenses - 3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A95" t="str">
            <v>Total Improvement expenses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A96" t="str">
            <v>(Net Result)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A98" t="str">
            <v>Additional infrastructure renewal expenditure (Capital renewals) (in '000)</v>
          </cell>
          <cell r="D98">
            <v>58850</v>
          </cell>
          <cell r="E98">
            <v>48600</v>
          </cell>
          <cell r="G98">
            <v>0</v>
          </cell>
          <cell r="H98">
            <v>3700</v>
          </cell>
          <cell r="I98">
            <v>5700</v>
          </cell>
          <cell r="J98">
            <v>3550</v>
          </cell>
          <cell r="K98">
            <v>3500</v>
          </cell>
          <cell r="L98">
            <v>4050</v>
          </cell>
          <cell r="M98">
            <v>4750</v>
          </cell>
          <cell r="N98">
            <v>5050</v>
          </cell>
          <cell r="O98">
            <v>6250</v>
          </cell>
          <cell r="P98">
            <v>7050</v>
          </cell>
          <cell r="Q98">
            <v>5000</v>
          </cell>
          <cell r="R98">
            <v>2050</v>
          </cell>
          <cell r="S98">
            <v>1000</v>
          </cell>
          <cell r="T98">
            <v>1300</v>
          </cell>
          <cell r="U98">
            <v>500</v>
          </cell>
          <cell r="V98">
            <v>1300</v>
          </cell>
          <cell r="W98">
            <v>500</v>
          </cell>
          <cell r="X98">
            <v>1300</v>
          </cell>
          <cell r="Y98">
            <v>500</v>
          </cell>
          <cell r="Z98">
            <v>1300</v>
          </cell>
          <cell r="AA98">
            <v>500</v>
          </cell>
        </row>
        <row r="99">
          <cell r="D99">
            <v>0</v>
          </cell>
          <cell r="E99">
            <v>0</v>
          </cell>
        </row>
        <row r="100">
          <cell r="A100" t="str">
            <v>Non infrastructure assets</v>
          </cell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A101" t="str">
            <v>Buildings</v>
          </cell>
          <cell r="D101">
            <v>4000</v>
          </cell>
          <cell r="E101">
            <v>3000</v>
          </cell>
          <cell r="G101">
            <v>0</v>
          </cell>
          <cell r="H101">
            <v>0</v>
          </cell>
          <cell r="J101">
            <v>500</v>
          </cell>
          <cell r="K101">
            <v>500</v>
          </cell>
          <cell r="L101">
            <v>0</v>
          </cell>
          <cell r="M101">
            <v>500</v>
          </cell>
          <cell r="N101">
            <v>0</v>
          </cell>
          <cell r="O101">
            <v>500</v>
          </cell>
          <cell r="P101">
            <v>500</v>
          </cell>
          <cell r="Q101">
            <v>500</v>
          </cell>
          <cell r="R101">
            <v>500</v>
          </cell>
          <cell r="S101">
            <v>500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2">
          <cell r="A102" t="str">
            <v>Other Structures</v>
          </cell>
          <cell r="D102">
            <v>1000</v>
          </cell>
          <cell r="E102">
            <v>750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250</v>
          </cell>
          <cell r="M102">
            <v>0</v>
          </cell>
          <cell r="N102">
            <v>250</v>
          </cell>
          <cell r="O102">
            <v>0</v>
          </cell>
          <cell r="P102">
            <v>250</v>
          </cell>
          <cell r="Q102">
            <v>0</v>
          </cell>
          <cell r="R102">
            <v>250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A103" t="str">
            <v>Roads</v>
          </cell>
          <cell r="D103">
            <v>31000</v>
          </cell>
          <cell r="E103">
            <v>31000</v>
          </cell>
          <cell r="G103">
            <v>0</v>
          </cell>
          <cell r="H103">
            <v>0</v>
          </cell>
          <cell r="I103">
            <v>2000</v>
          </cell>
          <cell r="J103">
            <v>2000</v>
          </cell>
          <cell r="K103">
            <v>2500</v>
          </cell>
          <cell r="L103">
            <v>2500</v>
          </cell>
          <cell r="M103">
            <v>4000</v>
          </cell>
          <cell r="N103">
            <v>3500</v>
          </cell>
          <cell r="O103">
            <v>5000</v>
          </cell>
          <cell r="P103">
            <v>5000</v>
          </cell>
          <cell r="Q103">
            <v>4500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A104" t="str">
            <v>Bridges</v>
          </cell>
          <cell r="D104">
            <v>14600</v>
          </cell>
          <cell r="E104">
            <v>10600</v>
          </cell>
          <cell r="G104">
            <v>0</v>
          </cell>
          <cell r="H104">
            <v>3700</v>
          </cell>
          <cell r="I104">
            <v>3700</v>
          </cell>
          <cell r="J104">
            <v>800</v>
          </cell>
          <cell r="K104">
            <v>0</v>
          </cell>
          <cell r="L104">
            <v>800</v>
          </cell>
          <cell r="M104">
            <v>0</v>
          </cell>
          <cell r="N104">
            <v>800</v>
          </cell>
          <cell r="O104">
            <v>0</v>
          </cell>
          <cell r="P104">
            <v>800</v>
          </cell>
          <cell r="Q104">
            <v>0</v>
          </cell>
          <cell r="R104">
            <v>800</v>
          </cell>
          <cell r="S104">
            <v>0</v>
          </cell>
          <cell r="T104">
            <v>800</v>
          </cell>
          <cell r="U104">
            <v>0</v>
          </cell>
          <cell r="V104">
            <v>800</v>
          </cell>
          <cell r="W104">
            <v>0</v>
          </cell>
          <cell r="X104">
            <v>800</v>
          </cell>
          <cell r="Y104">
            <v>0</v>
          </cell>
          <cell r="Z104">
            <v>800</v>
          </cell>
          <cell r="AA104">
            <v>0</v>
          </cell>
        </row>
        <row r="105">
          <cell r="A105" t="str">
            <v>Footpaths</v>
          </cell>
          <cell r="D105">
            <v>0</v>
          </cell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A106" t="str">
            <v>Bulk Earthworks (non-depreciable)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 t="str">
            <v>Storm water drainage</v>
          </cell>
          <cell r="D107">
            <v>7500</v>
          </cell>
          <cell r="E107">
            <v>2500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500</v>
          </cell>
          <cell r="L107">
            <v>500</v>
          </cell>
          <cell r="M107">
            <v>0</v>
          </cell>
          <cell r="N107">
            <v>500</v>
          </cell>
          <cell r="O107">
            <v>500</v>
          </cell>
          <cell r="P107">
            <v>500</v>
          </cell>
          <cell r="Q107">
            <v>0</v>
          </cell>
          <cell r="R107">
            <v>500</v>
          </cell>
          <cell r="S107">
            <v>500</v>
          </cell>
          <cell r="T107">
            <v>500</v>
          </cell>
          <cell r="U107">
            <v>500</v>
          </cell>
          <cell r="V107">
            <v>500</v>
          </cell>
          <cell r="W107">
            <v>500</v>
          </cell>
          <cell r="X107">
            <v>500</v>
          </cell>
          <cell r="Y107">
            <v>500</v>
          </cell>
          <cell r="Z107">
            <v>500</v>
          </cell>
          <cell r="AA107">
            <v>500</v>
          </cell>
        </row>
        <row r="108">
          <cell r="A108" t="str">
            <v xml:space="preserve">Swimming pools &amp; other open spaces </v>
          </cell>
          <cell r="D108">
            <v>0</v>
          </cell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Other Assets</v>
          </cell>
          <cell r="D109">
            <v>750</v>
          </cell>
          <cell r="E109">
            <v>750</v>
          </cell>
          <cell r="G109">
            <v>0</v>
          </cell>
          <cell r="H109">
            <v>0</v>
          </cell>
          <cell r="I109">
            <v>0</v>
          </cell>
          <cell r="J109">
            <v>250</v>
          </cell>
          <cell r="K109">
            <v>0</v>
          </cell>
          <cell r="L109">
            <v>0</v>
          </cell>
          <cell r="M109">
            <v>250</v>
          </cell>
          <cell r="N109">
            <v>0</v>
          </cell>
          <cell r="O109">
            <v>250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>
            <v>0</v>
          </cell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2">
          <cell r="A112" t="str">
            <v>Assumptions Scenrio 3 - Flat SRV Option</v>
          </cell>
        </row>
        <row r="113">
          <cell r="A113" t="str">
            <v>IPART Rate Peg %</v>
          </cell>
          <cell r="G113">
            <v>1.4999999999999999E-2</v>
          </cell>
          <cell r="H113">
            <v>2.3E-2</v>
          </cell>
          <cell r="I113">
            <v>2.5000000000000001E-2</v>
          </cell>
          <cell r="J113">
            <v>2.5000000000000001E-2</v>
          </cell>
          <cell r="K113">
            <v>2.5000000000000001E-2</v>
          </cell>
          <cell r="L113">
            <v>2.5000000000000001E-2</v>
          </cell>
          <cell r="M113">
            <v>2.5000000000000001E-2</v>
          </cell>
          <cell r="N113">
            <v>2.5000000000000001E-2</v>
          </cell>
          <cell r="O113">
            <v>2.5000000000000001E-2</v>
          </cell>
          <cell r="P113">
            <v>2.5000000000000001E-2</v>
          </cell>
          <cell r="Q113">
            <v>2.5000000000000001E-2</v>
          </cell>
          <cell r="R113">
            <v>2.5000000000000001E-2</v>
          </cell>
          <cell r="S113">
            <v>2.5000000000000001E-2</v>
          </cell>
          <cell r="T113">
            <v>2.5000000000000001E-2</v>
          </cell>
          <cell r="U113">
            <v>2.5000000000000001E-2</v>
          </cell>
          <cell r="V113">
            <v>2.5000000000000001E-2</v>
          </cell>
          <cell r="W113">
            <v>2.5000000000000001E-2</v>
          </cell>
          <cell r="X113">
            <v>2.5000000000000001E-2</v>
          </cell>
          <cell r="Y113">
            <v>2.5000000000000001E-2</v>
          </cell>
          <cell r="Z113">
            <v>2.5000000000000001E-2</v>
          </cell>
          <cell r="AA113">
            <v>2.5000000000000001E-2</v>
          </cell>
        </row>
        <row r="115">
          <cell r="A115" t="str">
            <v>SRV %</v>
          </cell>
          <cell r="G115">
            <v>0</v>
          </cell>
          <cell r="H115">
            <v>0</v>
          </cell>
          <cell r="I115">
            <v>7.4999999999999997E-2</v>
          </cell>
          <cell r="J115">
            <v>7.4999999999999997E-2</v>
          </cell>
          <cell r="K115">
            <v>7.4999999999999997E-2</v>
          </cell>
          <cell r="L115">
            <v>7.4999999999999997E-2</v>
          </cell>
          <cell r="M115">
            <v>7.4999999999999997E-2</v>
          </cell>
          <cell r="N115">
            <v>7.4999999999999997E-2</v>
          </cell>
          <cell r="O115">
            <v>7.4999999999999997E-2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7">
          <cell r="A117" t="str">
            <v>Annual charges (CPI increase) %</v>
          </cell>
          <cell r="G117">
            <v>0</v>
          </cell>
          <cell r="H117">
            <v>2.2499999999999999E-2</v>
          </cell>
          <cell r="I117">
            <v>2.2499999999999999E-2</v>
          </cell>
          <cell r="J117">
            <v>2.2499999999999999E-2</v>
          </cell>
          <cell r="K117">
            <v>2.2499999999999999E-2</v>
          </cell>
          <cell r="L117">
            <v>2.5000000000000001E-2</v>
          </cell>
          <cell r="M117">
            <v>2.5000000000000001E-2</v>
          </cell>
          <cell r="N117">
            <v>2.5000000000000001E-2</v>
          </cell>
          <cell r="O117">
            <v>2.5000000000000001E-2</v>
          </cell>
          <cell r="P117">
            <v>2.5000000000000001E-2</v>
          </cell>
          <cell r="Q117">
            <v>2.5000000000000001E-2</v>
          </cell>
          <cell r="R117">
            <v>2.5000000000000001E-2</v>
          </cell>
          <cell r="S117">
            <v>2.5000000000000001E-2</v>
          </cell>
          <cell r="T117">
            <v>2.5000000000000001E-2</v>
          </cell>
          <cell r="U117">
            <v>2.5000000000000001E-2</v>
          </cell>
          <cell r="V117">
            <v>2.5000000000000001E-2</v>
          </cell>
          <cell r="W117">
            <v>2.5000000000000001E-2</v>
          </cell>
          <cell r="X117">
            <v>2.5000000000000001E-2</v>
          </cell>
          <cell r="Y117">
            <v>2.5000000000000001E-2</v>
          </cell>
          <cell r="Z117">
            <v>2.5000000000000001E-2</v>
          </cell>
          <cell r="AA117">
            <v>2.5000000000000001E-2</v>
          </cell>
        </row>
        <row r="119">
          <cell r="A119" t="str">
            <v>User charges and fees (CPI increase) %</v>
          </cell>
          <cell r="G119">
            <v>0</v>
          </cell>
          <cell r="H119">
            <v>2.5000000000000001E-2</v>
          </cell>
          <cell r="I119">
            <v>2.5000000000000001E-2</v>
          </cell>
          <cell r="J119">
            <v>2.5000000000000001E-2</v>
          </cell>
          <cell r="K119">
            <v>2.5000000000000001E-2</v>
          </cell>
          <cell r="L119">
            <v>2.5000000000000001E-2</v>
          </cell>
          <cell r="M119">
            <v>2.5000000000000001E-2</v>
          </cell>
          <cell r="N119">
            <v>2.5000000000000001E-2</v>
          </cell>
          <cell r="O119">
            <v>2.5000000000000001E-2</v>
          </cell>
          <cell r="P119">
            <v>2.5000000000000001E-2</v>
          </cell>
          <cell r="Q119">
            <v>2.5000000000000001E-2</v>
          </cell>
          <cell r="R119">
            <v>2.5000000000000001E-2</v>
          </cell>
          <cell r="S119">
            <v>2.5000000000000001E-2</v>
          </cell>
          <cell r="T119">
            <v>2.5000000000000001E-2</v>
          </cell>
          <cell r="U119">
            <v>2.5000000000000001E-2</v>
          </cell>
          <cell r="V119">
            <v>2.5000000000000001E-2</v>
          </cell>
          <cell r="W119">
            <v>2.5000000000000001E-2</v>
          </cell>
          <cell r="X119">
            <v>2.5000000000000001E-2</v>
          </cell>
          <cell r="Y119">
            <v>2.5000000000000001E-2</v>
          </cell>
          <cell r="Z119">
            <v>2.5000000000000001E-2</v>
          </cell>
          <cell r="AA119">
            <v>2.5000000000000001E-2</v>
          </cell>
        </row>
        <row r="121">
          <cell r="A121" t="str">
            <v>Interest rate on cash %</v>
          </cell>
          <cell r="G121">
            <v>0</v>
          </cell>
          <cell r="H121">
            <v>0.03</v>
          </cell>
          <cell r="I121">
            <v>0.03</v>
          </cell>
          <cell r="J121">
            <v>0.03</v>
          </cell>
          <cell r="K121">
            <v>0.03</v>
          </cell>
          <cell r="L121">
            <v>0.03</v>
          </cell>
          <cell r="M121">
            <v>0.03</v>
          </cell>
          <cell r="N121">
            <v>0.03</v>
          </cell>
          <cell r="O121">
            <v>0.03</v>
          </cell>
          <cell r="P121">
            <v>0.03</v>
          </cell>
          <cell r="Q121">
            <v>0.03</v>
          </cell>
          <cell r="R121">
            <v>0.03</v>
          </cell>
          <cell r="S121">
            <v>0.03</v>
          </cell>
          <cell r="T121">
            <v>0.03</v>
          </cell>
          <cell r="U121">
            <v>0.03</v>
          </cell>
          <cell r="V121">
            <v>0.03</v>
          </cell>
          <cell r="W121">
            <v>0.03</v>
          </cell>
          <cell r="X121">
            <v>0.03</v>
          </cell>
          <cell r="Y121">
            <v>0.03</v>
          </cell>
          <cell r="Z121">
            <v>0.03</v>
          </cell>
          <cell r="AA121">
            <v>0.03</v>
          </cell>
        </row>
        <row r="123">
          <cell r="A123" t="str">
            <v>Other revenue (CPI increase) %</v>
          </cell>
          <cell r="G123">
            <v>0</v>
          </cell>
          <cell r="H123">
            <v>2.5000000000000001E-2</v>
          </cell>
          <cell r="I123">
            <v>2.5000000000000001E-2</v>
          </cell>
          <cell r="J123">
            <v>2.5000000000000001E-2</v>
          </cell>
          <cell r="K123">
            <v>2.5000000000000001E-2</v>
          </cell>
          <cell r="L123">
            <v>2.5000000000000001E-2</v>
          </cell>
          <cell r="M123">
            <v>2.5000000000000001E-2</v>
          </cell>
          <cell r="N123">
            <v>2.5000000000000001E-2</v>
          </cell>
          <cell r="O123">
            <v>2.5000000000000001E-2</v>
          </cell>
          <cell r="P123">
            <v>2.5000000000000001E-2</v>
          </cell>
          <cell r="Q123">
            <v>2.5000000000000001E-2</v>
          </cell>
          <cell r="R123">
            <v>2.5000000000000001E-2</v>
          </cell>
          <cell r="S123">
            <v>2.5000000000000001E-2</v>
          </cell>
          <cell r="T123">
            <v>2.5000000000000001E-2</v>
          </cell>
          <cell r="U123">
            <v>2.5000000000000001E-2</v>
          </cell>
          <cell r="V123">
            <v>2.5000000000000001E-2</v>
          </cell>
          <cell r="W123">
            <v>2.5000000000000001E-2</v>
          </cell>
          <cell r="X123">
            <v>2.5000000000000001E-2</v>
          </cell>
          <cell r="Y123">
            <v>2.5000000000000001E-2</v>
          </cell>
          <cell r="Z123">
            <v>2.5000000000000001E-2</v>
          </cell>
          <cell r="AA123">
            <v>2.5000000000000001E-2</v>
          </cell>
        </row>
        <row r="125">
          <cell r="A125" t="str">
            <v>Grants and Contributions increase %</v>
          </cell>
          <cell r="G125">
            <v>0</v>
          </cell>
          <cell r="H125">
            <v>0.01</v>
          </cell>
          <cell r="I125">
            <v>0.01</v>
          </cell>
          <cell r="J125">
            <v>0.01</v>
          </cell>
          <cell r="K125">
            <v>1.4999999999999999E-2</v>
          </cell>
          <cell r="L125">
            <v>1.4999999999999999E-2</v>
          </cell>
          <cell r="M125">
            <v>1.4999999999999999E-2</v>
          </cell>
          <cell r="N125">
            <v>1.4999999999999999E-2</v>
          </cell>
          <cell r="O125">
            <v>1.4999999999999999E-2</v>
          </cell>
          <cell r="P125">
            <v>1.4999999999999999E-2</v>
          </cell>
          <cell r="Q125">
            <v>1.4999999999999999E-2</v>
          </cell>
          <cell r="R125">
            <v>1.4999999999999999E-2</v>
          </cell>
          <cell r="S125">
            <v>1.4999999999999999E-2</v>
          </cell>
          <cell r="T125">
            <v>1.4999999999999999E-2</v>
          </cell>
          <cell r="U125">
            <v>1.4999999999999999E-2</v>
          </cell>
          <cell r="V125">
            <v>1.4999999999999999E-2</v>
          </cell>
          <cell r="W125">
            <v>1.4999999999999999E-2</v>
          </cell>
          <cell r="X125">
            <v>1.4999999999999999E-2</v>
          </cell>
          <cell r="Y125">
            <v>1.4999999999999999E-2</v>
          </cell>
          <cell r="Z125">
            <v>1.4999999999999999E-2</v>
          </cell>
          <cell r="AA125">
            <v>1.4999999999999999E-2</v>
          </cell>
        </row>
        <row r="127">
          <cell r="A127" t="str">
            <v>Employee benefits and on-costs increase % (CPI Increase)</v>
          </cell>
          <cell r="G127">
            <v>0</v>
          </cell>
          <cell r="H127">
            <v>0.02</v>
          </cell>
          <cell r="I127">
            <v>2.5000000000000001E-2</v>
          </cell>
          <cell r="J127">
            <v>2.75E-2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  <cell r="Q127">
            <v>0.03</v>
          </cell>
          <cell r="R127">
            <v>0.03</v>
          </cell>
          <cell r="S127">
            <v>0.03</v>
          </cell>
          <cell r="T127">
            <v>0.03</v>
          </cell>
          <cell r="U127">
            <v>0.03</v>
          </cell>
          <cell r="V127">
            <v>0.03</v>
          </cell>
          <cell r="W127">
            <v>0.03</v>
          </cell>
          <cell r="X127">
            <v>0.03</v>
          </cell>
          <cell r="Y127">
            <v>0.03</v>
          </cell>
          <cell r="Z127">
            <v>0.03</v>
          </cell>
          <cell r="AA127">
            <v>0.03</v>
          </cell>
        </row>
        <row r="129">
          <cell r="A129" t="str">
            <v>Borrowing costs of average debt outstanding %</v>
          </cell>
          <cell r="G129">
            <v>0</v>
          </cell>
          <cell r="H129">
            <v>4.4999999999999998E-2</v>
          </cell>
          <cell r="I129">
            <v>4.4999999999999998E-2</v>
          </cell>
          <cell r="J129">
            <v>4.4999999999999998E-2</v>
          </cell>
          <cell r="K129">
            <v>4.4999999999999998E-2</v>
          </cell>
          <cell r="L129">
            <v>4.4999999999999998E-2</v>
          </cell>
          <cell r="M129">
            <v>4.4999999999999998E-2</v>
          </cell>
          <cell r="N129">
            <v>4.4999999999999998E-2</v>
          </cell>
          <cell r="O129">
            <v>4.4999999999999998E-2</v>
          </cell>
          <cell r="P129">
            <v>4.4999999999999998E-2</v>
          </cell>
          <cell r="Q129">
            <v>4.4999999999999998E-2</v>
          </cell>
          <cell r="R129">
            <v>4.4999999999999998E-2</v>
          </cell>
          <cell r="S129">
            <v>4.4999999999999998E-2</v>
          </cell>
          <cell r="T129">
            <v>4.4999999999999998E-2</v>
          </cell>
          <cell r="U129">
            <v>4.4999999999999998E-2</v>
          </cell>
          <cell r="V129">
            <v>4.4999999999999998E-2</v>
          </cell>
          <cell r="W129">
            <v>4.4999999999999998E-2</v>
          </cell>
          <cell r="X129">
            <v>4.4999999999999998E-2</v>
          </cell>
          <cell r="Y129">
            <v>4.4999999999999998E-2</v>
          </cell>
          <cell r="Z129">
            <v>4.4999999999999998E-2</v>
          </cell>
          <cell r="AA129">
            <v>4.4999999999999998E-2</v>
          </cell>
        </row>
        <row r="131">
          <cell r="A131" t="str">
            <v>Materials &amp; contracts increase % (CPI Increase)</v>
          </cell>
          <cell r="G131">
            <v>0</v>
          </cell>
          <cell r="H131">
            <v>1.7000000000000001E-2</v>
          </cell>
          <cell r="I131">
            <v>1.7999999999999999E-2</v>
          </cell>
          <cell r="J131">
            <v>0.02</v>
          </cell>
          <cell r="K131">
            <v>2.1999999999999999E-2</v>
          </cell>
          <cell r="L131">
            <v>2.1999999999999999E-2</v>
          </cell>
          <cell r="M131">
            <v>2.1999999999999999E-2</v>
          </cell>
          <cell r="N131">
            <v>2.1999999999999999E-2</v>
          </cell>
          <cell r="O131">
            <v>2.1999999999999999E-2</v>
          </cell>
          <cell r="P131">
            <v>2.1999999999999999E-2</v>
          </cell>
          <cell r="Q131">
            <v>2.1999999999999999E-2</v>
          </cell>
          <cell r="R131">
            <v>2.1999999999999999E-2</v>
          </cell>
          <cell r="S131">
            <v>2.1999999999999999E-2</v>
          </cell>
          <cell r="T131">
            <v>2.1999999999999999E-2</v>
          </cell>
          <cell r="U131">
            <v>2.1999999999999999E-2</v>
          </cell>
          <cell r="V131">
            <v>2.1999999999999999E-2</v>
          </cell>
          <cell r="W131">
            <v>2.1999999999999999E-2</v>
          </cell>
          <cell r="X131">
            <v>2.1999999999999999E-2</v>
          </cell>
          <cell r="Y131">
            <v>2.1999999999999999E-2</v>
          </cell>
          <cell r="Z131">
            <v>2.1999999999999999E-2</v>
          </cell>
          <cell r="AA131">
            <v>2.1999999999999999E-2</v>
          </cell>
        </row>
        <row r="133">
          <cell r="A133" t="str">
            <v>Other expense increase % (CPI Increase)</v>
          </cell>
          <cell r="G133">
            <v>0</v>
          </cell>
          <cell r="H133">
            <v>1.7000000000000001E-2</v>
          </cell>
          <cell r="I133">
            <v>1.7999999999999999E-2</v>
          </cell>
          <cell r="J133">
            <v>0.02</v>
          </cell>
          <cell r="K133">
            <v>2.1999999999999999E-2</v>
          </cell>
          <cell r="L133">
            <v>2.1999999999999999E-2</v>
          </cell>
          <cell r="M133">
            <v>2.1999999999999999E-2</v>
          </cell>
          <cell r="N133">
            <v>2.1999999999999999E-2</v>
          </cell>
          <cell r="O133">
            <v>2.1999999999999999E-2</v>
          </cell>
          <cell r="P133">
            <v>2.1999999999999999E-2</v>
          </cell>
          <cell r="Q133">
            <v>2.1999999999999999E-2</v>
          </cell>
          <cell r="R133">
            <v>2.1999999999999999E-2</v>
          </cell>
          <cell r="S133">
            <v>2.1999999999999999E-2</v>
          </cell>
          <cell r="T133">
            <v>2.1999999999999999E-2</v>
          </cell>
          <cell r="U133">
            <v>2.1999999999999999E-2</v>
          </cell>
          <cell r="V133">
            <v>2.1999999999999999E-2</v>
          </cell>
          <cell r="W133">
            <v>2.1999999999999999E-2</v>
          </cell>
          <cell r="X133">
            <v>2.1999999999999999E-2</v>
          </cell>
          <cell r="Y133">
            <v>2.1999999999999999E-2</v>
          </cell>
          <cell r="Z133">
            <v>2.1999999999999999E-2</v>
          </cell>
          <cell r="AA133">
            <v>2.1999999999999999E-2</v>
          </cell>
        </row>
        <row r="135">
          <cell r="A135" t="str">
            <v>CPI, %</v>
          </cell>
          <cell r="G135">
            <v>0</v>
          </cell>
          <cell r="H135">
            <v>1.7000000000000001E-2</v>
          </cell>
          <cell r="I135">
            <v>1.7999999999999999E-2</v>
          </cell>
          <cell r="J135">
            <v>0.02</v>
          </cell>
          <cell r="K135">
            <v>2.1999999999999999E-2</v>
          </cell>
          <cell r="L135">
            <v>2.1999999999999999E-2</v>
          </cell>
          <cell r="M135">
            <v>2.1999999999999999E-2</v>
          </cell>
          <cell r="N135">
            <v>2.1999999999999999E-2</v>
          </cell>
          <cell r="O135">
            <v>2.1999999999999999E-2</v>
          </cell>
          <cell r="P135">
            <v>2.1999999999999999E-2</v>
          </cell>
          <cell r="Q135">
            <v>2.1999999999999999E-2</v>
          </cell>
          <cell r="R135">
            <v>2.1999999999999999E-2</v>
          </cell>
          <cell r="S135">
            <v>2.1999999999999999E-2</v>
          </cell>
          <cell r="T135">
            <v>2.1999999999999999E-2</v>
          </cell>
          <cell r="U135">
            <v>2.1999999999999999E-2</v>
          </cell>
          <cell r="V135">
            <v>2.1999999999999999E-2</v>
          </cell>
          <cell r="W135">
            <v>2.1999999999999999E-2</v>
          </cell>
          <cell r="X135">
            <v>2.1999999999999999E-2</v>
          </cell>
          <cell r="Y135">
            <v>2.1999999999999999E-2</v>
          </cell>
          <cell r="Z135">
            <v>2.1999999999999999E-2</v>
          </cell>
          <cell r="AA135">
            <v>2.1999999999999999E-2</v>
          </cell>
        </row>
        <row r="137">
          <cell r="A137" t="str">
            <v>% of employee benefits &amp; on-costs, materials &amp; contracts and other expenses</v>
          </cell>
          <cell r="G137">
            <v>0</v>
          </cell>
          <cell r="H137">
            <v>0.2</v>
          </cell>
          <cell r="I137">
            <v>0.2</v>
          </cell>
          <cell r="J137">
            <v>0.2</v>
          </cell>
          <cell r="K137">
            <v>0.2</v>
          </cell>
          <cell r="L137">
            <v>0.2</v>
          </cell>
          <cell r="M137">
            <v>0.2</v>
          </cell>
          <cell r="N137">
            <v>0.2</v>
          </cell>
          <cell r="O137">
            <v>0.2</v>
          </cell>
          <cell r="P137">
            <v>0.2</v>
          </cell>
          <cell r="Q137">
            <v>0.2</v>
          </cell>
          <cell r="R137">
            <v>0.2</v>
          </cell>
          <cell r="S137">
            <v>0.2</v>
          </cell>
          <cell r="T137">
            <v>0.2</v>
          </cell>
          <cell r="U137">
            <v>0.2</v>
          </cell>
          <cell r="V137">
            <v>0.2</v>
          </cell>
          <cell r="W137">
            <v>0.2</v>
          </cell>
          <cell r="X137">
            <v>0.2</v>
          </cell>
          <cell r="Y137">
            <v>0.2</v>
          </cell>
          <cell r="Z137">
            <v>0.2</v>
          </cell>
          <cell r="AA137">
            <v>0.2</v>
          </cell>
        </row>
        <row r="139">
          <cell r="A139" t="str">
            <v>Grants and Contributions increase % (Capital Purpose)</v>
          </cell>
          <cell r="G139">
            <v>0</v>
          </cell>
          <cell r="H139">
            <v>0.44</v>
          </cell>
          <cell r="I139">
            <v>1.0000000000000009E-2</v>
          </cell>
          <cell r="J139">
            <v>-0.28999999999999998</v>
          </cell>
          <cell r="K139">
            <v>1.4999999999999902E-2</v>
          </cell>
          <cell r="L139">
            <v>1.4999999999999902E-2</v>
          </cell>
          <cell r="M139">
            <v>1.4999999999999902E-2</v>
          </cell>
          <cell r="N139">
            <v>2.0000000000000018E-2</v>
          </cell>
          <cell r="O139">
            <v>2.0000000000000018E-2</v>
          </cell>
          <cell r="P139">
            <v>2.0000000000000018E-2</v>
          </cell>
          <cell r="Q139">
            <v>2.0000000000000018E-2</v>
          </cell>
          <cell r="R139">
            <v>2.0000000000000018E-2</v>
          </cell>
          <cell r="S139">
            <v>2.0000000000000018E-2</v>
          </cell>
          <cell r="T139">
            <v>2.0000000000000018E-2</v>
          </cell>
          <cell r="U139">
            <v>2.0000000000000018E-2</v>
          </cell>
          <cell r="V139">
            <v>2.0000000000000018E-2</v>
          </cell>
          <cell r="W139">
            <v>2.0000000000000018E-2</v>
          </cell>
          <cell r="X139">
            <v>2.0000000000000018E-2</v>
          </cell>
          <cell r="Y139">
            <v>2.0000000000000018E-2</v>
          </cell>
          <cell r="Z139">
            <v>2.0000000000000018E-2</v>
          </cell>
          <cell r="AA139">
            <v>0.02</v>
          </cell>
        </row>
        <row r="141">
          <cell r="A141" t="str">
            <v>Improvement opportunities</v>
          </cell>
        </row>
        <row r="142">
          <cell r="A142" t="str">
            <v>Improvement income - Fees &amp; Charges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4">
          <cell r="A144" t="str">
            <v>Improvement expenses - Services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 t="str">
            <v>Improvement expenses - 1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A146" t="str">
            <v>Improvement expenses - 2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</row>
        <row r="147">
          <cell r="A147" t="str">
            <v>Improvement expenses - 3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</row>
        <row r="148">
          <cell r="A148" t="str">
            <v>Total Improvement expenses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A149" t="str">
            <v>(Net Result)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1">
          <cell r="A151" t="str">
            <v>Additional infrastructure renewal expenditure (Capital renewals) (in '000)</v>
          </cell>
          <cell r="D151">
            <v>58850</v>
          </cell>
          <cell r="E151">
            <v>48600</v>
          </cell>
          <cell r="G151">
            <v>0</v>
          </cell>
          <cell r="H151">
            <v>3700</v>
          </cell>
          <cell r="I151">
            <v>5700</v>
          </cell>
          <cell r="J151">
            <v>3550</v>
          </cell>
          <cell r="K151">
            <v>3500</v>
          </cell>
          <cell r="L151">
            <v>4050</v>
          </cell>
          <cell r="M151">
            <v>4750</v>
          </cell>
          <cell r="N151">
            <v>5050</v>
          </cell>
          <cell r="O151">
            <v>6250</v>
          </cell>
          <cell r="P151">
            <v>7050</v>
          </cell>
          <cell r="Q151">
            <v>5000</v>
          </cell>
          <cell r="R151">
            <v>2050</v>
          </cell>
          <cell r="S151">
            <v>1000</v>
          </cell>
          <cell r="T151">
            <v>1300</v>
          </cell>
          <cell r="U151">
            <v>500</v>
          </cell>
          <cell r="V151">
            <v>1300</v>
          </cell>
          <cell r="W151">
            <v>500</v>
          </cell>
          <cell r="X151">
            <v>1300</v>
          </cell>
          <cell r="Y151">
            <v>500</v>
          </cell>
          <cell r="Z151">
            <v>1300</v>
          </cell>
          <cell r="AA151">
            <v>500</v>
          </cell>
        </row>
        <row r="152">
          <cell r="D152">
            <v>0</v>
          </cell>
          <cell r="E152">
            <v>0</v>
          </cell>
        </row>
        <row r="153">
          <cell r="A153" t="str">
            <v>Non infrastructure assets</v>
          </cell>
          <cell r="D153">
            <v>0</v>
          </cell>
          <cell r="E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A154" t="str">
            <v>Buildings</v>
          </cell>
          <cell r="D154">
            <v>4000</v>
          </cell>
          <cell r="E154">
            <v>3000</v>
          </cell>
          <cell r="G154">
            <v>0</v>
          </cell>
          <cell r="H154">
            <v>0</v>
          </cell>
          <cell r="J154">
            <v>500</v>
          </cell>
          <cell r="K154">
            <v>500</v>
          </cell>
          <cell r="L154">
            <v>0</v>
          </cell>
          <cell r="M154">
            <v>500</v>
          </cell>
          <cell r="N154">
            <v>0</v>
          </cell>
          <cell r="O154">
            <v>500</v>
          </cell>
          <cell r="P154">
            <v>500</v>
          </cell>
          <cell r="Q154">
            <v>500</v>
          </cell>
          <cell r="R154">
            <v>500</v>
          </cell>
          <cell r="S154">
            <v>500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A155" t="str">
            <v>Other Structures</v>
          </cell>
          <cell r="D155">
            <v>1000</v>
          </cell>
          <cell r="E155">
            <v>750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250</v>
          </cell>
          <cell r="M155">
            <v>0</v>
          </cell>
          <cell r="N155">
            <v>250</v>
          </cell>
          <cell r="O155">
            <v>0</v>
          </cell>
          <cell r="P155">
            <v>250</v>
          </cell>
          <cell r="Q155">
            <v>0</v>
          </cell>
          <cell r="R155">
            <v>250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A156" t="str">
            <v>Roads</v>
          </cell>
          <cell r="D156">
            <v>31000</v>
          </cell>
          <cell r="E156">
            <v>31000</v>
          </cell>
          <cell r="G156">
            <v>0</v>
          </cell>
          <cell r="H156">
            <v>0</v>
          </cell>
          <cell r="I156">
            <v>2000</v>
          </cell>
          <cell r="J156">
            <v>2000</v>
          </cell>
          <cell r="K156">
            <v>2500</v>
          </cell>
          <cell r="L156">
            <v>2500</v>
          </cell>
          <cell r="M156">
            <v>4000</v>
          </cell>
          <cell r="N156">
            <v>3500</v>
          </cell>
          <cell r="O156">
            <v>5000</v>
          </cell>
          <cell r="P156">
            <v>5000</v>
          </cell>
          <cell r="Q156">
            <v>4500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A157" t="str">
            <v>Bridges</v>
          </cell>
          <cell r="D157">
            <v>14600</v>
          </cell>
          <cell r="E157">
            <v>10600</v>
          </cell>
          <cell r="G157">
            <v>0</v>
          </cell>
          <cell r="H157">
            <v>3700</v>
          </cell>
          <cell r="I157">
            <v>3700</v>
          </cell>
          <cell r="J157">
            <v>800</v>
          </cell>
          <cell r="K157">
            <v>0</v>
          </cell>
          <cell r="L157">
            <v>800</v>
          </cell>
          <cell r="M157">
            <v>0</v>
          </cell>
          <cell r="N157">
            <v>800</v>
          </cell>
          <cell r="O157">
            <v>0</v>
          </cell>
          <cell r="P157">
            <v>800</v>
          </cell>
          <cell r="Q157">
            <v>0</v>
          </cell>
          <cell r="R157">
            <v>800</v>
          </cell>
          <cell r="S157">
            <v>0</v>
          </cell>
          <cell r="T157">
            <v>800</v>
          </cell>
          <cell r="U157">
            <v>0</v>
          </cell>
          <cell r="V157">
            <v>800</v>
          </cell>
          <cell r="W157">
            <v>0</v>
          </cell>
          <cell r="X157">
            <v>800</v>
          </cell>
          <cell r="Y157">
            <v>0</v>
          </cell>
          <cell r="Z157">
            <v>800</v>
          </cell>
          <cell r="AA157">
            <v>0</v>
          </cell>
        </row>
        <row r="158">
          <cell r="A158" t="str">
            <v>Footpaths</v>
          </cell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A159" t="str">
            <v>Bulk Earthworks (non-depreciable)</v>
          </cell>
          <cell r="D159">
            <v>0</v>
          </cell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A160" t="str">
            <v>Storm water drainage</v>
          </cell>
          <cell r="D160">
            <v>7500</v>
          </cell>
          <cell r="E160">
            <v>2500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500</v>
          </cell>
          <cell r="L160">
            <v>500</v>
          </cell>
          <cell r="M160">
            <v>0</v>
          </cell>
          <cell r="N160">
            <v>500</v>
          </cell>
          <cell r="O160">
            <v>500</v>
          </cell>
          <cell r="P160">
            <v>500</v>
          </cell>
          <cell r="Q160">
            <v>0</v>
          </cell>
          <cell r="R160">
            <v>500</v>
          </cell>
          <cell r="S160">
            <v>500</v>
          </cell>
          <cell r="T160">
            <v>500</v>
          </cell>
          <cell r="U160">
            <v>500</v>
          </cell>
          <cell r="V160">
            <v>500</v>
          </cell>
          <cell r="W160">
            <v>500</v>
          </cell>
          <cell r="X160">
            <v>500</v>
          </cell>
          <cell r="Y160">
            <v>500</v>
          </cell>
          <cell r="Z160">
            <v>500</v>
          </cell>
          <cell r="AA160">
            <v>500</v>
          </cell>
        </row>
        <row r="161">
          <cell r="A161" t="str">
            <v xml:space="preserve">Swimming pools &amp; other open spaces </v>
          </cell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</row>
        <row r="162">
          <cell r="A162" t="str">
            <v>Other Assets</v>
          </cell>
          <cell r="D162">
            <v>750</v>
          </cell>
          <cell r="E162">
            <v>750</v>
          </cell>
          <cell r="G162">
            <v>0</v>
          </cell>
          <cell r="H162">
            <v>0</v>
          </cell>
          <cell r="I162">
            <v>0</v>
          </cell>
          <cell r="J162">
            <v>250</v>
          </cell>
          <cell r="K162">
            <v>0</v>
          </cell>
          <cell r="L162">
            <v>0</v>
          </cell>
          <cell r="M162">
            <v>250</v>
          </cell>
          <cell r="N162">
            <v>0</v>
          </cell>
          <cell r="O162">
            <v>250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</row>
        <row r="163">
          <cell r="A163">
            <v>0</v>
          </cell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6">
          <cell r="A6" t="str">
            <v xml:space="preserve">Assumptions Scenrio 1 - Base Case </v>
          </cell>
        </row>
        <row r="7">
          <cell r="A7" t="str">
            <v>IPART Rate Peg %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9">
          <cell r="A9" t="str">
            <v>SRV %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A11" t="str">
            <v>Annual charges (CPI increase) %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3">
          <cell r="A13" t="str">
            <v>User charges and fees (CPI increase) %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5">
          <cell r="A15" t="str">
            <v>Interest rate on cash %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7">
          <cell r="A17" t="str">
            <v>Other revenue (CPI increase) %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9">
          <cell r="A19" t="str">
            <v>Grants and Contributions increase %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1">
          <cell r="A21" t="str">
            <v>Employee benefits and on-costs increase % (CPI Increase)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3">
          <cell r="A23" t="str">
            <v>Borrowing costs of average debt outstanding %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A25" t="str">
            <v>Materials &amp; contracts increase % (CPI Increase)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7">
          <cell r="A27" t="str">
            <v>Other expense increase % (CPI Increase)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9">
          <cell r="A29" t="str">
            <v>CPI, %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1">
          <cell r="A31" t="str">
            <v>% of employee benefits &amp; on-costs, materials &amp; contracts and other expenses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3">
          <cell r="A33" t="str">
            <v>Grants and Contributions increase % (Capital Purpose)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5">
          <cell r="A35" t="str">
            <v>Improvement opportunities</v>
          </cell>
        </row>
        <row r="36">
          <cell r="A36" t="str">
            <v>Improvement income - Fees &amp; Charges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8">
          <cell r="A38" t="str">
            <v>Improvement expenses - Services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Improvement expenses - 1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Improvement expenses - 2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Improvement expenses - 3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Total Improvement expenses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(Net Result)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5">
          <cell r="A45" t="str">
            <v>Additional infrastructure renewal expenditure (Capital renewals) (in '000)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A47" t="str">
            <v>Non infrastructure assets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A48" t="str">
            <v>Buildings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A49" t="str">
            <v>Other Structures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A50" t="str">
            <v>Roads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 t="str">
            <v>Bridges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 t="str">
            <v>Footpaths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Bulk Earthworks (non-depreciable)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>Storm water drainage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 xml:space="preserve">Swimming pools &amp; other open spaces 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 t="str">
            <v>Other Assets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9">
          <cell r="A59" t="str">
            <v xml:space="preserve">Assumptions Scenrio 2 - Optimistic Case </v>
          </cell>
        </row>
        <row r="60">
          <cell r="A60" t="str">
            <v>IPART Rate Peg %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2">
          <cell r="A62" t="str">
            <v>SRV %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4">
          <cell r="A64" t="str">
            <v>Annual charges (CPI increase) %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6">
          <cell r="A66" t="str">
            <v>User charges and fees (CPI increase) %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68">
          <cell r="A68" t="str">
            <v>Interest rate on cash %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  <row r="70">
          <cell r="A70" t="str">
            <v>Other revenue (CPI increase) %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2">
          <cell r="A72" t="str">
            <v>Grants and Contributions increase %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</row>
        <row r="74">
          <cell r="A74" t="str">
            <v>Employee benefits and on-costs increase % (CPI Increase)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6">
          <cell r="A76" t="str">
            <v>Borrowing costs of average debt outstanding %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8">
          <cell r="A78" t="str">
            <v>Materials &amp; contracts increase % (CPI Increase)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80">
          <cell r="A80" t="str">
            <v>Other expense increase % (CPI Increase)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2">
          <cell r="A82" t="str">
            <v>CPI, %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A84" t="str">
            <v>% of employee benefits &amp; on-costs, materials &amp; contracts and other expenses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6">
          <cell r="A86" t="str">
            <v>Grants and Contributions increase % (Capital Purpose)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8">
          <cell r="A88" t="str">
            <v>Improvement opportunities</v>
          </cell>
        </row>
        <row r="89">
          <cell r="A89" t="str">
            <v>Improvement income - Fees &amp; Charges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1">
          <cell r="A91" t="str">
            <v>Improvement expenses - Services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A92" t="str">
            <v>Improvement expenses - 1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 t="str">
            <v>Improvement expenses - 2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A94" t="str">
            <v>Improvement expenses - 3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A95" t="str">
            <v>Total Improvement expenses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A96" t="str">
            <v>(Net Result)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A98" t="str">
            <v>Additional infrastructure renewal expenditure (Capital renewals) (in '000)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100">
          <cell r="A100" t="str">
            <v>Non infrastructure assets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A101" t="str">
            <v>Buildings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2">
          <cell r="A102" t="str">
            <v>Other Structures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A103" t="str">
            <v>Roads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A104" t="str">
            <v>Bridges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A105" t="str">
            <v>Footpaths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A106" t="str">
            <v>Bulk Earthworks (non-depreciable)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 t="str">
            <v>Storm water drainage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 xml:space="preserve">Swimming pools &amp; other open spaces 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Other Assets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5">
          <cell r="A115" t="str">
            <v xml:space="preserve">Assumptions Scenrio 3 - Pessimistic Case </v>
          </cell>
        </row>
        <row r="116">
          <cell r="A116" t="str">
            <v>IPART Rate Peg %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8">
          <cell r="A118" t="str">
            <v>SRV %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20">
          <cell r="A120" t="str">
            <v>Annual charges (CPI increase) %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  <row r="122">
          <cell r="A122" t="str">
            <v>User charges and fees (CPI increase) %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4">
          <cell r="A124" t="str">
            <v>Interest rate on cash %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6">
          <cell r="A126" t="str">
            <v>Other revenue (CPI increase) %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</row>
        <row r="128">
          <cell r="A128" t="str">
            <v>Grants and Contributions increase %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30">
          <cell r="A130" t="str">
            <v>Employee benefits and on-costs increase % (CPI Increase)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2">
          <cell r="A132" t="str">
            <v>Borrowing costs of average debt outstanding %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</row>
        <row r="134">
          <cell r="A134" t="str">
            <v>Materials &amp; contracts increase % (CPI Increase)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A136" t="str">
            <v>Other expense increase % (CPI Increase)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8">
          <cell r="A138" t="str">
            <v>CPI, %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40">
          <cell r="A140" t="str">
            <v>% of employee benefits &amp; on-costs, materials &amp; contracts and other expenses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</row>
        <row r="142">
          <cell r="A142" t="str">
            <v>Grants and Contributions increase % (Capital Purpose)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4">
          <cell r="A144" t="str">
            <v>Improvement opportunities</v>
          </cell>
        </row>
        <row r="145">
          <cell r="A145" t="str">
            <v>Improvement income - Fees &amp; Charges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7">
          <cell r="A147" t="str">
            <v>Improvement expenses - Services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</row>
        <row r="148">
          <cell r="A148" t="str">
            <v>Improvement expenses - 1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A149" t="str">
            <v>Improvement expenses - 2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0">
          <cell r="A150" t="str">
            <v>Improvement expenses - 3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A151" t="str">
            <v>Total Improvement expenses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A152" t="str">
            <v>(Net Result)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4">
          <cell r="A154" t="str">
            <v>Additional infrastructure renewal expenditure (Capital renewals) (in '000)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6">
          <cell r="A156" t="str">
            <v>Non infrastructure assets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A157" t="str">
            <v>Buildings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A158" t="str">
            <v>Other Structures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A159" t="str">
            <v>Roads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A160" t="str">
            <v>Bridges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A161" t="str">
            <v>Footpaths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</row>
        <row r="162">
          <cell r="A162" t="str">
            <v>Bulk Earthworks (non-depreciable)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</row>
        <row r="163">
          <cell r="A163" t="str">
            <v>Storm water drainage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A164" t="str">
            <v xml:space="preserve">Swimming pools &amp; other open spaces 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5">
          <cell r="A165" t="str">
            <v>Other Assets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66">
          <cell r="A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</sheetData>
      <sheetData sheetId="12"/>
      <sheetData sheetId="13"/>
      <sheetData sheetId="14"/>
      <sheetData sheetId="15"/>
      <sheetData sheetId="16">
        <row r="6">
          <cell r="A6" t="str">
            <v xml:space="preserve">Assumptions Scenrio 1 - Base Case </v>
          </cell>
        </row>
        <row r="7">
          <cell r="A7" t="str">
            <v>IPART Rate Peg %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9">
          <cell r="A9" t="str">
            <v>SRV %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A11" t="str">
            <v>Annual charges (CPI increase) %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3">
          <cell r="A13" t="str">
            <v>User charges and fees (CPI increase) %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5">
          <cell r="A15" t="str">
            <v>Interest rate on cash %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7">
          <cell r="A17" t="str">
            <v>Other revenue (CPI increase) %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9">
          <cell r="A19" t="str">
            <v>Grants and Contributions increase %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1">
          <cell r="A21" t="str">
            <v>Employee benefits and on-costs increase % (CPI Increase)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3">
          <cell r="A23" t="str">
            <v>Borrowing costs of average debt outstanding %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A25" t="str">
            <v>Materials &amp; contracts increase % (CPI Increase)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7">
          <cell r="A27" t="str">
            <v>Other expense increase % (CPI Increase)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9">
          <cell r="A29" t="str">
            <v>CPI, %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1">
          <cell r="A31" t="str">
            <v>% of employee benefits &amp; on-costs, materials &amp; contracts and other expenses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3">
          <cell r="A33" t="str">
            <v>Grants and Contributions increase % (Capital Purpose)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5">
          <cell r="A35" t="str">
            <v>Improvement opportunities</v>
          </cell>
        </row>
        <row r="36">
          <cell r="A36" t="str">
            <v>Improvement income - Fees &amp; Charges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8">
          <cell r="A38" t="str">
            <v>Improvement expenses - Services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Improvement expenses - 1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Improvement expenses - 2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Improvement expenses - 3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Total Improvement expenses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(Net Result)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5">
          <cell r="A45" t="str">
            <v>Additional infrastructure renewal expenditure (Capital renewals) (in '000)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A47" t="str">
            <v xml:space="preserve">Assumptions Scenrio 2 - Optimistic Case </v>
          </cell>
        </row>
        <row r="48">
          <cell r="A48" t="str">
            <v>IPART Rate Peg %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50">
          <cell r="A50" t="str">
            <v>SRV %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2">
          <cell r="A52" t="str">
            <v>Annual charges (CPI increase) %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A54" t="str">
            <v>User charges and fees (CPI increase) %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6">
          <cell r="A56" t="str">
            <v>Interest rate on cash %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8">
          <cell r="A58" t="str">
            <v>Other revenue (CPI increase) %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60">
          <cell r="A60" t="str">
            <v>Grants and Contributions increase %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2">
          <cell r="A62" t="str">
            <v>Employee benefits and on-costs increase % (CPI Increase)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4">
          <cell r="A64" t="str">
            <v>Borrowing costs of average debt outstanding %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6">
          <cell r="A66" t="str">
            <v>Materials &amp; contracts increase % (CPI Increase)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68">
          <cell r="A68" t="str">
            <v>Other expense increase % (CPI Increase)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  <row r="70">
          <cell r="A70" t="str">
            <v>CPI, %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2">
          <cell r="A72" t="str">
            <v>% of employee benefits &amp; on-costs, materials &amp; contracts and other expenses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</row>
        <row r="74">
          <cell r="A74" t="str">
            <v>Grants and Contributions increase % (Capital Purpose)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6">
          <cell r="A76" t="str">
            <v>Improvement opportunities</v>
          </cell>
        </row>
        <row r="77">
          <cell r="A77" t="str">
            <v>Improvement income - Fees &amp; Charges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A79" t="str">
            <v>Improvement expenses - Services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0">
          <cell r="A80" t="str">
            <v>Improvement expenses - 1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 t="str">
            <v>Improvement expenses - 2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A82" t="str">
            <v>Improvement expenses - 3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A83" t="str">
            <v>Total Improvement expenses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(Net Result)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6">
          <cell r="A86" t="str">
            <v>Additional infrastructure renewal expenditure (Capital renewals) (in '000)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A87" t="str">
            <v xml:space="preserve">Assumptions Scenrio 3 - Pessimistic Case </v>
          </cell>
        </row>
        <row r="88">
          <cell r="A88" t="str">
            <v>IPART Rate Peg %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90">
          <cell r="A90" t="str">
            <v>SRV %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2">
          <cell r="A92" t="str">
            <v>Annual charges (CPI increase) %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4">
          <cell r="A94" t="str">
            <v>User charges and fees (CPI increase) %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6">
          <cell r="A96" t="str">
            <v>Interest rate on cash %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A98" t="str">
            <v>Other revenue (CPI increase) %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100">
          <cell r="A100" t="str">
            <v>Grants and Contributions increase %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2">
          <cell r="A102" t="str">
            <v>Employee benefits and on-costs increase % (CPI Increase)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4">
          <cell r="A104" t="str">
            <v>Borrowing costs of average debt outstanding %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6">
          <cell r="A106" t="str">
            <v>Materials &amp; contracts increase % (CPI Increase)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8">
          <cell r="A108" t="str">
            <v>Other expense increase % (CPI Increase)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10">
          <cell r="A110" t="str">
            <v>CPI, %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2">
          <cell r="A112" t="str">
            <v>% of employee benefits &amp; on-costs, materials &amp; contracts and other expenses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4">
          <cell r="A114" t="str">
            <v>Grants and Contributions increase % (Capital Purpose)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</row>
        <row r="116">
          <cell r="A116" t="str">
            <v>Improvement opportunities</v>
          </cell>
        </row>
        <row r="117">
          <cell r="A117" t="str">
            <v>Improvement income - Fees &amp; Charges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9">
          <cell r="A119" t="str">
            <v>Improvement expenses - Services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</row>
        <row r="120">
          <cell r="A120" t="str">
            <v>Improvement expenses - 1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  <row r="121">
          <cell r="A121" t="str">
            <v>Improvement expenses - 2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  <row r="122">
          <cell r="A122" t="str">
            <v>Improvement expenses - 3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3">
          <cell r="A123" t="str">
            <v>Total Improvement expenses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A124" t="str">
            <v>(Net Result)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6">
          <cell r="A126" t="str">
            <v>Additional infrastructure renewal expenditure (Capital renewals) (in '000)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282"/>
  <sheetViews>
    <sheetView showGridLines="0" tabSelected="1" topLeftCell="A20" zoomScale="145" zoomScaleNormal="145" zoomScaleSheetLayoutView="145" workbookViewId="0">
      <selection activeCell="C6" sqref="C6"/>
    </sheetView>
  </sheetViews>
  <sheetFormatPr defaultRowHeight="15" x14ac:dyDescent="0.25"/>
  <cols>
    <col min="1" max="1" width="36.85546875" customWidth="1"/>
    <col min="2" max="12" width="8.5703125" customWidth="1"/>
  </cols>
  <sheetData>
    <row r="1" spans="1:28" s="2" customFormat="1" ht="21" x14ac:dyDescent="0.35">
      <c r="A1" s="1" t="s">
        <v>74</v>
      </c>
      <c r="E1" s="3"/>
      <c r="G1" s="3"/>
      <c r="I1" s="3"/>
      <c r="K1" s="4"/>
      <c r="L1" s="5"/>
      <c r="M1" s="4"/>
      <c r="N1" s="6"/>
      <c r="O1" s="4"/>
      <c r="P1" s="6"/>
      <c r="Q1" s="7"/>
      <c r="R1" s="7"/>
      <c r="V1" s="7"/>
      <c r="W1" s="7"/>
      <c r="X1" s="7"/>
      <c r="Y1" s="7"/>
      <c r="Z1" s="7"/>
      <c r="AA1" s="7"/>
      <c r="AB1" s="4"/>
    </row>
    <row r="2" spans="1:28" ht="18.75" x14ac:dyDescent="0.3">
      <c r="A2" s="8" t="s">
        <v>0</v>
      </c>
    </row>
    <row r="3" spans="1:28" ht="8.25" customHeight="1" x14ac:dyDescent="0.25"/>
    <row r="4" spans="1:28" s="10" customFormat="1" ht="13.5" thickBot="1" x14ac:dyDescent="0.25">
      <c r="A4" s="9"/>
      <c r="B4" s="9">
        <f>'[2]GF Base'!H$2</f>
        <v>2019</v>
      </c>
      <c r="C4" s="9">
        <f>'[2]GF Base'!I$2</f>
        <v>2020</v>
      </c>
      <c r="D4" s="9">
        <f>'[2]GF Base'!J$2</f>
        <v>2021</v>
      </c>
      <c r="E4" s="9">
        <f>'[2]GF Base'!K$2</f>
        <v>2022</v>
      </c>
      <c r="F4" s="9">
        <f>'[2]GF Base'!L$2</f>
        <v>2023</v>
      </c>
      <c r="G4" s="9">
        <f>'[2]GF Base'!M$2</f>
        <v>2024</v>
      </c>
      <c r="H4" s="9">
        <f>'[2]GF Base'!N$2</f>
        <v>2025</v>
      </c>
      <c r="I4" s="9">
        <f>'[2]GF Base'!O$2</f>
        <v>2026</v>
      </c>
      <c r="J4" s="9">
        <f>'[2]GF Base'!P$2</f>
        <v>2027</v>
      </c>
      <c r="K4" s="9">
        <f>'[2]GF Base'!Q$2</f>
        <v>2028</v>
      </c>
      <c r="L4" s="9">
        <f>'[2]GF Base'!R$2</f>
        <v>2029</v>
      </c>
    </row>
    <row r="5" spans="1:28" s="10" customFormat="1" ht="13.5" thickTop="1" x14ac:dyDescent="0.2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28" s="10" customFormat="1" ht="12.75" x14ac:dyDescent="0.2">
      <c r="A6" s="13" t="s">
        <v>2</v>
      </c>
      <c r="B6" s="12">
        <f>'[2]GF Base'!H$19</f>
        <v>7460.6989999999987</v>
      </c>
      <c r="C6" s="12">
        <f>'[2]GF Base'!I$19</f>
        <v>7699.7839374999985</v>
      </c>
      <c r="D6" s="12">
        <f>'[2]GF Base'!J$19</f>
        <v>7887.7462663437473</v>
      </c>
      <c r="E6" s="12">
        <f>'[2]GF Base'!K$19</f>
        <v>8080.3056773427315</v>
      </c>
      <c r="F6" s="12">
        <f>'[2]GF Base'!L$19</f>
        <v>8282.3133192762998</v>
      </c>
      <c r="G6" s="12">
        <f>'[2]GF Base'!M$19</f>
        <v>8489.3711522582071</v>
      </c>
      <c r="H6" s="12">
        <f>'[2]GF Base'!N$19</f>
        <v>8701.6054310646614</v>
      </c>
      <c r="I6" s="12">
        <f>'[2]GF Base'!O$19</f>
        <v>8919.1455668412764</v>
      </c>
      <c r="J6" s="12">
        <f>'[2]GF Base'!P$19</f>
        <v>9142.1242060123077</v>
      </c>
      <c r="K6" s="12">
        <f>'[2]GF Base'!Q$19</f>
        <v>9370.6773111626153</v>
      </c>
      <c r="L6" s="12">
        <f>'[2]GF Base'!R$19</f>
        <v>9604.9442439416798</v>
      </c>
    </row>
    <row r="7" spans="1:28" s="10" customFormat="1" ht="12.75" x14ac:dyDescent="0.2">
      <c r="A7" s="13" t="s">
        <v>3</v>
      </c>
      <c r="B7" s="12">
        <f>'[2]GF Base'!H$20+'[2]GF Base'!H$22</f>
        <v>1235.125</v>
      </c>
      <c r="C7" s="12">
        <f>'[2]GF Base'!I$20+'[2]GF Base'!I$22</f>
        <v>1266.003125</v>
      </c>
      <c r="D7" s="12">
        <f>'[2]GF Base'!J$20+'[2]GF Base'!J$22</f>
        <v>1297.6532031249999</v>
      </c>
      <c r="E7" s="12">
        <f>'[2]GF Base'!K$20+'[2]GF Base'!K$22</f>
        <v>1330.0945332031247</v>
      </c>
      <c r="F7" s="12">
        <f>'[2]GF Base'!L$20+'[2]GF Base'!L$22</f>
        <v>1363.3468965332027</v>
      </c>
      <c r="G7" s="12">
        <f>'[2]GF Base'!M$20+'[2]GF Base'!M$22</f>
        <v>1397.4305689465325</v>
      </c>
      <c r="H7" s="12">
        <f>'[2]GF Base'!N$20+'[2]GF Base'!N$22</f>
        <v>1432.3663331701957</v>
      </c>
      <c r="I7" s="12">
        <f>'[2]GF Base'!O$20+'[2]GF Base'!O$22</f>
        <v>1468.1754914994506</v>
      </c>
      <c r="J7" s="12">
        <f>'[2]GF Base'!P$20+'[2]GF Base'!P$22</f>
        <v>1504.8798787869366</v>
      </c>
      <c r="K7" s="12">
        <f>'[2]GF Base'!Q$20+'[2]GF Base'!Q$22</f>
        <v>1542.5018757566099</v>
      </c>
      <c r="L7" s="12">
        <f>'[2]GF Base'!R$20+'[2]GF Base'!R$22</f>
        <v>1581.0644226505251</v>
      </c>
    </row>
    <row r="8" spans="1:28" s="10" customFormat="1" ht="12.75" x14ac:dyDescent="0.2">
      <c r="A8" s="13" t="s">
        <v>4</v>
      </c>
      <c r="B8" s="12">
        <f>'[2]GF Base'!H$24</f>
        <v>485.77977047027241</v>
      </c>
      <c r="C8" s="12">
        <f>'[2]GF Base'!I$24</f>
        <v>586.46462628303755</v>
      </c>
      <c r="D8" s="12">
        <f>'[2]GF Base'!J$24</f>
        <v>752.75742278878045</v>
      </c>
      <c r="E8" s="12">
        <f>'[2]GF Base'!K$24</f>
        <v>905.35918553240708</v>
      </c>
      <c r="F8" s="12">
        <f>'[2]GF Base'!L$24</f>
        <v>1085.9256907918639</v>
      </c>
      <c r="G8" s="12">
        <f>'[2]GF Base'!M$24</f>
        <v>1247.5064547693137</v>
      </c>
      <c r="H8" s="12">
        <f>'[2]GF Base'!N$24</f>
        <v>1447.8482526795669</v>
      </c>
      <c r="I8" s="12">
        <f>'[2]GF Base'!O$24</f>
        <v>1646.5629016047094</v>
      </c>
      <c r="J8" s="12">
        <f>'[2]GF Base'!P$24</f>
        <v>1871.3445537411542</v>
      </c>
      <c r="K8" s="12">
        <f>'[2]GF Base'!Q$24</f>
        <v>2066.3773564173935</v>
      </c>
      <c r="L8" s="12">
        <f>'[2]GF Base'!R$24</f>
        <v>2304.8079554150841</v>
      </c>
    </row>
    <row r="9" spans="1:28" s="10" customFormat="1" ht="12.75" x14ac:dyDescent="0.2">
      <c r="A9" s="13" t="s">
        <v>5</v>
      </c>
      <c r="B9" s="12">
        <f>'[2]GF Base'!H$26</f>
        <v>870.22499999999991</v>
      </c>
      <c r="C9" s="12">
        <f>'[2]GF Base'!I$26</f>
        <v>891.9806249999998</v>
      </c>
      <c r="D9" s="12">
        <f>'[2]GF Base'!J$26</f>
        <v>914.28014062499972</v>
      </c>
      <c r="E9" s="12">
        <f>'[2]GF Base'!K$26</f>
        <v>937.13714414062463</v>
      </c>
      <c r="F9" s="12">
        <f>'[2]GF Base'!L$26</f>
        <v>960.56557274414013</v>
      </c>
      <c r="G9" s="12">
        <f>'[2]GF Base'!M$26</f>
        <v>984.57971206274351</v>
      </c>
      <c r="H9" s="12">
        <f>'[2]GF Base'!N$26</f>
        <v>1009.194204864312</v>
      </c>
      <c r="I9" s="12">
        <f>'[2]GF Base'!O$26</f>
        <v>1034.4240599859197</v>
      </c>
      <c r="J9" s="12">
        <f>'[2]GF Base'!P$26</f>
        <v>1060.2846614855675</v>
      </c>
      <c r="K9" s="12">
        <f>'[2]GF Base'!Q$26</f>
        <v>1086.7917780227067</v>
      </c>
      <c r="L9" s="12">
        <f>'[2]GF Base'!R$26</f>
        <v>1113.9615724732744</v>
      </c>
    </row>
    <row r="10" spans="1:28" s="10" customFormat="1" ht="12.75" x14ac:dyDescent="0.2">
      <c r="A10" s="13" t="s">
        <v>6</v>
      </c>
      <c r="B10" s="12">
        <f>'[2]GF Base'!H$29</f>
        <v>5490.36</v>
      </c>
      <c r="C10" s="12">
        <f>'[2]GF Base'!I$29</f>
        <v>5545.2635999999993</v>
      </c>
      <c r="D10" s="12">
        <f>'[2]GF Base'!J$29</f>
        <v>5600.7162359999993</v>
      </c>
      <c r="E10" s="12">
        <f>'[2]GF Base'!K$29</f>
        <v>5684.7269795399989</v>
      </c>
      <c r="F10" s="12">
        <f>'[2]GF Base'!L$29</f>
        <v>5769.9978842330984</v>
      </c>
      <c r="G10" s="12">
        <f>'[2]GF Base'!M$29</f>
        <v>5856.5478524965947</v>
      </c>
      <c r="H10" s="12">
        <f>'[2]GF Base'!N$29</f>
        <v>5944.3960702840432</v>
      </c>
      <c r="I10" s="12">
        <f>'[2]GF Base'!O$29</f>
        <v>6033.5620113383029</v>
      </c>
      <c r="J10" s="12">
        <f>'[2]GF Base'!P$29</f>
        <v>6124.0654415083773</v>
      </c>
      <c r="K10" s="12">
        <f>'[2]GF Base'!Q$29</f>
        <v>6215.9264231310026</v>
      </c>
      <c r="L10" s="12">
        <f>'[2]GF Base'!R$29</f>
        <v>6309.1653194779674</v>
      </c>
    </row>
    <row r="11" spans="1:28" s="10" customFormat="1" ht="12.75" x14ac:dyDescent="0.2">
      <c r="A11" s="13" t="s">
        <v>7</v>
      </c>
      <c r="B11" s="12">
        <f>'[2]GF Base'!H$61</f>
        <v>4227.8599999999997</v>
      </c>
      <c r="C11" s="12">
        <f>'[2]GF Base'!I$61</f>
        <v>4270.1385999999993</v>
      </c>
      <c r="D11" s="12">
        <f>'[2]GF Base'!J$61</f>
        <v>4312.839985999999</v>
      </c>
      <c r="E11" s="12">
        <f>'[2]GF Base'!K$61</f>
        <v>4377.5325857899988</v>
      </c>
      <c r="F11" s="12">
        <f>'[2]GF Base'!L$61</f>
        <v>4443.1955745768482</v>
      </c>
      <c r="G11" s="12">
        <f>'[2]GF Base'!M$61</f>
        <v>4509.8435081955004</v>
      </c>
      <c r="H11" s="12">
        <f>'[2]GF Base'!N$61</f>
        <v>4600.0403783594102</v>
      </c>
      <c r="I11" s="12">
        <f>'[2]GF Base'!O$61</f>
        <v>4692.0411859265987</v>
      </c>
      <c r="J11" s="12">
        <f>'[2]GF Base'!P$61</f>
        <v>4785.8820096451309</v>
      </c>
      <c r="K11" s="12">
        <f>'[2]GF Base'!Q$61</f>
        <v>4881.5996498380337</v>
      </c>
      <c r="L11" s="12">
        <f>'[2]GF Base'!R$61</f>
        <v>4979.231642834794</v>
      </c>
    </row>
    <row r="12" spans="1:28" s="10" customFormat="1" ht="12.75" hidden="1" x14ac:dyDescent="0.2">
      <c r="A12" s="13" t="s">
        <v>8</v>
      </c>
      <c r="B12" s="12">
        <f>'[2]GF Base'!H$35</f>
        <v>0</v>
      </c>
      <c r="C12" s="12">
        <f>'[2]GF Base'!I$35</f>
        <v>0</v>
      </c>
      <c r="D12" s="12">
        <f>'[2]GF Base'!J$35</f>
        <v>0</v>
      </c>
      <c r="E12" s="12">
        <f>'[2]GF Base'!K$35</f>
        <v>0</v>
      </c>
      <c r="F12" s="12">
        <f>'[2]GF Base'!L$35</f>
        <v>0</v>
      </c>
      <c r="G12" s="12">
        <f>'[2]GF Base'!M$35</f>
        <v>0</v>
      </c>
      <c r="H12" s="12">
        <f>'[2]GF Base'!N$35</f>
        <v>0</v>
      </c>
      <c r="I12" s="12">
        <f>'[2]GF Base'!O$35</f>
        <v>0</v>
      </c>
      <c r="J12" s="12">
        <f>'[2]GF Base'!P$35</f>
        <v>0</v>
      </c>
      <c r="K12" s="12">
        <f>'[2]GF Base'!Q$35</f>
        <v>0</v>
      </c>
      <c r="L12" s="12">
        <f>'[2]GF Base'!R$35</f>
        <v>0</v>
      </c>
    </row>
    <row r="13" spans="1:28" s="10" customFormat="1" ht="12.75" x14ac:dyDescent="0.2">
      <c r="A13" s="13" t="s">
        <v>9</v>
      </c>
      <c r="B13" s="12">
        <f>'[2]GF Base'!H$36</f>
        <v>8.1999999999999993</v>
      </c>
      <c r="C13" s="12">
        <f>'[2]GF Base'!I$36</f>
        <v>8.4049999999999994</v>
      </c>
      <c r="D13" s="12">
        <f>'[2]GF Base'!J$36</f>
        <v>8.615124999999999</v>
      </c>
      <c r="E13" s="12">
        <f>'[2]GF Base'!K$36</f>
        <v>8.8305031249999981</v>
      </c>
      <c r="F13" s="12">
        <f>'[2]GF Base'!L$36</f>
        <v>9.0512657031249972</v>
      </c>
      <c r="G13" s="12">
        <f>'[2]GF Base'!M$36</f>
        <v>9.2775473457031215</v>
      </c>
      <c r="H13" s="12">
        <f>'[2]GF Base'!N$36</f>
        <v>9.5094860293456982</v>
      </c>
      <c r="I13" s="12">
        <f>'[2]GF Base'!O$36</f>
        <v>9.7472231800793399</v>
      </c>
      <c r="J13" s="12">
        <f>'[2]GF Base'!P$36</f>
        <v>9.9909037595813217</v>
      </c>
      <c r="K13" s="12">
        <f>'[2]GF Base'!Q$36</f>
        <v>10.240676353570853</v>
      </c>
      <c r="L13" s="12">
        <f>'[2]GF Base'!R$36</f>
        <v>10.496693262410124</v>
      </c>
    </row>
    <row r="14" spans="1:28" s="10" customFormat="1" ht="12.75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8" s="16" customFormat="1" ht="12.75" x14ac:dyDescent="0.2">
      <c r="A15" s="11" t="s">
        <v>10</v>
      </c>
      <c r="B15" s="15">
        <f>SUM(B6:B14)</f>
        <v>19778.248770470273</v>
      </c>
      <c r="C15" s="15">
        <f t="shared" ref="C15:L15" si="0">SUM(C6:C14)</f>
        <v>20268.039513783031</v>
      </c>
      <c r="D15" s="15">
        <f t="shared" si="0"/>
        <v>20774.608379882524</v>
      </c>
      <c r="E15" s="15">
        <f t="shared" si="0"/>
        <v>21323.986608673884</v>
      </c>
      <c r="F15" s="15">
        <f t="shared" si="0"/>
        <v>21914.396203858578</v>
      </c>
      <c r="G15" s="15">
        <f t="shared" si="0"/>
        <v>22494.556796074594</v>
      </c>
      <c r="H15" s="15">
        <f t="shared" si="0"/>
        <v>23144.960156451532</v>
      </c>
      <c r="I15" s="15">
        <f t="shared" si="0"/>
        <v>23803.658440376337</v>
      </c>
      <c r="J15" s="15">
        <f t="shared" si="0"/>
        <v>24498.571654939056</v>
      </c>
      <c r="K15" s="15">
        <f t="shared" si="0"/>
        <v>25174.115070681932</v>
      </c>
      <c r="L15" s="15">
        <f t="shared" si="0"/>
        <v>25903.671850055733</v>
      </c>
    </row>
    <row r="16" spans="1:28" s="10" customFormat="1" ht="12.75" x14ac:dyDescent="0.2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s="10" customFormat="1" ht="12.75" x14ac:dyDescent="0.2">
      <c r="A17" s="11" t="s">
        <v>11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10" customFormat="1" ht="12.75" x14ac:dyDescent="0.2">
      <c r="A18" s="13" t="s">
        <v>12</v>
      </c>
      <c r="B18" s="12">
        <f>'[2]GF Base'!H$40</f>
        <v>4587.96</v>
      </c>
      <c r="C18" s="12">
        <f>'[2]GF Base'!I$40</f>
        <v>4702.6589999999997</v>
      </c>
      <c r="D18" s="12">
        <f>'[2]GF Base'!J$40</f>
        <v>4831.9821224999996</v>
      </c>
      <c r="E18" s="12">
        <f>'[2]GF Base'!K$40</f>
        <v>4976.9415861749994</v>
      </c>
      <c r="F18" s="12">
        <f>'[2]GF Base'!L$40</f>
        <v>5126.2498337602492</v>
      </c>
      <c r="G18" s="12">
        <f>'[2]GF Base'!M$40</f>
        <v>5280.0373287730572</v>
      </c>
      <c r="H18" s="12">
        <f>'[2]GF Base'!N$40</f>
        <v>5438.4384486362487</v>
      </c>
      <c r="I18" s="12">
        <f>'[2]GF Base'!O$40</f>
        <v>5601.5916020953364</v>
      </c>
      <c r="J18" s="12">
        <f>'[2]GF Base'!P$40</f>
        <v>5769.639350158197</v>
      </c>
      <c r="K18" s="12">
        <f>'[2]GF Base'!Q$40</f>
        <v>5942.7285306629428</v>
      </c>
      <c r="L18" s="12">
        <f>'[2]GF Base'!R$40</f>
        <v>6121.0103865828314</v>
      </c>
    </row>
    <row r="19" spans="1:12" s="10" customFormat="1" ht="12.75" x14ac:dyDescent="0.2">
      <c r="A19" s="13" t="s">
        <v>13</v>
      </c>
      <c r="B19" s="12">
        <f>'[2]GF Base'!H$42</f>
        <v>52.222499999999997</v>
      </c>
      <c r="C19" s="12">
        <f>'[2]GF Base'!I$42</f>
        <v>44.077500000000001</v>
      </c>
      <c r="D19" s="12">
        <f>'[2]GF Base'!J$42</f>
        <v>35.932499999999997</v>
      </c>
      <c r="E19" s="12">
        <f>'[2]GF Base'!K$42</f>
        <v>27.787499999999998</v>
      </c>
      <c r="F19" s="12">
        <f>'[2]GF Base'!L$42</f>
        <v>19.642499999999998</v>
      </c>
      <c r="G19" s="12">
        <f>'[2]GF Base'!M$42</f>
        <v>11.497499999999999</v>
      </c>
      <c r="H19" s="12">
        <f>'[2]GF Base'!N$42</f>
        <v>3.7124999999999999</v>
      </c>
      <c r="I19" s="12">
        <f>'[2]GF Base'!O$42</f>
        <v>0</v>
      </c>
      <c r="J19" s="12">
        <f>'[2]GF Base'!P$42</f>
        <v>0</v>
      </c>
      <c r="K19" s="12">
        <f>'[2]GF Base'!Q$42</f>
        <v>0</v>
      </c>
      <c r="L19" s="12">
        <f>'[2]GF Base'!R$42</f>
        <v>0</v>
      </c>
    </row>
    <row r="20" spans="1:12" s="10" customFormat="1" ht="12.75" x14ac:dyDescent="0.2">
      <c r="A20" s="13" t="s">
        <v>14</v>
      </c>
      <c r="B20" s="12">
        <f>'[2]GF Base'!H$44+'[2]GF Base'!H$51+'[2]GF Base'!H$53</f>
        <v>5705.37</v>
      </c>
      <c r="C20" s="12">
        <f>'[2]GF Base'!I$44+'[2]GF Base'!I$51+'[2]GF Base'!I$53</f>
        <v>5808.0666600000004</v>
      </c>
      <c r="D20" s="12">
        <f>'[2]GF Base'!J$44+'[2]GF Base'!J$51+'[2]GF Base'!J$53</f>
        <v>5924.2279932000001</v>
      </c>
      <c r="E20" s="12">
        <f>'[2]GF Base'!K$44+'[2]GF Base'!K$51+'[2]GF Base'!K$53</f>
        <v>6054.5610090504006</v>
      </c>
      <c r="F20" s="12">
        <f>'[2]GF Base'!L$44+'[2]GF Base'!L$51+'[2]GF Base'!L$53</f>
        <v>6187.7613512495091</v>
      </c>
      <c r="G20" s="12">
        <f>'[2]GF Base'!M$44+'[2]GF Base'!M$51+'[2]GF Base'!M$53</f>
        <v>6323.8921009769983</v>
      </c>
      <c r="H20" s="12">
        <f>'[2]GF Base'!N$44+'[2]GF Base'!N$51+'[2]GF Base'!N$53</f>
        <v>6463.0177271984921</v>
      </c>
      <c r="I20" s="12">
        <f>'[2]GF Base'!O$44+'[2]GF Base'!O$51+'[2]GF Base'!O$53</f>
        <v>6605.2041171968594</v>
      </c>
      <c r="J20" s="12">
        <f>'[2]GF Base'!P$44+'[2]GF Base'!P$51+'[2]GF Base'!P$53</f>
        <v>6750.5186077751905</v>
      </c>
      <c r="K20" s="12">
        <f>'[2]GF Base'!Q$44+'[2]GF Base'!Q$51+'[2]GF Base'!Q$53</f>
        <v>6899.030017146245</v>
      </c>
      <c r="L20" s="12">
        <f>'[2]GF Base'!R$44+'[2]GF Base'!R$51+'[2]GF Base'!R$53</f>
        <v>7050.8086775234624</v>
      </c>
    </row>
    <row r="21" spans="1:12" s="10" customFormat="1" ht="12.75" x14ac:dyDescent="0.2">
      <c r="A21" s="13" t="s">
        <v>15</v>
      </c>
      <c r="B21" s="12">
        <f>'[2]GF Base'!H$46</f>
        <v>6137.4185383593322</v>
      </c>
      <c r="C21" s="12">
        <f>'[2]GF Base'!I$46</f>
        <v>6162.2948096070004</v>
      </c>
      <c r="D21" s="12">
        <f>'[2]GF Base'!J$46</f>
        <v>6236.8764120684964</v>
      </c>
      <c r="E21" s="12">
        <f>'[2]GF Base'!K$46</f>
        <v>6313.1188028449533</v>
      </c>
      <c r="F21" s="12">
        <f>'[2]GF Base'!L$46</f>
        <v>6403.6362776091864</v>
      </c>
      <c r="G21" s="12">
        <f>'[2]GF Base'!M$46</f>
        <v>6480.5994493337603</v>
      </c>
      <c r="H21" s="12">
        <f>'[2]GF Base'!N$46</f>
        <v>6579.695997413507</v>
      </c>
      <c r="I21" s="12">
        <f>'[2]GF Base'!O$46</f>
        <v>6673.55915426093</v>
      </c>
      <c r="J21" s="12">
        <f>'[2]GF Base'!P$46</f>
        <v>6778.2932942180187</v>
      </c>
      <c r="K21" s="12">
        <f>'[2]GF Base'!Q$46</f>
        <v>6883.3278620771171</v>
      </c>
      <c r="L21" s="12">
        <f>'[2]GF Base'!R$46</f>
        <v>6991.3344886229697</v>
      </c>
    </row>
    <row r="22" spans="1:12" s="10" customFormat="1" ht="12.75" hidden="1" x14ac:dyDescent="0.2">
      <c r="A22" s="13" t="s">
        <v>16</v>
      </c>
      <c r="B22" s="12">
        <f>'[2]GF Base'!H$47</f>
        <v>0</v>
      </c>
      <c r="C22" s="12">
        <f>'[2]GF Base'!I$47</f>
        <v>0</v>
      </c>
      <c r="D22" s="12">
        <f>'[2]GF Base'!J$47</f>
        <v>0</v>
      </c>
      <c r="E22" s="12">
        <f>'[2]GF Base'!K$47</f>
        <v>0</v>
      </c>
      <c r="F22" s="12">
        <f>'[2]GF Base'!L$47</f>
        <v>0</v>
      </c>
      <c r="G22" s="12">
        <f>'[2]GF Base'!M$47</f>
        <v>0</v>
      </c>
      <c r="H22" s="12">
        <f>'[2]GF Base'!N$47</f>
        <v>0</v>
      </c>
      <c r="I22" s="12">
        <f>'[2]GF Base'!O$47</f>
        <v>0</v>
      </c>
      <c r="J22" s="12">
        <f>'[2]GF Base'!P$47</f>
        <v>0</v>
      </c>
      <c r="K22" s="12">
        <f>'[2]GF Base'!Q$47</f>
        <v>0</v>
      </c>
      <c r="L22" s="12">
        <f>'[2]GF Base'!R$47</f>
        <v>0</v>
      </c>
    </row>
    <row r="23" spans="1:12" s="10" customFormat="1" ht="12.75" x14ac:dyDescent="0.2">
      <c r="A23" s="13" t="s">
        <v>17</v>
      </c>
      <c r="B23" s="12">
        <f>'[2]GF Base'!H$49</f>
        <v>1754.3249999999998</v>
      </c>
      <c r="C23" s="12">
        <f>'[2]GF Base'!I$49</f>
        <v>1785.9028499999999</v>
      </c>
      <c r="D23" s="12">
        <f>'[2]GF Base'!J$49</f>
        <v>1821.620907</v>
      </c>
      <c r="E23" s="12">
        <f>'[2]GF Base'!K$49</f>
        <v>1861.696566954</v>
      </c>
      <c r="F23" s="12">
        <f>'[2]GF Base'!L$49</f>
        <v>1902.6538914269881</v>
      </c>
      <c r="G23" s="12">
        <f>'[2]GF Base'!M$49</f>
        <v>1944.5122770383819</v>
      </c>
      <c r="H23" s="12">
        <f>'[2]GF Base'!N$49</f>
        <v>1987.2915471332262</v>
      </c>
      <c r="I23" s="12">
        <f>'[2]GF Base'!O$49</f>
        <v>2031.0119611701573</v>
      </c>
      <c r="J23" s="12">
        <f>'[2]GF Base'!P$49</f>
        <v>2075.694224315901</v>
      </c>
      <c r="K23" s="12">
        <f>'[2]GF Base'!Q$49</f>
        <v>2121.3594972508508</v>
      </c>
      <c r="L23" s="12">
        <f>'[2]GF Base'!R$49</f>
        <v>2168.0294061903696</v>
      </c>
    </row>
    <row r="24" spans="1:12" s="10" customFormat="1" ht="12.75" hidden="1" x14ac:dyDescent="0.2">
      <c r="A24" s="13" t="s">
        <v>18</v>
      </c>
      <c r="B24" s="12">
        <f>'[2]GF Base'!H$48</f>
        <v>0</v>
      </c>
      <c r="C24" s="12">
        <f>'[2]GF Base'!I$48</f>
        <v>0</v>
      </c>
      <c r="D24" s="12">
        <f>'[2]GF Base'!J$48</f>
        <v>0</v>
      </c>
      <c r="E24" s="12">
        <f>'[2]GF Base'!K$48</f>
        <v>0</v>
      </c>
      <c r="F24" s="12">
        <f>'[2]GF Base'!L$48</f>
        <v>0</v>
      </c>
      <c r="G24" s="12">
        <f>'[2]GF Base'!M$48</f>
        <v>0</v>
      </c>
      <c r="H24" s="12">
        <f>'[2]GF Base'!N$48</f>
        <v>0</v>
      </c>
      <c r="I24" s="12">
        <f>'[2]GF Base'!O$48</f>
        <v>0</v>
      </c>
      <c r="J24" s="12">
        <f>'[2]GF Base'!P$48</f>
        <v>0</v>
      </c>
      <c r="K24" s="12">
        <f>'[2]GF Base'!Q$48</f>
        <v>0</v>
      </c>
      <c r="L24" s="12">
        <f>'[2]GF Base'!R$48</f>
        <v>0</v>
      </c>
    </row>
    <row r="25" spans="1:12" s="10" customFormat="1" ht="12.75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s="10" customFormat="1" ht="12.75" x14ac:dyDescent="0.2">
      <c r="A26" s="11" t="s">
        <v>19</v>
      </c>
      <c r="B26" s="15">
        <f>SUM(B18:B25)</f>
        <v>18237.296038359334</v>
      </c>
      <c r="C26" s="15">
        <f t="shared" ref="C26:L26" si="1">SUM(C18:C25)</f>
        <v>18503.000819606998</v>
      </c>
      <c r="D26" s="15">
        <f t="shared" si="1"/>
        <v>18850.639934768496</v>
      </c>
      <c r="E26" s="15">
        <f t="shared" si="1"/>
        <v>19234.105465024353</v>
      </c>
      <c r="F26" s="15">
        <f t="shared" si="1"/>
        <v>19639.943854045934</v>
      </c>
      <c r="G26" s="15">
        <f t="shared" si="1"/>
        <v>20040.538656122197</v>
      </c>
      <c r="H26" s="15">
        <f t="shared" si="1"/>
        <v>20472.156220381476</v>
      </c>
      <c r="I26" s="15">
        <f t="shared" si="1"/>
        <v>20911.366834723281</v>
      </c>
      <c r="J26" s="15">
        <f t="shared" si="1"/>
        <v>21374.145476467311</v>
      </c>
      <c r="K26" s="15">
        <f t="shared" si="1"/>
        <v>21846.445907137157</v>
      </c>
      <c r="L26" s="15">
        <f t="shared" si="1"/>
        <v>22331.182958919635</v>
      </c>
    </row>
    <row r="27" spans="1:12" s="10" customFormat="1" ht="12.75" x14ac:dyDescent="0.2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s="10" customFormat="1" ht="12.75" x14ac:dyDescent="0.2">
      <c r="A28" s="11" t="s">
        <v>20</v>
      </c>
      <c r="B28" s="15">
        <f>B15-B26</f>
        <v>1540.9527321109381</v>
      </c>
      <c r="C28" s="15">
        <f t="shared" ref="C28:L28" si="2">C15-C26</f>
        <v>1765.0386941760335</v>
      </c>
      <c r="D28" s="15">
        <f t="shared" si="2"/>
        <v>1923.9684451140274</v>
      </c>
      <c r="E28" s="15">
        <f t="shared" si="2"/>
        <v>2089.8811436495307</v>
      </c>
      <c r="F28" s="15">
        <f t="shared" si="2"/>
        <v>2274.4523498126437</v>
      </c>
      <c r="G28" s="15">
        <f t="shared" si="2"/>
        <v>2454.0181399523972</v>
      </c>
      <c r="H28" s="15">
        <f t="shared" si="2"/>
        <v>2672.8039360700568</v>
      </c>
      <c r="I28" s="15">
        <f t="shared" si="2"/>
        <v>2892.2916056530557</v>
      </c>
      <c r="J28" s="15">
        <f t="shared" si="2"/>
        <v>3124.4261784717455</v>
      </c>
      <c r="K28" s="15">
        <f t="shared" si="2"/>
        <v>3327.6691635447751</v>
      </c>
      <c r="L28" s="15">
        <f t="shared" si="2"/>
        <v>3572.4888911360977</v>
      </c>
    </row>
    <row r="29" spans="1:12" s="10" customFormat="1" ht="12.75" x14ac:dyDescent="0.2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s="10" customFormat="1" ht="25.5" x14ac:dyDescent="0.2">
      <c r="A30" s="11" t="s">
        <v>21</v>
      </c>
      <c r="B30" s="15">
        <f>B15-B26-B11</f>
        <v>-2686.9072678890616</v>
      </c>
      <c r="C30" s="15">
        <f t="shared" ref="C30:L30" si="3">C15-C26-C11</f>
        <v>-2505.0999058239659</v>
      </c>
      <c r="D30" s="15">
        <f t="shared" si="3"/>
        <v>-2388.8715408859716</v>
      </c>
      <c r="E30" s="15">
        <f t="shared" si="3"/>
        <v>-2287.6514421404681</v>
      </c>
      <c r="F30" s="15">
        <f t="shared" si="3"/>
        <v>-2168.7432247642046</v>
      </c>
      <c r="G30" s="15">
        <f t="shared" si="3"/>
        <v>-2055.8253682431032</v>
      </c>
      <c r="H30" s="15">
        <f t="shared" si="3"/>
        <v>-1927.2364422893534</v>
      </c>
      <c r="I30" s="15">
        <f t="shared" si="3"/>
        <v>-1799.749580273543</v>
      </c>
      <c r="J30" s="15">
        <f t="shared" si="3"/>
        <v>-1661.4558311733854</v>
      </c>
      <c r="K30" s="15">
        <f t="shared" si="3"/>
        <v>-1553.9304862932586</v>
      </c>
      <c r="L30" s="15">
        <f t="shared" si="3"/>
        <v>-1406.7427516986963</v>
      </c>
    </row>
    <row r="31" spans="1:12" s="10" customFormat="1" ht="12.75" x14ac:dyDescent="0.2">
      <c r="A31" s="1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8.75" x14ac:dyDescent="0.3">
      <c r="A32" s="8" t="s">
        <v>22</v>
      </c>
    </row>
    <row r="33" spans="1:12" ht="8.25" customHeight="1" x14ac:dyDescent="0.25"/>
    <row r="34" spans="1:12" s="10" customFormat="1" ht="13.5" thickBot="1" x14ac:dyDescent="0.25">
      <c r="A34" s="17"/>
      <c r="B34" s="17">
        <f>'[2]GF Base'!H$2</f>
        <v>2019</v>
      </c>
      <c r="C34" s="17">
        <f>'[2]GF Base'!I$2</f>
        <v>2020</v>
      </c>
      <c r="D34" s="17">
        <f>'[2]GF Base'!J$2</f>
        <v>2021</v>
      </c>
      <c r="E34" s="17">
        <f>'[2]GF Base'!K$2</f>
        <v>2022</v>
      </c>
      <c r="F34" s="17">
        <f>'[2]GF Base'!L$2</f>
        <v>2023</v>
      </c>
      <c r="G34" s="17">
        <f>'[2]GF Base'!M$2</f>
        <v>2024</v>
      </c>
      <c r="H34" s="17">
        <f>'[2]GF Base'!N$2</f>
        <v>2025</v>
      </c>
      <c r="I34" s="17">
        <f>'[2]GF Base'!O$2</f>
        <v>2026</v>
      </c>
      <c r="J34" s="17">
        <f>'[2]GF Base'!P$2</f>
        <v>2027</v>
      </c>
      <c r="K34" s="17">
        <f>'[2]GF Base'!Q$2</f>
        <v>2028</v>
      </c>
      <c r="L34" s="17">
        <f>'[2]GF Base'!R$2</f>
        <v>2029</v>
      </c>
    </row>
    <row r="35" spans="1:12" s="10" customFormat="1" ht="11.25" customHeight="1" thickTop="1" x14ac:dyDescent="0.2">
      <c r="A35" s="18" t="s">
        <v>23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s="10" customFormat="1" ht="11.25" customHeight="1" x14ac:dyDescent="0.2">
      <c r="A36" s="20" t="s">
        <v>24</v>
      </c>
      <c r="B36" s="19">
        <f>'[2]GF Base'!H$70+'[2]GF Base'!H$71</f>
        <v>16192.659015675748</v>
      </c>
      <c r="C36" s="19">
        <f>'[2]GF Base'!I$70+'[2]GF Base'!I$71</f>
        <v>19548.820876101254</v>
      </c>
      <c r="D36" s="19">
        <f>'[2]GF Base'!J$70+'[2]GF Base'!J$71</f>
        <v>25091.914092959349</v>
      </c>
      <c r="E36" s="19">
        <f>'[2]GF Base'!K$70+'[2]GF Base'!K$71</f>
        <v>30178.639517746902</v>
      </c>
      <c r="F36" s="19">
        <f>'[2]GF Base'!L$70+'[2]GF Base'!L$71</f>
        <v>36197.523026395465</v>
      </c>
      <c r="G36" s="19">
        <f>'[2]GF Base'!M$70+'[2]GF Base'!M$71</f>
        <v>41583.54849231046</v>
      </c>
      <c r="H36" s="19">
        <f>'[2]GF Base'!N$70+'[2]GF Base'!N$71</f>
        <v>48261.608422652236</v>
      </c>
      <c r="I36" s="19">
        <f>'[2]GF Base'!O$70+'[2]GF Base'!O$71</f>
        <v>54885.430053490316</v>
      </c>
      <c r="J36" s="19">
        <f>'[2]GF Base'!P$70+'[2]GF Base'!P$71</f>
        <v>62378.151791371805</v>
      </c>
      <c r="K36" s="19">
        <f>'[2]GF Base'!Q$70+'[2]GF Base'!Q$71</f>
        <v>68879.24521391312</v>
      </c>
      <c r="L36" s="19">
        <f>'[2]GF Base'!R$70+'[2]GF Base'!R$71</f>
        <v>76826.931847169471</v>
      </c>
    </row>
    <row r="37" spans="1:12" s="10" customFormat="1" ht="11.25" customHeight="1" x14ac:dyDescent="0.2">
      <c r="A37" s="20" t="s">
        <v>25</v>
      </c>
      <c r="B37" s="19">
        <f>'[2]GF Base'!H$72</f>
        <v>2167.9999561643835</v>
      </c>
      <c r="C37" s="19">
        <f>'[2]GF Base'!I$72</f>
        <v>2235.3058155821914</v>
      </c>
      <c r="D37" s="19">
        <f>'[2]GF Base'!J$72</f>
        <v>2290.0584978675506</v>
      </c>
      <c r="E37" s="19">
        <f>'[2]GF Base'!K$72</f>
        <v>2346.1545730401999</v>
      </c>
      <c r="F37" s="19">
        <f>'[2]GF Base'!L$72</f>
        <v>2404.8084373662045</v>
      </c>
      <c r="G37" s="19">
        <f>'[2]GF Base'!M$72</f>
        <v>2464.9286483003598</v>
      </c>
      <c r="H37" s="19">
        <f>'[2]GF Base'!N$72</f>
        <v>2526.5518645078682</v>
      </c>
      <c r="I37" s="19">
        <f>'[2]GF Base'!O$72</f>
        <v>2589.7156611205651</v>
      </c>
      <c r="J37" s="19">
        <f>'[2]GF Base'!P$72</f>
        <v>2654.4585526485789</v>
      </c>
      <c r="K37" s="19">
        <f>'[2]GF Base'!Q$72</f>
        <v>2720.8200164647933</v>
      </c>
      <c r="L37" s="19">
        <f>'[2]GF Base'!R$72</f>
        <v>2788.8405168764129</v>
      </c>
    </row>
    <row r="38" spans="1:12" s="10" customFormat="1" ht="11.25" customHeight="1" x14ac:dyDescent="0.2">
      <c r="A38" s="20" t="s">
        <v>26</v>
      </c>
      <c r="B38" s="19">
        <f>'[2]GF Base'!H$74</f>
        <v>781.5575342465753</v>
      </c>
      <c r="C38" s="19">
        <f>'[2]GF Base'!I$74</f>
        <v>795.62556986301377</v>
      </c>
      <c r="D38" s="19">
        <f>'[2]GF Base'!J$74</f>
        <v>811.538081260274</v>
      </c>
      <c r="E38" s="19">
        <f>'[2]GF Base'!K$74</f>
        <v>829.39191904800009</v>
      </c>
      <c r="F38" s="19">
        <f>'[2]GF Base'!L$74</f>
        <v>847.63854126705598</v>
      </c>
      <c r="G38" s="19">
        <f>'[2]GF Base'!M$74</f>
        <v>866.28658917493135</v>
      </c>
      <c r="H38" s="19">
        <f>'[2]GF Base'!N$74</f>
        <v>885.34489413677977</v>
      </c>
      <c r="I38" s="19">
        <f>'[2]GF Base'!O$74</f>
        <v>904.8224818077889</v>
      </c>
      <c r="J38" s="19">
        <f>'[2]GF Base'!P$74</f>
        <v>924.72857640756035</v>
      </c>
      <c r="K38" s="19">
        <f>'[2]GF Base'!Q$74</f>
        <v>945.07260508852664</v>
      </c>
      <c r="L38" s="19">
        <f>'[2]GF Base'!R$74</f>
        <v>965.86420240047426</v>
      </c>
    </row>
    <row r="39" spans="1:12" s="10" customFormat="1" ht="11.25" customHeight="1" x14ac:dyDescent="0.2">
      <c r="A39" s="20" t="s">
        <v>27</v>
      </c>
      <c r="B39" s="19">
        <f>'[2]GF Base'!H$76</f>
        <v>18</v>
      </c>
      <c r="C39" s="19">
        <f>'[2]GF Base'!I$76</f>
        <v>18</v>
      </c>
      <c r="D39" s="19">
        <f>'[2]GF Base'!J$76</f>
        <v>18</v>
      </c>
      <c r="E39" s="19">
        <f>'[2]GF Base'!K$76</f>
        <v>18</v>
      </c>
      <c r="F39" s="19">
        <f>'[2]GF Base'!L$76</f>
        <v>18</v>
      </c>
      <c r="G39" s="19">
        <f>'[2]GF Base'!M$76</f>
        <v>18</v>
      </c>
      <c r="H39" s="19">
        <f>'[2]GF Base'!N$76</f>
        <v>18</v>
      </c>
      <c r="I39" s="19">
        <f>'[2]GF Base'!O$76</f>
        <v>18</v>
      </c>
      <c r="J39" s="19">
        <f>'[2]GF Base'!P$76</f>
        <v>18</v>
      </c>
      <c r="K39" s="19">
        <f>'[2]GF Base'!Q$76</f>
        <v>18</v>
      </c>
      <c r="L39" s="19">
        <f>'[2]GF Base'!R$76</f>
        <v>18</v>
      </c>
    </row>
    <row r="40" spans="1:12" s="10" customFormat="1" ht="4.5" customHeight="1" x14ac:dyDescent="0.2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16" customFormat="1" ht="11.25" customHeight="1" x14ac:dyDescent="0.2">
      <c r="A41" s="18" t="s">
        <v>28</v>
      </c>
      <c r="B41" s="22">
        <f t="shared" ref="B41:L41" si="4">SUM(B36:B40)</f>
        <v>19160.216506086705</v>
      </c>
      <c r="C41" s="22">
        <f t="shared" si="4"/>
        <v>22597.752261546459</v>
      </c>
      <c r="D41" s="22">
        <f t="shared" si="4"/>
        <v>28211.510672087174</v>
      </c>
      <c r="E41" s="22">
        <f t="shared" si="4"/>
        <v>33372.186009835103</v>
      </c>
      <c r="F41" s="22">
        <f t="shared" si="4"/>
        <v>39467.970005028728</v>
      </c>
      <c r="G41" s="22">
        <f t="shared" si="4"/>
        <v>44932.763729785751</v>
      </c>
      <c r="H41" s="22">
        <f t="shared" si="4"/>
        <v>51691.505181296889</v>
      </c>
      <c r="I41" s="22">
        <f t="shared" si="4"/>
        <v>58397.968196418668</v>
      </c>
      <c r="J41" s="22">
        <f t="shared" si="4"/>
        <v>65975.338920427952</v>
      </c>
      <c r="K41" s="22">
        <f t="shared" si="4"/>
        <v>72563.137835466448</v>
      </c>
      <c r="L41" s="22">
        <f t="shared" si="4"/>
        <v>80599.636566446366</v>
      </c>
    </row>
    <row r="42" spans="1:12" s="10" customFormat="1" ht="4.5" customHeight="1" x14ac:dyDescent="0.2">
      <c r="A42" s="20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s="10" customFormat="1" ht="11.25" customHeight="1" x14ac:dyDescent="0.2">
      <c r="A43" s="18" t="s">
        <v>29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s="10" customFormat="1" ht="11.25" hidden="1" customHeight="1" x14ac:dyDescent="0.2">
      <c r="A44" s="20" t="s">
        <v>30</v>
      </c>
      <c r="B44" s="19">
        <f>'[2]GF Base'!H$81</f>
        <v>0</v>
      </c>
      <c r="C44" s="19">
        <f>'[2]GF Base'!I$81</f>
        <v>0</v>
      </c>
      <c r="D44" s="19">
        <f>'[2]GF Base'!J$81</f>
        <v>0</v>
      </c>
      <c r="E44" s="19">
        <f>'[2]GF Base'!K$81</f>
        <v>0</v>
      </c>
      <c r="F44" s="19">
        <f>'[2]GF Base'!L$81</f>
        <v>0</v>
      </c>
      <c r="G44" s="19">
        <f>'[2]GF Base'!M$81</f>
        <v>0</v>
      </c>
      <c r="H44" s="19">
        <f>'[2]GF Base'!N$81</f>
        <v>0</v>
      </c>
      <c r="I44" s="19">
        <f>'[2]GF Base'!O$81</f>
        <v>0</v>
      </c>
      <c r="J44" s="19">
        <f>'[2]GF Base'!P$81</f>
        <v>0</v>
      </c>
      <c r="K44" s="19">
        <f>'[2]GF Base'!Q$81</f>
        <v>0</v>
      </c>
      <c r="L44" s="19">
        <f>'[2]GF Base'!R$81</f>
        <v>0</v>
      </c>
    </row>
    <row r="45" spans="1:12" s="10" customFormat="1" ht="11.25" hidden="1" customHeight="1" x14ac:dyDescent="0.2">
      <c r="A45" s="20" t="s">
        <v>25</v>
      </c>
      <c r="B45" s="19">
        <f>'[2]GF Base'!H$82</f>
        <v>0</v>
      </c>
      <c r="C45" s="19">
        <f>'[2]GF Base'!I$82</f>
        <v>0</v>
      </c>
      <c r="D45" s="19">
        <f>'[2]GF Base'!J$82</f>
        <v>0</v>
      </c>
      <c r="E45" s="19">
        <f>'[2]GF Base'!K$82</f>
        <v>0</v>
      </c>
      <c r="F45" s="19">
        <f>'[2]GF Base'!L$82</f>
        <v>0</v>
      </c>
      <c r="G45" s="19">
        <f>'[2]GF Base'!M$82</f>
        <v>0</v>
      </c>
      <c r="H45" s="19">
        <f>'[2]GF Base'!N$82</f>
        <v>0</v>
      </c>
      <c r="I45" s="19">
        <f>'[2]GF Base'!O$82</f>
        <v>0</v>
      </c>
      <c r="J45" s="19">
        <f>'[2]GF Base'!P$82</f>
        <v>0</v>
      </c>
      <c r="K45" s="19">
        <f>'[2]GF Base'!Q$82</f>
        <v>0</v>
      </c>
      <c r="L45" s="19">
        <f>'[2]GF Base'!R$82</f>
        <v>0</v>
      </c>
    </row>
    <row r="46" spans="1:12" s="10" customFormat="1" ht="11.25" hidden="1" customHeight="1" x14ac:dyDescent="0.2">
      <c r="A46" s="20" t="s">
        <v>26</v>
      </c>
      <c r="B46" s="19">
        <f>'[2]GF Base'!H$84</f>
        <v>0</v>
      </c>
      <c r="C46" s="19">
        <f>'[2]GF Base'!I$84</f>
        <v>0</v>
      </c>
      <c r="D46" s="19">
        <f>'[2]GF Base'!J$84</f>
        <v>0</v>
      </c>
      <c r="E46" s="19">
        <f>'[2]GF Base'!K$84</f>
        <v>0</v>
      </c>
      <c r="F46" s="19">
        <f>'[2]GF Base'!L$84</f>
        <v>0</v>
      </c>
      <c r="G46" s="19">
        <f>'[2]GF Base'!M$84</f>
        <v>0</v>
      </c>
      <c r="H46" s="19">
        <f>'[2]GF Base'!N$84</f>
        <v>0</v>
      </c>
      <c r="I46" s="19">
        <f>'[2]GF Base'!O$84</f>
        <v>0</v>
      </c>
      <c r="J46" s="19">
        <f>'[2]GF Base'!P$84</f>
        <v>0</v>
      </c>
      <c r="K46" s="19">
        <f>'[2]GF Base'!Q$84</f>
        <v>0</v>
      </c>
      <c r="L46" s="19">
        <f>'[2]GF Base'!R$84</f>
        <v>0</v>
      </c>
    </row>
    <row r="47" spans="1:12" s="10" customFormat="1" ht="11.25" customHeight="1" x14ac:dyDescent="0.2">
      <c r="A47" s="20" t="s">
        <v>31</v>
      </c>
      <c r="B47" s="19">
        <f>'[2]GF Base'!H$86+'[2]GF Base'!H$87</f>
        <v>297649.71397415962</v>
      </c>
      <c r="C47" s="19">
        <f>'[2]GF Base'!I$86+'[2]GF Base'!I$87</f>
        <v>299894.57780655264</v>
      </c>
      <c r="D47" s="19">
        <f>'[2]GF Base'!J$86+'[2]GF Base'!J$87</f>
        <v>303167.13194732415</v>
      </c>
      <c r="E47" s="19">
        <f>'[2]GF Base'!K$86+'[2]GF Base'!K$87</f>
        <v>307523.59422476566</v>
      </c>
      <c r="F47" s="19">
        <f>'[2]GF Base'!L$86+'[2]GF Base'!L$87</f>
        <v>312024.26981120929</v>
      </c>
      <c r="G47" s="19">
        <f>'[2]GF Base'!M$86+'[2]GF Base'!M$87</f>
        <v>316687.87708693743</v>
      </c>
      <c r="H47" s="19">
        <f>'[2]GF Base'!N$86+'[2]GF Base'!N$87</f>
        <v>321497.56036253728</v>
      </c>
      <c r="I47" s="19">
        <f>'[2]GF Base'!O$86+'[2]GF Base'!O$87</f>
        <v>326463.94682529592</v>
      </c>
      <c r="J47" s="19">
        <f>'[2]GF Base'!P$86+'[2]GF Base'!P$87</f>
        <v>331581.677951672</v>
      </c>
      <c r="K47" s="19">
        <f>'[2]GF Base'!Q$86+'[2]GF Base'!Q$87</f>
        <v>336856.08704744198</v>
      </c>
      <c r="L47" s="19">
        <f>'[2]GF Base'!R$86+'[2]GF Base'!R$87</f>
        <v>342289.95972973877</v>
      </c>
    </row>
    <row r="48" spans="1:12" s="10" customFormat="1" ht="11.25" hidden="1" customHeight="1" x14ac:dyDescent="0.2">
      <c r="A48" s="20" t="s">
        <v>32</v>
      </c>
      <c r="B48" s="19">
        <f>'[2]GF Base'!H$90</f>
        <v>0</v>
      </c>
      <c r="C48" s="19">
        <f>'[2]GF Base'!I$90</f>
        <v>0</v>
      </c>
      <c r="D48" s="19">
        <f>'[2]GF Base'!J$90</f>
        <v>0</v>
      </c>
      <c r="E48" s="19">
        <f>'[2]GF Base'!K$90</f>
        <v>0</v>
      </c>
      <c r="F48" s="19">
        <f>'[2]GF Base'!L$90</f>
        <v>0</v>
      </c>
      <c r="G48" s="19">
        <f>'[2]GF Base'!M$90</f>
        <v>0</v>
      </c>
      <c r="H48" s="19">
        <f>'[2]GF Base'!N$90</f>
        <v>0</v>
      </c>
      <c r="I48" s="19">
        <f>'[2]GF Base'!O$90</f>
        <v>0</v>
      </c>
      <c r="J48" s="19">
        <f>'[2]GF Base'!P$90</f>
        <v>0</v>
      </c>
      <c r="K48" s="19">
        <f>'[2]GF Base'!Q$90</f>
        <v>0</v>
      </c>
      <c r="L48" s="19">
        <f>'[2]GF Base'!R$90</f>
        <v>0</v>
      </c>
    </row>
    <row r="49" spans="1:12" s="10" customFormat="1" ht="11.25" hidden="1" customHeight="1" x14ac:dyDescent="0.2">
      <c r="A49" s="20" t="s">
        <v>33</v>
      </c>
      <c r="B49" s="19">
        <f>'[2]GF Base'!H$92</f>
        <v>0</v>
      </c>
      <c r="C49" s="19">
        <f>'[2]GF Base'!I$92</f>
        <v>0</v>
      </c>
      <c r="D49" s="19">
        <f>'[2]GF Base'!J$92</f>
        <v>0</v>
      </c>
      <c r="E49" s="19">
        <f>'[2]GF Base'!K$92</f>
        <v>0</v>
      </c>
      <c r="F49" s="19">
        <f>'[2]GF Base'!L$92</f>
        <v>0</v>
      </c>
      <c r="G49" s="19">
        <f>'[2]GF Base'!M$92</f>
        <v>0</v>
      </c>
      <c r="H49" s="19">
        <f>'[2]GF Base'!N$92</f>
        <v>0</v>
      </c>
      <c r="I49" s="19">
        <f>'[2]GF Base'!O$92</f>
        <v>0</v>
      </c>
      <c r="J49" s="19">
        <f>'[2]GF Base'!P$92</f>
        <v>0</v>
      </c>
      <c r="K49" s="19">
        <f>'[2]GF Base'!Q$92</f>
        <v>0</v>
      </c>
      <c r="L49" s="19">
        <f>'[2]GF Base'!R$92</f>
        <v>0</v>
      </c>
    </row>
    <row r="50" spans="1:12" s="10" customFormat="1" ht="11.25" customHeight="1" x14ac:dyDescent="0.2">
      <c r="A50" s="20" t="s">
        <v>34</v>
      </c>
      <c r="B50" s="19">
        <f>'[2]GF Base'!H$89</f>
        <v>71</v>
      </c>
      <c r="C50" s="19">
        <f>'[2]GF Base'!I$89</f>
        <v>71</v>
      </c>
      <c r="D50" s="19">
        <f>'[2]GF Base'!J$89</f>
        <v>71</v>
      </c>
      <c r="E50" s="19">
        <f>'[2]GF Base'!K$89</f>
        <v>71</v>
      </c>
      <c r="F50" s="19">
        <f>'[2]GF Base'!L$89</f>
        <v>71</v>
      </c>
      <c r="G50" s="19">
        <f>'[2]GF Base'!M$89</f>
        <v>71</v>
      </c>
      <c r="H50" s="19">
        <f>'[2]GF Base'!N$89</f>
        <v>71</v>
      </c>
      <c r="I50" s="19">
        <f>'[2]GF Base'!O$89</f>
        <v>71</v>
      </c>
      <c r="J50" s="19">
        <f>'[2]GF Base'!P$89</f>
        <v>71</v>
      </c>
      <c r="K50" s="19">
        <f>'[2]GF Base'!Q$89</f>
        <v>71</v>
      </c>
      <c r="L50" s="19">
        <f>'[2]GF Base'!R$89</f>
        <v>71</v>
      </c>
    </row>
    <row r="51" spans="1:12" s="10" customFormat="1" ht="4.5" customHeight="1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10" customFormat="1" ht="11.25" customHeight="1" x14ac:dyDescent="0.2">
      <c r="A52" s="18" t="s">
        <v>35</v>
      </c>
      <c r="B52" s="22">
        <f t="shared" ref="B52:L52" si="5">SUM(B44:B51)</f>
        <v>297720.71397415962</v>
      </c>
      <c r="C52" s="22">
        <f t="shared" si="5"/>
        <v>299965.57780655264</v>
      </c>
      <c r="D52" s="22">
        <f t="shared" si="5"/>
        <v>303238.13194732415</v>
      </c>
      <c r="E52" s="22">
        <f t="shared" si="5"/>
        <v>307594.59422476566</v>
      </c>
      <c r="F52" s="22">
        <f t="shared" si="5"/>
        <v>312095.26981120929</v>
      </c>
      <c r="G52" s="22">
        <f t="shared" si="5"/>
        <v>316758.87708693743</v>
      </c>
      <c r="H52" s="22">
        <f t="shared" si="5"/>
        <v>321568.56036253728</v>
      </c>
      <c r="I52" s="22">
        <f t="shared" si="5"/>
        <v>326534.94682529592</v>
      </c>
      <c r="J52" s="22">
        <f t="shared" si="5"/>
        <v>331652.677951672</v>
      </c>
      <c r="K52" s="22">
        <f t="shared" si="5"/>
        <v>336927.08704744198</v>
      </c>
      <c r="L52" s="22">
        <f t="shared" si="5"/>
        <v>342360.95972973877</v>
      </c>
    </row>
    <row r="53" spans="1:12" s="10" customFormat="1" ht="11.25" customHeight="1" x14ac:dyDescent="0.2">
      <c r="A53" s="18" t="s">
        <v>36</v>
      </c>
      <c r="B53" s="22">
        <f t="shared" ref="B53:L53" si="6">B41+B52</f>
        <v>316880.93048024632</v>
      </c>
      <c r="C53" s="22">
        <f t="shared" si="6"/>
        <v>322563.33006809908</v>
      </c>
      <c r="D53" s="22">
        <f t="shared" si="6"/>
        <v>331449.64261941134</v>
      </c>
      <c r="E53" s="22">
        <f t="shared" si="6"/>
        <v>340966.78023460077</v>
      </c>
      <c r="F53" s="22">
        <f t="shared" si="6"/>
        <v>351563.239816238</v>
      </c>
      <c r="G53" s="22">
        <f t="shared" si="6"/>
        <v>361691.64081672317</v>
      </c>
      <c r="H53" s="22">
        <f t="shared" si="6"/>
        <v>373260.06554383418</v>
      </c>
      <c r="I53" s="22">
        <f t="shared" si="6"/>
        <v>384932.91502171458</v>
      </c>
      <c r="J53" s="22">
        <f t="shared" si="6"/>
        <v>397628.01687209995</v>
      </c>
      <c r="K53" s="22">
        <f t="shared" si="6"/>
        <v>409490.2248829084</v>
      </c>
      <c r="L53" s="22">
        <f t="shared" si="6"/>
        <v>422960.59629618516</v>
      </c>
    </row>
    <row r="54" spans="1:12" s="10" customFormat="1" ht="4.5" customHeight="1" x14ac:dyDescent="0.2">
      <c r="A54" s="20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s="10" customFormat="1" ht="11.25" customHeight="1" x14ac:dyDescent="0.2">
      <c r="A55" s="18" t="s">
        <v>37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s="10" customFormat="1" ht="11.25" customHeight="1" x14ac:dyDescent="0.2">
      <c r="A56" s="20" t="s">
        <v>38</v>
      </c>
      <c r="B56" s="19">
        <f>'[2]GF Base'!H$99</f>
        <v>1425.9142356164384</v>
      </c>
      <c r="C56" s="19">
        <f>'[2]GF Base'!I$99</f>
        <v>1455.3817852931509</v>
      </c>
      <c r="D56" s="19">
        <f>'[2]GF Base'!J$99</f>
        <v>1488.6638361113426</v>
      </c>
      <c r="E56" s="19">
        <f>'[2]GF Base'!K$99</f>
        <v>1525.9895994689045</v>
      </c>
      <c r="F56" s="19">
        <f>'[2]GF Base'!L$99</f>
        <v>1564.273784389226</v>
      </c>
      <c r="G56" s="19">
        <f>'[2]GF Base'!M$99</f>
        <v>1603.5415937897551</v>
      </c>
      <c r="H56" s="19">
        <f>'[2]GF Base'!N$99</f>
        <v>1643.8189085814145</v>
      </c>
      <c r="I56" s="19">
        <f>'[2]GF Base'!O$99</f>
        <v>1685.1323062903391</v>
      </c>
      <c r="J56" s="19">
        <f>'[2]GF Base'!P$99</f>
        <v>1727.509080200464</v>
      </c>
      <c r="K56" s="19">
        <f>'[2]GF Base'!Q$99</f>
        <v>1770.9772590317637</v>
      </c>
      <c r="L56" s="19">
        <f>'[2]GF Base'!R$99</f>
        <v>1815.5656271693588</v>
      </c>
    </row>
    <row r="57" spans="1:12" s="10" customFormat="1" ht="11.25" hidden="1" customHeight="1" x14ac:dyDescent="0.2">
      <c r="A57" s="20" t="s">
        <v>39</v>
      </c>
      <c r="B57" s="19">
        <f>'[2]GF Base'!H$101</f>
        <v>0</v>
      </c>
      <c r="C57" s="19">
        <f>'[2]GF Base'!I$101</f>
        <v>0</v>
      </c>
      <c r="D57" s="19">
        <f>'[2]GF Base'!J$101</f>
        <v>0</v>
      </c>
      <c r="E57" s="19">
        <f>'[2]GF Base'!K$101</f>
        <v>0</v>
      </c>
      <c r="F57" s="19">
        <f>'[2]GF Base'!L$101</f>
        <v>0</v>
      </c>
      <c r="G57" s="19">
        <f>'[2]GF Base'!M$101</f>
        <v>0</v>
      </c>
      <c r="H57" s="19">
        <f>'[2]GF Base'!N$101</f>
        <v>0</v>
      </c>
      <c r="I57" s="19">
        <f>'[2]GF Base'!O$101</f>
        <v>0</v>
      </c>
      <c r="J57" s="19">
        <f>'[2]GF Base'!P$101</f>
        <v>0</v>
      </c>
      <c r="K57" s="19">
        <f>'[2]GF Base'!Q$101</f>
        <v>0</v>
      </c>
      <c r="L57" s="19">
        <f>'[2]GF Base'!R$101</f>
        <v>0</v>
      </c>
    </row>
    <row r="58" spans="1:12" s="10" customFormat="1" ht="11.25" customHeight="1" x14ac:dyDescent="0.2">
      <c r="A58" s="20" t="s">
        <v>40</v>
      </c>
      <c r="B58" s="19">
        <f>'[2]GF Base'!H$102</f>
        <v>181</v>
      </c>
      <c r="C58" s="19">
        <f>'[2]GF Base'!I$102</f>
        <v>181</v>
      </c>
      <c r="D58" s="19">
        <f>'[2]GF Base'!J$102</f>
        <v>181</v>
      </c>
      <c r="E58" s="19">
        <f>'[2]GF Base'!K$102</f>
        <v>181</v>
      </c>
      <c r="F58" s="19">
        <f>'[2]GF Base'!L$102</f>
        <v>181</v>
      </c>
      <c r="G58" s="19">
        <f>'[2]GF Base'!M$102</f>
        <v>165</v>
      </c>
      <c r="H58" s="19">
        <f>'[2]GF Base'!N$102</f>
        <v>0</v>
      </c>
      <c r="I58" s="19">
        <f>'[2]GF Base'!O$102</f>
        <v>0</v>
      </c>
      <c r="J58" s="19">
        <f>'[2]GF Base'!P$102</f>
        <v>0</v>
      </c>
      <c r="K58" s="19">
        <f>'[2]GF Base'!Q$102</f>
        <v>0</v>
      </c>
      <c r="L58" s="19">
        <f>'[2]GF Base'!R$102</f>
        <v>0</v>
      </c>
    </row>
    <row r="59" spans="1:12" s="10" customFormat="1" ht="11.25" customHeight="1" x14ac:dyDescent="0.2">
      <c r="A59" s="20" t="s">
        <v>41</v>
      </c>
      <c r="B59" s="19">
        <f>'[2]GF Base'!H$103</f>
        <v>2409.5309999999999</v>
      </c>
      <c r="C59" s="19">
        <f>'[2]GF Base'!I$103</f>
        <v>2459.3257020000001</v>
      </c>
      <c r="D59" s="19">
        <f>'[2]GF Base'!J$103</f>
        <v>2515.5662045400004</v>
      </c>
      <c r="E59" s="19">
        <f>'[2]GF Base'!K$103</f>
        <v>2578.6398324358802</v>
      </c>
      <c r="F59" s="19">
        <f>'[2]GF Base'!L$103</f>
        <v>2643.3330152873496</v>
      </c>
      <c r="G59" s="19">
        <f>'[2]GF Base'!M$103</f>
        <v>2709.6883413576879</v>
      </c>
      <c r="H59" s="19">
        <f>'[2]GF Base'!N$103</f>
        <v>2777.7495445935938</v>
      </c>
      <c r="I59" s="19">
        <f>'[2]GF Base'!O$103</f>
        <v>2847.5615360924712</v>
      </c>
      <c r="J59" s="19">
        <f>'[2]GF Base'!P$103</f>
        <v>2919.1704364498582</v>
      </c>
      <c r="K59" s="19">
        <f>'[2]GF Base'!Q$103</f>
        <v>1870.3897556325048</v>
      </c>
      <c r="L59" s="19">
        <f>'[2]GF Base'!R$103</f>
        <v>1917.4810587870829</v>
      </c>
    </row>
    <row r="60" spans="1:12" s="10" customFormat="1" ht="4.5" customHeight="1" x14ac:dyDescent="0.2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10" customFormat="1" ht="11.25" customHeight="1" x14ac:dyDescent="0.2">
      <c r="A61" s="18" t="s">
        <v>42</v>
      </c>
      <c r="B61" s="22">
        <f t="shared" ref="B61:L61" si="7">SUM(B56:B60)</f>
        <v>4016.4452356164384</v>
      </c>
      <c r="C61" s="22">
        <f t="shared" si="7"/>
        <v>4095.7074872931507</v>
      </c>
      <c r="D61" s="22">
        <f t="shared" si="7"/>
        <v>4185.2300406513432</v>
      </c>
      <c r="E61" s="22">
        <f t="shared" si="7"/>
        <v>4285.6294319047847</v>
      </c>
      <c r="F61" s="22">
        <f t="shared" si="7"/>
        <v>4388.606799676576</v>
      </c>
      <c r="G61" s="22">
        <f t="shared" si="7"/>
        <v>4478.229935147443</v>
      </c>
      <c r="H61" s="22">
        <f t="shared" si="7"/>
        <v>4421.5684531750085</v>
      </c>
      <c r="I61" s="22">
        <f t="shared" si="7"/>
        <v>4532.6938423828105</v>
      </c>
      <c r="J61" s="22">
        <f t="shared" si="7"/>
        <v>4646.6795166503225</v>
      </c>
      <c r="K61" s="22">
        <f t="shared" si="7"/>
        <v>3641.3670146642685</v>
      </c>
      <c r="L61" s="22">
        <f t="shared" si="7"/>
        <v>3733.0466859564417</v>
      </c>
    </row>
    <row r="62" spans="1:12" s="10" customFormat="1" ht="4.5" customHeight="1" x14ac:dyDescent="0.2">
      <c r="A62" s="20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s="10" customFormat="1" ht="11.25" customHeight="1" x14ac:dyDescent="0.2">
      <c r="A63" s="18" t="s">
        <v>43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s="10" customFormat="1" ht="11.25" hidden="1" customHeight="1" x14ac:dyDescent="0.2">
      <c r="A64" s="20" t="s">
        <v>38</v>
      </c>
      <c r="B64" s="19">
        <f>'[2]GF Base'!H$108</f>
        <v>0</v>
      </c>
      <c r="C64" s="19">
        <f>'[2]GF Base'!I$108</f>
        <v>0</v>
      </c>
      <c r="D64" s="19">
        <f>'[2]GF Base'!J$108</f>
        <v>0</v>
      </c>
      <c r="E64" s="19">
        <f>'[2]GF Base'!K$108</f>
        <v>0</v>
      </c>
      <c r="F64" s="19">
        <f>'[2]GF Base'!L$108</f>
        <v>0</v>
      </c>
      <c r="G64" s="19">
        <f>'[2]GF Base'!M$108</f>
        <v>0</v>
      </c>
      <c r="H64" s="19">
        <f>'[2]GF Base'!N$108</f>
        <v>0</v>
      </c>
      <c r="I64" s="19">
        <f>'[2]GF Base'!O$108</f>
        <v>0</v>
      </c>
      <c r="J64" s="19">
        <f>'[2]GF Base'!P$108</f>
        <v>0</v>
      </c>
      <c r="K64" s="19">
        <f>'[2]GF Base'!Q$108</f>
        <v>0</v>
      </c>
      <c r="L64" s="19">
        <f>'[2]GF Base'!R$108</f>
        <v>0</v>
      </c>
    </row>
    <row r="65" spans="1:12" s="10" customFormat="1" ht="11.25" customHeight="1" x14ac:dyDescent="0.2">
      <c r="A65" s="20" t="s">
        <v>40</v>
      </c>
      <c r="B65" s="19">
        <f>'[2]GF Base'!H$109</f>
        <v>889</v>
      </c>
      <c r="C65" s="19">
        <f>'[2]GF Base'!I$109</f>
        <v>708</v>
      </c>
      <c r="D65" s="19">
        <f>'[2]GF Base'!J$109</f>
        <v>527</v>
      </c>
      <c r="E65" s="19">
        <f>'[2]GF Base'!K$109</f>
        <v>346</v>
      </c>
      <c r="F65" s="19">
        <f>'[2]GF Base'!L$109</f>
        <v>165</v>
      </c>
      <c r="G65" s="19">
        <f>'[2]GF Base'!M$109</f>
        <v>0</v>
      </c>
      <c r="H65" s="19">
        <f>'[2]GF Base'!N$109</f>
        <v>0</v>
      </c>
      <c r="I65" s="19">
        <f>'[2]GF Base'!O$109</f>
        <v>0</v>
      </c>
      <c r="J65" s="19">
        <f>'[2]GF Base'!P$109</f>
        <v>0</v>
      </c>
      <c r="K65" s="19">
        <f>'[2]GF Base'!Q$109</f>
        <v>0</v>
      </c>
      <c r="L65" s="19">
        <f>'[2]GF Base'!R$109</f>
        <v>0</v>
      </c>
    </row>
    <row r="66" spans="1:12" s="10" customFormat="1" ht="11.25" customHeight="1" x14ac:dyDescent="0.2">
      <c r="A66" s="20" t="s">
        <v>41</v>
      </c>
      <c r="B66" s="19">
        <f>'[2]GF Base'!H$110</f>
        <v>3036</v>
      </c>
      <c r="C66" s="19">
        <f>'[2]GF Base'!I$110</f>
        <v>3036</v>
      </c>
      <c r="D66" s="19">
        <f>'[2]GF Base'!J$110</f>
        <v>3036</v>
      </c>
      <c r="E66" s="19">
        <f>'[2]GF Base'!K$110</f>
        <v>3036</v>
      </c>
      <c r="F66" s="19">
        <f>'[2]GF Base'!L$110</f>
        <v>3036</v>
      </c>
      <c r="G66" s="19">
        <f>'[2]GF Base'!M$110</f>
        <v>3036</v>
      </c>
      <c r="H66" s="19">
        <f>'[2]GF Base'!N$110</f>
        <v>3036</v>
      </c>
      <c r="I66" s="19">
        <f>'[2]GF Base'!O$110</f>
        <v>3036</v>
      </c>
      <c r="J66" s="19">
        <f>'[2]GF Base'!P$110</f>
        <v>3036</v>
      </c>
      <c r="K66" s="19">
        <f>'[2]GF Base'!Q$110</f>
        <v>3036</v>
      </c>
      <c r="L66" s="19">
        <f>'[2]GF Base'!R$110</f>
        <v>3036</v>
      </c>
    </row>
    <row r="67" spans="1:12" s="10" customFormat="1" ht="4.5" customHeight="1" x14ac:dyDescent="0.2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10" customFormat="1" ht="11.25" customHeight="1" x14ac:dyDescent="0.2">
      <c r="A68" s="18" t="s">
        <v>44</v>
      </c>
      <c r="B68" s="22">
        <f t="shared" ref="B68:L68" si="8">SUM(B64:B67)</f>
        <v>3925</v>
      </c>
      <c r="C68" s="22">
        <f t="shared" si="8"/>
        <v>3744</v>
      </c>
      <c r="D68" s="22">
        <f t="shared" si="8"/>
        <v>3563</v>
      </c>
      <c r="E68" s="22">
        <f t="shared" si="8"/>
        <v>3382</v>
      </c>
      <c r="F68" s="22">
        <f t="shared" si="8"/>
        <v>3201</v>
      </c>
      <c r="G68" s="22">
        <f t="shared" si="8"/>
        <v>3036</v>
      </c>
      <c r="H68" s="22">
        <f t="shared" si="8"/>
        <v>3036</v>
      </c>
      <c r="I68" s="22">
        <f t="shared" si="8"/>
        <v>3036</v>
      </c>
      <c r="J68" s="22">
        <f t="shared" si="8"/>
        <v>3036</v>
      </c>
      <c r="K68" s="22">
        <f t="shared" si="8"/>
        <v>3036</v>
      </c>
      <c r="L68" s="22">
        <f t="shared" si="8"/>
        <v>3036</v>
      </c>
    </row>
    <row r="69" spans="1:12" s="10" customFormat="1" ht="11.25" customHeight="1" x14ac:dyDescent="0.2">
      <c r="A69" s="18" t="s">
        <v>45</v>
      </c>
      <c r="B69" s="22">
        <f t="shared" ref="B69:L69" si="9">B61+B68</f>
        <v>7941.4452356164384</v>
      </c>
      <c r="C69" s="22">
        <f t="shared" si="9"/>
        <v>7839.7074872931507</v>
      </c>
      <c r="D69" s="22">
        <f t="shared" si="9"/>
        <v>7748.2300406513432</v>
      </c>
      <c r="E69" s="22">
        <f t="shared" si="9"/>
        <v>7667.6294319047847</v>
      </c>
      <c r="F69" s="22">
        <f t="shared" si="9"/>
        <v>7589.606799676576</v>
      </c>
      <c r="G69" s="22">
        <f t="shared" si="9"/>
        <v>7514.229935147443</v>
      </c>
      <c r="H69" s="22">
        <f t="shared" si="9"/>
        <v>7457.5684531750085</v>
      </c>
      <c r="I69" s="22">
        <f t="shared" si="9"/>
        <v>7568.6938423828105</v>
      </c>
      <c r="J69" s="22">
        <f t="shared" si="9"/>
        <v>7682.6795166503225</v>
      </c>
      <c r="K69" s="22">
        <f t="shared" si="9"/>
        <v>6677.3670146642689</v>
      </c>
      <c r="L69" s="22">
        <f t="shared" si="9"/>
        <v>6769.0466859564422</v>
      </c>
    </row>
    <row r="70" spans="1:12" s="10" customFormat="1" ht="11.25" customHeight="1" x14ac:dyDescent="0.2">
      <c r="A70" s="18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s="10" customFormat="1" ht="11.25" customHeight="1" x14ac:dyDescent="0.2">
      <c r="A71" s="18" t="s">
        <v>46</v>
      </c>
      <c r="B71" s="22">
        <f t="shared" ref="B71:L71" si="10">B53-B69</f>
        <v>308939.4852446299</v>
      </c>
      <c r="C71" s="22">
        <f t="shared" si="10"/>
        <v>314723.62258080591</v>
      </c>
      <c r="D71" s="22">
        <f t="shared" si="10"/>
        <v>323701.41257876001</v>
      </c>
      <c r="E71" s="22">
        <f t="shared" si="10"/>
        <v>333299.15080269601</v>
      </c>
      <c r="F71" s="22">
        <f t="shared" si="10"/>
        <v>343973.63301656145</v>
      </c>
      <c r="G71" s="22">
        <f t="shared" si="10"/>
        <v>354177.41088157572</v>
      </c>
      <c r="H71" s="22">
        <f t="shared" si="10"/>
        <v>365802.49709065916</v>
      </c>
      <c r="I71" s="22">
        <f t="shared" si="10"/>
        <v>377364.22117933177</v>
      </c>
      <c r="J71" s="22">
        <f t="shared" si="10"/>
        <v>389945.33735544962</v>
      </c>
      <c r="K71" s="22">
        <f t="shared" si="10"/>
        <v>402812.85786824411</v>
      </c>
      <c r="L71" s="22">
        <f t="shared" si="10"/>
        <v>416191.54961022874</v>
      </c>
    </row>
    <row r="72" spans="1:12" s="10" customFormat="1" ht="4.5" customHeight="1" x14ac:dyDescent="0.2">
      <c r="A72" s="23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s="10" customFormat="1" ht="11.25" customHeight="1" x14ac:dyDescent="0.2">
      <c r="A73" s="18" t="s">
        <v>47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s="10" customFormat="1" ht="11.25" customHeight="1" x14ac:dyDescent="0.2">
      <c r="A74" s="20" t="s">
        <v>48</v>
      </c>
      <c r="B74" s="19">
        <f>'[2]GF Base'!H$114</f>
        <v>133501.16473211095</v>
      </c>
      <c r="C74" s="19">
        <f>'[2]GF Base'!I$114</f>
        <v>135266.20342628699</v>
      </c>
      <c r="D74" s="19">
        <f>'[2]GF Base'!J$114</f>
        <v>137190.17187140102</v>
      </c>
      <c r="E74" s="19">
        <f>'[2]GF Base'!K$114</f>
        <v>139280.05301505057</v>
      </c>
      <c r="F74" s="19">
        <f>'[2]GF Base'!L$114</f>
        <v>141554.5053648632</v>
      </c>
      <c r="G74" s="19">
        <f>'[2]GF Base'!M$114</f>
        <v>144008.52350481559</v>
      </c>
      <c r="H74" s="19">
        <f>'[2]GF Base'!N$114</f>
        <v>146681.32744088565</v>
      </c>
      <c r="I74" s="19">
        <f>'[2]GF Base'!O$114</f>
        <v>149573.61904653872</v>
      </c>
      <c r="J74" s="19">
        <f>'[2]GF Base'!P$114</f>
        <v>152698.04522501046</v>
      </c>
      <c r="K74" s="19">
        <f>'[2]GF Base'!Q$114</f>
        <v>156025.71438855524</v>
      </c>
      <c r="L74" s="19">
        <f>'[2]GF Base'!R$114</f>
        <v>159598.20327969134</v>
      </c>
    </row>
    <row r="75" spans="1:12" s="10" customFormat="1" ht="11.25" customHeight="1" x14ac:dyDescent="0.2">
      <c r="A75" s="20" t="s">
        <v>49</v>
      </c>
      <c r="B75" s="19">
        <f>'[2]GF Base'!H$115</f>
        <v>175438.32051251899</v>
      </c>
      <c r="C75" s="19">
        <f>'[2]GF Base'!I$115</f>
        <v>179457.41915451898</v>
      </c>
      <c r="D75" s="19">
        <f>'[2]GF Base'!J$115</f>
        <v>186511.24070735899</v>
      </c>
      <c r="E75" s="19">
        <f>'[2]GF Base'!K$115</f>
        <v>194019.09778764547</v>
      </c>
      <c r="F75" s="19">
        <f>'[2]GF Base'!L$115</f>
        <v>202419.12765169825</v>
      </c>
      <c r="G75" s="19">
        <f>'[2]GF Base'!M$115</f>
        <v>210168.88737676007</v>
      </c>
      <c r="H75" s="19">
        <f>'[2]GF Base'!N$115</f>
        <v>219121.16964977351</v>
      </c>
      <c r="I75" s="19">
        <f>'[2]GF Base'!O$115</f>
        <v>227790.60213279305</v>
      </c>
      <c r="J75" s="19">
        <f>'[2]GF Base'!P$115</f>
        <v>237247.29213043913</v>
      </c>
      <c r="K75" s="19">
        <f>'[2]GF Base'!Q$115</f>
        <v>246787.14347968891</v>
      </c>
      <c r="L75" s="19">
        <f>'[2]GF Base'!R$115</f>
        <v>256593.3463305374</v>
      </c>
    </row>
    <row r="76" spans="1:12" s="10" customFormat="1" ht="4.5" customHeight="1" x14ac:dyDescent="0.2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10" customFormat="1" ht="11.25" customHeight="1" x14ac:dyDescent="0.2">
      <c r="A77" s="18" t="s">
        <v>50</v>
      </c>
      <c r="B77" s="22">
        <f>SUM(B74:B76)</f>
        <v>308939.4852446299</v>
      </c>
      <c r="C77" s="22">
        <f t="shared" ref="C77:L77" si="11">SUM(C74:C76)</f>
        <v>314723.62258080597</v>
      </c>
      <c r="D77" s="22">
        <f t="shared" si="11"/>
        <v>323701.41257876001</v>
      </c>
      <c r="E77" s="22">
        <f t="shared" si="11"/>
        <v>333299.15080269601</v>
      </c>
      <c r="F77" s="22">
        <f t="shared" si="11"/>
        <v>343973.63301656145</v>
      </c>
      <c r="G77" s="22">
        <f t="shared" si="11"/>
        <v>354177.41088157566</v>
      </c>
      <c r="H77" s="22">
        <f t="shared" si="11"/>
        <v>365802.49709065916</v>
      </c>
      <c r="I77" s="22">
        <f t="shared" si="11"/>
        <v>377364.22117933177</v>
      </c>
      <c r="J77" s="22">
        <f t="shared" si="11"/>
        <v>389945.33735544956</v>
      </c>
      <c r="K77" s="22">
        <f t="shared" si="11"/>
        <v>402812.85786824417</v>
      </c>
      <c r="L77" s="22">
        <f t="shared" si="11"/>
        <v>416191.54961022874</v>
      </c>
    </row>
    <row r="78" spans="1:12" s="10" customFormat="1" ht="12.75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8.75" x14ac:dyDescent="0.3">
      <c r="A79" s="8" t="s">
        <v>51</v>
      </c>
    </row>
    <row r="80" spans="1:12" ht="8.25" customHeight="1" x14ac:dyDescent="0.25"/>
    <row r="81" spans="1:12" s="10" customFormat="1" ht="13.5" thickBot="1" x14ac:dyDescent="0.25">
      <c r="A81" s="17"/>
      <c r="B81" s="17">
        <f>'[2]GF Base'!H$2</f>
        <v>2019</v>
      </c>
      <c r="C81" s="17">
        <f>'[2]GF Base'!I$2</f>
        <v>2020</v>
      </c>
      <c r="D81" s="17">
        <f>'[2]GF Base'!J$2</f>
        <v>2021</v>
      </c>
      <c r="E81" s="17">
        <f>'[2]GF Base'!K$2</f>
        <v>2022</v>
      </c>
      <c r="F81" s="17">
        <f>'[2]GF Base'!L$2</f>
        <v>2023</v>
      </c>
      <c r="G81" s="17">
        <f>'[2]GF Base'!M$2</f>
        <v>2024</v>
      </c>
      <c r="H81" s="17">
        <f>'[2]GF Base'!N$2</f>
        <v>2025</v>
      </c>
      <c r="I81" s="17">
        <f>'[2]GF Base'!O$2</f>
        <v>2026</v>
      </c>
      <c r="J81" s="17">
        <f>'[2]GF Base'!P$2</f>
        <v>2027</v>
      </c>
      <c r="K81" s="17">
        <f>'[2]GF Base'!Q$2</f>
        <v>2028</v>
      </c>
      <c r="L81" s="17">
        <f>'[2]GF Base'!R$2</f>
        <v>2029</v>
      </c>
    </row>
    <row r="82" spans="1:12" s="10" customFormat="1" ht="11.25" customHeight="1" thickTop="1" x14ac:dyDescent="0.2">
      <c r="A82" s="18" t="s">
        <v>52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s="10" customFormat="1" ht="11.25" customHeight="1" x14ac:dyDescent="0.2">
      <c r="A83" s="24" t="s">
        <v>53</v>
      </c>
      <c r="B83" s="25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s="10" customFormat="1" ht="11.25" customHeight="1" x14ac:dyDescent="0.2">
      <c r="A84" s="20" t="s">
        <v>2</v>
      </c>
      <c r="B84" s="25">
        <f>'[2]GF Base'!H$19</f>
        <v>7460.6989999999987</v>
      </c>
      <c r="C84" s="19">
        <f>'[2]GF Base'!I$19</f>
        <v>7699.7839374999985</v>
      </c>
      <c r="D84" s="19">
        <f>'[2]GF Base'!J$19</f>
        <v>7887.7462663437473</v>
      </c>
      <c r="E84" s="19">
        <f>'[2]GF Base'!K$19</f>
        <v>8080.3056773427315</v>
      </c>
      <c r="F84" s="19">
        <f>'[2]GF Base'!L$19</f>
        <v>8282.3133192762998</v>
      </c>
      <c r="G84" s="19">
        <f>'[2]GF Base'!M$19</f>
        <v>8489.3711522582071</v>
      </c>
      <c r="H84" s="19">
        <f>'[2]GF Base'!N$19</f>
        <v>8701.6054310646614</v>
      </c>
      <c r="I84" s="19">
        <f>'[2]GF Base'!O$19</f>
        <v>8919.1455668412764</v>
      </c>
      <c r="J84" s="19">
        <f>'[2]GF Base'!P$19</f>
        <v>9142.1242060123077</v>
      </c>
      <c r="K84" s="19">
        <f>'[2]GF Base'!Q$19</f>
        <v>9370.6773111626153</v>
      </c>
      <c r="L84" s="19">
        <f>'[2]GF Base'!R$19</f>
        <v>9604.9442439416798</v>
      </c>
    </row>
    <row r="85" spans="1:12" s="10" customFormat="1" ht="11.25" customHeight="1" x14ac:dyDescent="0.2">
      <c r="A85" s="20" t="s">
        <v>3</v>
      </c>
      <c r="B85" s="25">
        <f>'[2]GF Base'!H$20+'[2]GF Base'!H$22-'[2]GF Base'!H$72+'[2]GF Base'!G$72</f>
        <v>1181.1250438356165</v>
      </c>
      <c r="C85" s="19">
        <f>'[2]GF Base'!I$20+'[2]GF Base'!I$22-'[2]GF Base'!I$72+'[2]GF Base'!H$72</f>
        <v>1198.6972655821921</v>
      </c>
      <c r="D85" s="19">
        <f>'[2]GF Base'!J$20+'[2]GF Base'!J$22-'[2]GF Base'!J$72+'[2]GF Base'!I$72</f>
        <v>1242.9005208396406</v>
      </c>
      <c r="E85" s="19">
        <f>'[2]GF Base'!K$20+'[2]GF Base'!K$22-'[2]GF Base'!K$72+'[2]GF Base'!J$72</f>
        <v>1273.9984580304754</v>
      </c>
      <c r="F85" s="19">
        <f>'[2]GF Base'!L$20+'[2]GF Base'!L$22-'[2]GF Base'!L$72+'[2]GF Base'!K$72</f>
        <v>1304.693032207198</v>
      </c>
      <c r="G85" s="19">
        <f>'[2]GF Base'!M$20+'[2]GF Base'!M$22-'[2]GF Base'!M$72+'[2]GF Base'!L$72</f>
        <v>1337.3103580123773</v>
      </c>
      <c r="H85" s="19">
        <f>'[2]GF Base'!N$20+'[2]GF Base'!N$22-'[2]GF Base'!N$72+'[2]GF Base'!M$72</f>
        <v>1370.7431169626873</v>
      </c>
      <c r="I85" s="19">
        <f>'[2]GF Base'!O$20+'[2]GF Base'!O$22-'[2]GF Base'!O$72+'[2]GF Base'!N$72</f>
        <v>1405.0116948867537</v>
      </c>
      <c r="J85" s="19">
        <f>'[2]GF Base'!P$20+'[2]GF Base'!P$22-'[2]GF Base'!P$72+'[2]GF Base'!O$72</f>
        <v>1440.1369872589228</v>
      </c>
      <c r="K85" s="19">
        <f>'[2]GF Base'!Q$20+'[2]GF Base'!Q$22-'[2]GF Base'!Q$72+'[2]GF Base'!P$72</f>
        <v>1476.1404119403956</v>
      </c>
      <c r="L85" s="19">
        <f>'[2]GF Base'!R$20+'[2]GF Base'!R$22-'[2]GF Base'!R$72+'[2]GF Base'!Q$72</f>
        <v>1513.0439222389055</v>
      </c>
    </row>
    <row r="86" spans="1:12" s="10" customFormat="1" ht="11.25" customHeight="1" x14ac:dyDescent="0.2">
      <c r="A86" s="20" t="s">
        <v>54</v>
      </c>
      <c r="B86" s="25">
        <f>'[2]GF Base'!H$24</f>
        <v>485.77977047027241</v>
      </c>
      <c r="C86" s="19">
        <f>'[2]GF Base'!I$24</f>
        <v>586.46462628303755</v>
      </c>
      <c r="D86" s="19">
        <f>'[2]GF Base'!J$24</f>
        <v>752.75742278878045</v>
      </c>
      <c r="E86" s="19">
        <f>'[2]GF Base'!K$24</f>
        <v>905.35918553240708</v>
      </c>
      <c r="F86" s="19">
        <f>'[2]GF Base'!L$24</f>
        <v>1085.9256907918639</v>
      </c>
      <c r="G86" s="19">
        <f>'[2]GF Base'!M$24</f>
        <v>1247.5064547693137</v>
      </c>
      <c r="H86" s="19">
        <f>'[2]GF Base'!N$24</f>
        <v>1447.8482526795669</v>
      </c>
      <c r="I86" s="19">
        <f>'[2]GF Base'!O$24</f>
        <v>1646.5629016047094</v>
      </c>
      <c r="J86" s="19">
        <f>'[2]GF Base'!P$24</f>
        <v>1871.3445537411542</v>
      </c>
      <c r="K86" s="19">
        <f>'[2]GF Base'!Q$24</f>
        <v>2066.3773564173935</v>
      </c>
      <c r="L86" s="19">
        <f>'[2]GF Base'!R$24</f>
        <v>2304.8079554150841</v>
      </c>
    </row>
    <row r="87" spans="1:12" s="10" customFormat="1" ht="11.25" customHeight="1" x14ac:dyDescent="0.2">
      <c r="A87" s="20" t="s">
        <v>55</v>
      </c>
      <c r="B87" s="25">
        <f>'[2]GF Base'!H$29+'[2]GF Base'!H$61</f>
        <v>9718.2199999999993</v>
      </c>
      <c r="C87" s="19">
        <f>'[2]GF Base'!I$29+'[2]GF Base'!I$61</f>
        <v>9815.4021999999986</v>
      </c>
      <c r="D87" s="19">
        <f>'[2]GF Base'!J$29+'[2]GF Base'!J$61</f>
        <v>9913.5562219999993</v>
      </c>
      <c r="E87" s="19">
        <f>'[2]GF Base'!K$29+'[2]GF Base'!K$61</f>
        <v>10062.259565329998</v>
      </c>
      <c r="F87" s="19">
        <f>'[2]GF Base'!L$29+'[2]GF Base'!L$61</f>
        <v>10213.193458809947</v>
      </c>
      <c r="G87" s="19">
        <f>'[2]GF Base'!M$29+'[2]GF Base'!M$61</f>
        <v>10366.391360692094</v>
      </c>
      <c r="H87" s="19">
        <f>'[2]GF Base'!N$29+'[2]GF Base'!N$61</f>
        <v>10544.436448643453</v>
      </c>
      <c r="I87" s="19">
        <f>'[2]GF Base'!O$29+'[2]GF Base'!O$61</f>
        <v>10725.603197264902</v>
      </c>
      <c r="J87" s="19">
        <f>'[2]GF Base'!P$29+'[2]GF Base'!P$61</f>
        <v>10909.947451153508</v>
      </c>
      <c r="K87" s="19">
        <f>'[2]GF Base'!Q$29+'[2]GF Base'!Q$61</f>
        <v>11097.526072969036</v>
      </c>
      <c r="L87" s="19">
        <f>'[2]GF Base'!R$29+'[2]GF Base'!R$61</f>
        <v>11288.396962312761</v>
      </c>
    </row>
    <row r="88" spans="1:12" s="10" customFormat="1" ht="11.25" customHeight="1" x14ac:dyDescent="0.2">
      <c r="A88" s="20" t="s">
        <v>27</v>
      </c>
      <c r="B88" s="25">
        <f>'[2]GF Base'!H$26+'[2]GF Base'!H$36</f>
        <v>878.42499999999995</v>
      </c>
      <c r="C88" s="19">
        <f>'[2]GF Base'!I$26+'[2]GF Base'!I$36</f>
        <v>900.38562499999978</v>
      </c>
      <c r="D88" s="19">
        <f>'[2]GF Base'!J$26+'[2]GF Base'!J$36</f>
        <v>922.89526562499975</v>
      </c>
      <c r="E88" s="19">
        <f>'[2]GF Base'!K$26+'[2]GF Base'!K$36</f>
        <v>945.96764726562458</v>
      </c>
      <c r="F88" s="19">
        <f>'[2]GF Base'!L$26+'[2]GF Base'!L$36</f>
        <v>969.61683844726508</v>
      </c>
      <c r="G88" s="19">
        <f>'[2]GF Base'!M$26+'[2]GF Base'!M$36</f>
        <v>993.85725940844668</v>
      </c>
      <c r="H88" s="19">
        <f>'[2]GF Base'!N$26+'[2]GF Base'!N$36</f>
        <v>1018.7036908936577</v>
      </c>
      <c r="I88" s="19">
        <f>'[2]GF Base'!O$26+'[2]GF Base'!O$36</f>
        <v>1044.1712831659991</v>
      </c>
      <c r="J88" s="19">
        <f>'[2]GF Base'!P$26+'[2]GF Base'!P$36</f>
        <v>1070.2755652451488</v>
      </c>
      <c r="K88" s="19">
        <f>'[2]GF Base'!Q$26+'[2]GF Base'!Q$36</f>
        <v>1097.0324543762777</v>
      </c>
      <c r="L88" s="19">
        <f>'[2]GF Base'!R$26+'[2]GF Base'!R$36</f>
        <v>1124.4582657356846</v>
      </c>
    </row>
    <row r="89" spans="1:12" s="10" customFormat="1" ht="11.25" customHeight="1" x14ac:dyDescent="0.2">
      <c r="A89" s="24" t="s">
        <v>56</v>
      </c>
      <c r="B89" s="25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s="10" customFormat="1" ht="11.25" customHeight="1" x14ac:dyDescent="0.2">
      <c r="A90" s="20" t="s">
        <v>57</v>
      </c>
      <c r="B90" s="25">
        <f>-'[2]GF Base'!H$40+'[2]GF Base'!H$103-'[2]GF Base'!G$103+'[2]GF Base'!H$110-'[2]GF Base'!G$110</f>
        <v>-4623.4290000000001</v>
      </c>
      <c r="C90" s="19">
        <f>-'[2]GF Base'!I$40+'[2]GF Base'!I$103-'[2]GF Base'!H$103+'[2]GF Base'!I$110-'[2]GF Base'!H$110</f>
        <v>-4652.8642979999995</v>
      </c>
      <c r="D90" s="19">
        <f>-'[2]GF Base'!J$40+'[2]GF Base'!J$103-'[2]GF Base'!I$103+'[2]GF Base'!J$110-'[2]GF Base'!I$110</f>
        <v>-4775.7416199599993</v>
      </c>
      <c r="E90" s="19">
        <f>-'[2]GF Base'!K$40+'[2]GF Base'!K$103-'[2]GF Base'!J$103+'[2]GF Base'!K$110-'[2]GF Base'!J$110</f>
        <v>-4913.8679582791192</v>
      </c>
      <c r="F90" s="19">
        <f>-'[2]GF Base'!L$40+'[2]GF Base'!L$103-'[2]GF Base'!K$103+'[2]GF Base'!L$110-'[2]GF Base'!K$110</f>
        <v>-5061.5566509087803</v>
      </c>
      <c r="G90" s="19">
        <f>-'[2]GF Base'!M$40+'[2]GF Base'!M$103-'[2]GF Base'!L$103+'[2]GF Base'!M$110-'[2]GF Base'!L$110</f>
        <v>-5213.6820027027188</v>
      </c>
      <c r="H90" s="19">
        <f>-'[2]GF Base'!N$40+'[2]GF Base'!N$103-'[2]GF Base'!M$103+'[2]GF Base'!N$110-'[2]GF Base'!M$110</f>
        <v>-5370.3772454003429</v>
      </c>
      <c r="I90" s="19">
        <f>-'[2]GF Base'!O$40+'[2]GF Base'!O$103-'[2]GF Base'!N$103+'[2]GF Base'!O$110-'[2]GF Base'!N$110</f>
        <v>-5531.779610596459</v>
      </c>
      <c r="J90" s="19">
        <f>-'[2]GF Base'!P$40+'[2]GF Base'!P$103-'[2]GF Base'!O$103+'[2]GF Base'!P$110-'[2]GF Base'!O$110</f>
        <v>-5698.0304498008099</v>
      </c>
      <c r="K90" s="19">
        <f>-'[2]GF Base'!Q$40+'[2]GF Base'!Q$103-'[2]GF Base'!P$103+'[2]GF Base'!Q$110-'[2]GF Base'!P$110</f>
        <v>-6991.5092114802965</v>
      </c>
      <c r="L90" s="19">
        <f>-'[2]GF Base'!R$40+'[2]GF Base'!R$103-'[2]GF Base'!Q$103+'[2]GF Base'!R$110-'[2]GF Base'!Q$110</f>
        <v>-6073.9190834282526</v>
      </c>
    </row>
    <row r="91" spans="1:12" s="10" customFormat="1" ht="11.25" customHeight="1" x14ac:dyDescent="0.2">
      <c r="A91" s="20" t="s">
        <v>14</v>
      </c>
      <c r="B91" s="25">
        <f>-'[2]GF Base'!H$44-'[2]GF Base'!H$51-'[2]GF Base'!H$53-'[2]GF Base'!H$74+'[2]GF Base'!G$74+'[2]GF Base'!H$99-'[2]GF Base'!G$99+'[2]GF Base'!H$108-'[2]GF Base'!G$108</f>
        <v>-5632.0132986301369</v>
      </c>
      <c r="C91" s="19">
        <f>-'[2]GF Base'!I$44-'[2]GF Base'!I$51-'[2]GF Base'!I$53-'[2]GF Base'!I$74+'[2]GF Base'!H$74+'[2]GF Base'!I$99-'[2]GF Base'!H$99+'[2]GF Base'!I$108-'[2]GF Base'!H$108</f>
        <v>-5792.6671459397267</v>
      </c>
      <c r="D91" s="19">
        <f>-'[2]GF Base'!J$44-'[2]GF Base'!J$51-'[2]GF Base'!J$53-'[2]GF Base'!J$74+'[2]GF Base'!I$74+'[2]GF Base'!J$99-'[2]GF Base'!I$99+'[2]GF Base'!J$108-'[2]GF Base'!I$108</f>
        <v>-5906.8584537790684</v>
      </c>
      <c r="E91" s="19">
        <f>-'[2]GF Base'!K$44-'[2]GF Base'!K$51-'[2]GF Base'!K$53-'[2]GF Base'!K$74+'[2]GF Base'!J$74+'[2]GF Base'!K$99-'[2]GF Base'!J$99+'[2]GF Base'!K$108-'[2]GF Base'!J$108</f>
        <v>-6035.0890834805641</v>
      </c>
      <c r="F91" s="19">
        <f>-'[2]GF Base'!L$44-'[2]GF Base'!L$51-'[2]GF Base'!L$53-'[2]GF Base'!L$74+'[2]GF Base'!K$74+'[2]GF Base'!L$99-'[2]GF Base'!K$99+'[2]GF Base'!L$108-'[2]GF Base'!K$108</f>
        <v>-6167.7237885482446</v>
      </c>
      <c r="G91" s="19">
        <f>-'[2]GF Base'!M$44-'[2]GF Base'!M$51-'[2]GF Base'!M$53-'[2]GF Base'!M$74+'[2]GF Base'!L$74+'[2]GF Base'!M$99-'[2]GF Base'!L$99+'[2]GF Base'!M$108-'[2]GF Base'!L$108</f>
        <v>-6303.2723394843451</v>
      </c>
      <c r="H91" s="19">
        <f>-'[2]GF Base'!N$44-'[2]GF Base'!N$51-'[2]GF Base'!N$53-'[2]GF Base'!N$74+'[2]GF Base'!M$74+'[2]GF Base'!N$99-'[2]GF Base'!M$99+'[2]GF Base'!N$108-'[2]GF Base'!M$108</f>
        <v>-6441.7987173686806</v>
      </c>
      <c r="I91" s="19">
        <f>-'[2]GF Base'!O$44-'[2]GF Base'!O$51-'[2]GF Base'!O$53-'[2]GF Base'!O$74+'[2]GF Base'!N$74+'[2]GF Base'!O$99-'[2]GF Base'!N$99+'[2]GF Base'!O$108-'[2]GF Base'!N$108</f>
        <v>-6583.3683071589439</v>
      </c>
      <c r="J91" s="19">
        <f>-'[2]GF Base'!P$44-'[2]GF Base'!P$51-'[2]GF Base'!P$53-'[2]GF Base'!P$74+'[2]GF Base'!O$74+'[2]GF Base'!P$99-'[2]GF Base'!O$99+'[2]GF Base'!P$108-'[2]GF Base'!O$108</f>
        <v>-6728.0479284648372</v>
      </c>
      <c r="K91" s="19">
        <f>-'[2]GF Base'!Q$44-'[2]GF Base'!Q$51-'[2]GF Base'!Q$53-'[2]GF Base'!Q$74+'[2]GF Base'!P$74+'[2]GF Base'!Q$99-'[2]GF Base'!P$99+'[2]GF Base'!Q$108-'[2]GF Base'!P$108</f>
        <v>-6875.9058669959122</v>
      </c>
      <c r="L91" s="19">
        <f>-'[2]GF Base'!R$44-'[2]GF Base'!R$51-'[2]GF Base'!R$53-'[2]GF Base'!R$74+'[2]GF Base'!Q$74+'[2]GF Base'!R$99-'[2]GF Base'!Q$99+'[2]GF Base'!R$108-'[2]GF Base'!Q$108</f>
        <v>-7027.0119066978141</v>
      </c>
    </row>
    <row r="92" spans="1:12" s="10" customFormat="1" ht="11.25" customHeight="1" x14ac:dyDescent="0.2">
      <c r="A92" s="20" t="s">
        <v>13</v>
      </c>
      <c r="B92" s="25">
        <f>-'[2]GF Base'!H$42</f>
        <v>-52.222499999999997</v>
      </c>
      <c r="C92" s="19">
        <f>-'[2]GF Base'!I$42</f>
        <v>-44.077500000000001</v>
      </c>
      <c r="D92" s="19">
        <f>-'[2]GF Base'!J$42</f>
        <v>-35.932499999999997</v>
      </c>
      <c r="E92" s="19">
        <f>-'[2]GF Base'!K$42</f>
        <v>-27.787499999999998</v>
      </c>
      <c r="F92" s="19">
        <f>-'[2]GF Base'!L$42</f>
        <v>-19.642499999999998</v>
      </c>
      <c r="G92" s="19">
        <f>-'[2]GF Base'!M$42</f>
        <v>-11.497499999999999</v>
      </c>
      <c r="H92" s="19">
        <f>-'[2]GF Base'!N$42</f>
        <v>-3.7124999999999999</v>
      </c>
      <c r="I92" s="19">
        <f>-'[2]GF Base'!O$42</f>
        <v>0</v>
      </c>
      <c r="J92" s="19">
        <f>-'[2]GF Base'!P$42</f>
        <v>0</v>
      </c>
      <c r="K92" s="19">
        <f>-'[2]GF Base'!Q$42</f>
        <v>0</v>
      </c>
      <c r="L92" s="19">
        <f>-'[2]GF Base'!R$42</f>
        <v>0</v>
      </c>
    </row>
    <row r="93" spans="1:12" s="10" customFormat="1" ht="11.25" customHeight="1" x14ac:dyDescent="0.2">
      <c r="A93" s="20" t="s">
        <v>27</v>
      </c>
      <c r="B93" s="25">
        <f>-'[2]GF Base'!H$49-'[2]GF Base'!H$76+'[2]GF Base'!G$76</f>
        <v>-1754.3249999999998</v>
      </c>
      <c r="C93" s="19">
        <f>-'[2]GF Base'!I$49+'[2]GF Base'!I$76-'[2]GF Base'!H$76</f>
        <v>-1785.9028499999999</v>
      </c>
      <c r="D93" s="19">
        <f>-'[2]GF Base'!J$49+'[2]GF Base'!J$76-'[2]GF Base'!I$76</f>
        <v>-1821.620907</v>
      </c>
      <c r="E93" s="19">
        <f>-'[2]GF Base'!K$49+'[2]GF Base'!K$76-'[2]GF Base'!J$76</f>
        <v>-1861.696566954</v>
      </c>
      <c r="F93" s="19">
        <f>-'[2]GF Base'!L$49+'[2]GF Base'!L$76-'[2]GF Base'!K$76</f>
        <v>-1902.6538914269881</v>
      </c>
      <c r="G93" s="19">
        <f>-'[2]GF Base'!M$49+'[2]GF Base'!M$76-'[2]GF Base'!L$76</f>
        <v>-1944.5122770383819</v>
      </c>
      <c r="H93" s="19">
        <f>-'[2]GF Base'!N$49+'[2]GF Base'!N$76-'[2]GF Base'!M$76</f>
        <v>-1987.2915471332262</v>
      </c>
      <c r="I93" s="19">
        <f>-'[2]GF Base'!O$49+'[2]GF Base'!O$76-'[2]GF Base'!N$76</f>
        <v>-2031.0119611701573</v>
      </c>
      <c r="J93" s="19">
        <f>-'[2]GF Base'!P$49+'[2]GF Base'!P$76-'[2]GF Base'!O$76</f>
        <v>-2075.694224315901</v>
      </c>
      <c r="K93" s="19">
        <f>-'[2]GF Base'!Q$49+'[2]GF Base'!Q$76-'[2]GF Base'!P$76</f>
        <v>-2121.3594972508508</v>
      </c>
      <c r="L93" s="19">
        <f>-'[2]GF Base'!R$49+'[2]GF Base'!R$76-'[2]GF Base'!Q$76</f>
        <v>-2168.0294061903696</v>
      </c>
    </row>
    <row r="94" spans="1:12" s="10" customFormat="1" ht="4.5" customHeight="1" x14ac:dyDescent="0.2">
      <c r="A94" s="20"/>
      <c r="B94" s="26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10" customFormat="1" ht="11.25" customHeight="1" x14ac:dyDescent="0.2">
      <c r="A95" s="18" t="s">
        <v>58</v>
      </c>
      <c r="B95" s="27">
        <f>SUM(B82:B94)</f>
        <v>7662.2590156757478</v>
      </c>
      <c r="C95" s="22">
        <f t="shared" ref="C95:L95" si="12">SUM(C82:C94)</f>
        <v>7925.2218604254977</v>
      </c>
      <c r="D95" s="22">
        <f t="shared" si="12"/>
        <v>8179.7022168581007</v>
      </c>
      <c r="E95" s="22">
        <f t="shared" si="12"/>
        <v>8429.44942478755</v>
      </c>
      <c r="F95" s="22">
        <f t="shared" si="12"/>
        <v>8704.1655086485625</v>
      </c>
      <c r="G95" s="22">
        <f t="shared" si="12"/>
        <v>8961.4724659149961</v>
      </c>
      <c r="H95" s="22">
        <f t="shared" si="12"/>
        <v>9280.1569303417746</v>
      </c>
      <c r="I95" s="22">
        <f t="shared" si="12"/>
        <v>9594.3347648380823</v>
      </c>
      <c r="J95" s="22">
        <f t="shared" si="12"/>
        <v>9932.0561608294956</v>
      </c>
      <c r="K95" s="22">
        <f t="shared" si="12"/>
        <v>9118.9790311386569</v>
      </c>
      <c r="L95" s="22">
        <f t="shared" si="12"/>
        <v>10566.690953327678</v>
      </c>
    </row>
    <row r="96" spans="1:12" s="10" customFormat="1" ht="4.5" customHeight="1" x14ac:dyDescent="0.2">
      <c r="A96" s="20"/>
      <c r="B96" s="27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s="10" customFormat="1" ht="11.25" customHeight="1" x14ac:dyDescent="0.2">
      <c r="A97" s="18" t="s">
        <v>59</v>
      </c>
      <c r="B97" s="27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s="10" customFormat="1" ht="11.25" hidden="1" customHeight="1" x14ac:dyDescent="0.2">
      <c r="A98" s="24" t="s">
        <v>53</v>
      </c>
      <c r="B98" s="25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s="10" customFormat="1" ht="11.25" hidden="1" customHeight="1" x14ac:dyDescent="0.2">
      <c r="A99" s="20" t="s">
        <v>60</v>
      </c>
      <c r="B99" s="25">
        <f>'[2]GF Base'!H$130+'[2]GF Base'!H$131</f>
        <v>0</v>
      </c>
      <c r="C99" s="19">
        <f>'[2]GF Base'!I$130+'[2]GF Base'!I$131</f>
        <v>0</v>
      </c>
      <c r="D99" s="19">
        <f>'[2]GF Base'!J$130+'[2]GF Base'!J$131</f>
        <v>0</v>
      </c>
      <c r="E99" s="19">
        <f>'[2]GF Base'!K$130+'[2]GF Base'!K$131</f>
        <v>0</v>
      </c>
      <c r="F99" s="19">
        <f>'[2]GF Base'!L$130+'[2]GF Base'!L$131</f>
        <v>0</v>
      </c>
      <c r="G99" s="19">
        <f>'[2]GF Base'!M$130+'[2]GF Base'!M$131</f>
        <v>0</v>
      </c>
      <c r="H99" s="19">
        <f>'[2]GF Base'!N$130+'[2]GF Base'!N$131</f>
        <v>0</v>
      </c>
      <c r="I99" s="19">
        <f>'[2]GF Base'!O$130+'[2]GF Base'!O$131</f>
        <v>0</v>
      </c>
      <c r="J99" s="19">
        <f>'[2]GF Base'!P$130+'[2]GF Base'!P$131</f>
        <v>0</v>
      </c>
      <c r="K99" s="19">
        <f>'[2]GF Base'!Q$130+'[2]GF Base'!Q$131</f>
        <v>0</v>
      </c>
      <c r="L99" s="19">
        <f>'[2]GF Base'!R$130+'[2]GF Base'!R$131</f>
        <v>0</v>
      </c>
    </row>
    <row r="100" spans="1:12" s="10" customFormat="1" ht="11.25" hidden="1" customHeight="1" x14ac:dyDescent="0.2">
      <c r="A100" s="20" t="s">
        <v>61</v>
      </c>
      <c r="B100" s="25">
        <f>'[2]GF Base'!H$135</f>
        <v>0</v>
      </c>
      <c r="C100" s="19">
        <f>'[2]GF Base'!I$135</f>
        <v>0</v>
      </c>
      <c r="D100" s="19">
        <f>'[2]GF Base'!J$135</f>
        <v>0</v>
      </c>
      <c r="E100" s="19">
        <f>'[2]GF Base'!K$135</f>
        <v>0</v>
      </c>
      <c r="F100" s="19">
        <f>'[2]GF Base'!L$135</f>
        <v>0</v>
      </c>
      <c r="G100" s="19">
        <f>'[2]GF Base'!M$135</f>
        <v>0</v>
      </c>
      <c r="H100" s="19">
        <f>'[2]GF Base'!N$135</f>
        <v>0</v>
      </c>
      <c r="I100" s="19">
        <f>'[2]GF Base'!O$135</f>
        <v>0</v>
      </c>
      <c r="J100" s="19">
        <f>'[2]GF Base'!P$135</f>
        <v>0</v>
      </c>
      <c r="K100" s="19">
        <f>'[2]GF Base'!Q$135</f>
        <v>0</v>
      </c>
      <c r="L100" s="19">
        <f>'[2]GF Base'!R$135</f>
        <v>0</v>
      </c>
    </row>
    <row r="101" spans="1:12" s="10" customFormat="1" ht="11.25" hidden="1" customHeight="1" x14ac:dyDescent="0.2">
      <c r="A101" s="28" t="s">
        <v>62</v>
      </c>
      <c r="B101" s="25">
        <f>'[2]GF Base'!H$134+'[2]GF Base'!H$137</f>
        <v>0</v>
      </c>
      <c r="C101" s="19">
        <f>'[2]GF Base'!I$134+'[2]GF Base'!I$137</f>
        <v>0</v>
      </c>
      <c r="D101" s="19">
        <f>'[2]GF Base'!J$134+'[2]GF Base'!J$137</f>
        <v>0</v>
      </c>
      <c r="E101" s="19">
        <f>'[2]GF Base'!K$134+'[2]GF Base'!K$137</f>
        <v>0</v>
      </c>
      <c r="F101" s="19">
        <f>'[2]GF Base'!L$134+'[2]GF Base'!L$137</f>
        <v>0</v>
      </c>
      <c r="G101" s="19">
        <f>'[2]GF Base'!M$134+'[2]GF Base'!M$137</f>
        <v>0</v>
      </c>
      <c r="H101" s="19">
        <f>'[2]GF Base'!N$134+'[2]GF Base'!N$137</f>
        <v>0</v>
      </c>
      <c r="I101" s="19">
        <f>'[2]GF Base'!O$134+'[2]GF Base'!O$137</f>
        <v>0</v>
      </c>
      <c r="J101" s="19">
        <f>'[2]GF Base'!P$134+'[2]GF Base'!P$137</f>
        <v>0</v>
      </c>
      <c r="K101" s="19">
        <f>'[2]GF Base'!Q$134+'[2]GF Base'!Q$137</f>
        <v>0</v>
      </c>
      <c r="L101" s="19">
        <f>'[2]GF Base'!R$134+'[2]GF Base'!R$137</f>
        <v>0</v>
      </c>
    </row>
    <row r="102" spans="1:12" s="10" customFormat="1" ht="11.25" hidden="1" customHeight="1" x14ac:dyDescent="0.2">
      <c r="A102" s="20" t="s">
        <v>27</v>
      </c>
      <c r="B102" s="25">
        <f>'[2]GF Base'!H$133+'[2]GF Base'!H$136</f>
        <v>0</v>
      </c>
      <c r="C102" s="19">
        <f>'[2]GF Base'!I$133+'[2]GF Base'!I$136</f>
        <v>0</v>
      </c>
      <c r="D102" s="19">
        <f>'[2]GF Base'!J$133+'[2]GF Base'!J$136</f>
        <v>0</v>
      </c>
      <c r="E102" s="19">
        <f>'[2]GF Base'!K$133+'[2]GF Base'!K$136</f>
        <v>0</v>
      </c>
      <c r="F102" s="19">
        <f>'[2]GF Base'!L$133+'[2]GF Base'!L$136</f>
        <v>0</v>
      </c>
      <c r="G102" s="19">
        <f>'[2]GF Base'!M$133+'[2]GF Base'!M$136</f>
        <v>0</v>
      </c>
      <c r="H102" s="19">
        <f>'[2]GF Base'!N$133+'[2]GF Base'!N$136</f>
        <v>0</v>
      </c>
      <c r="I102" s="19">
        <f>'[2]GF Base'!O$133+'[2]GF Base'!O$136</f>
        <v>0</v>
      </c>
      <c r="J102" s="19">
        <f>'[2]GF Base'!P$133+'[2]GF Base'!P$136</f>
        <v>0</v>
      </c>
      <c r="K102" s="19">
        <f>'[2]GF Base'!Q$133+'[2]GF Base'!Q$136</f>
        <v>0</v>
      </c>
      <c r="L102" s="19">
        <f>'[2]GF Base'!R$133+'[2]GF Base'!R$136</f>
        <v>0</v>
      </c>
    </row>
    <row r="103" spans="1:12" s="10" customFormat="1" ht="11.25" customHeight="1" x14ac:dyDescent="0.2">
      <c r="A103" s="24" t="s">
        <v>56</v>
      </c>
      <c r="B103" s="25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1:12" s="10" customFormat="1" ht="11.25" hidden="1" customHeight="1" x14ac:dyDescent="0.2">
      <c r="A104" s="20" t="s">
        <v>63</v>
      </c>
      <c r="B104" s="25">
        <f>'[2]GF Base'!H$139+'[2]GF Base'!H$140</f>
        <v>0</v>
      </c>
      <c r="C104" s="19">
        <f>'[2]GF Base'!I$139+'[2]GF Base'!I$140</f>
        <v>0</v>
      </c>
      <c r="D104" s="19">
        <f>'[2]GF Base'!J$139+'[2]GF Base'!J$140</f>
        <v>0</v>
      </c>
      <c r="E104" s="19">
        <f>'[2]GF Base'!K$139+'[2]GF Base'!K$140</f>
        <v>0</v>
      </c>
      <c r="F104" s="19">
        <f>'[2]GF Base'!L$139+'[2]GF Base'!L$140</f>
        <v>0</v>
      </c>
      <c r="G104" s="19">
        <f>'[2]GF Base'!M$139+'[2]GF Base'!M$140</f>
        <v>0</v>
      </c>
      <c r="H104" s="19">
        <f>'[2]GF Base'!N$139+'[2]GF Base'!N$140</f>
        <v>0</v>
      </c>
      <c r="I104" s="19">
        <f>'[2]GF Base'!O$139+'[2]GF Base'!O$140</f>
        <v>0</v>
      </c>
      <c r="J104" s="19">
        <f>'[2]GF Base'!P$139+'[2]GF Base'!P$140</f>
        <v>0</v>
      </c>
      <c r="K104" s="19">
        <f>'[2]GF Base'!Q$139+'[2]GF Base'!Q$140</f>
        <v>0</v>
      </c>
      <c r="L104" s="19">
        <f>'[2]GF Base'!R$139+'[2]GF Base'!R$140</f>
        <v>0</v>
      </c>
    </row>
    <row r="105" spans="1:12" s="10" customFormat="1" ht="11.25" hidden="1" customHeight="1" x14ac:dyDescent="0.2">
      <c r="A105" s="20" t="s">
        <v>64</v>
      </c>
      <c r="B105" s="25">
        <f>'[2]GF Base'!H$144</f>
        <v>0</v>
      </c>
      <c r="C105" s="19">
        <f>'[2]GF Base'!I$144</f>
        <v>0</v>
      </c>
      <c r="D105" s="19">
        <f>'[2]GF Base'!J$144</f>
        <v>0</v>
      </c>
      <c r="E105" s="19">
        <f>'[2]GF Base'!K$144</f>
        <v>0</v>
      </c>
      <c r="F105" s="19">
        <f>'[2]GF Base'!L$144</f>
        <v>0</v>
      </c>
      <c r="G105" s="19">
        <f>'[2]GF Base'!M$144</f>
        <v>0</v>
      </c>
      <c r="H105" s="19">
        <f>'[2]GF Base'!N$144</f>
        <v>0</v>
      </c>
      <c r="I105" s="19">
        <f>'[2]GF Base'!O$144</f>
        <v>0</v>
      </c>
      <c r="J105" s="19">
        <f>'[2]GF Base'!P$144</f>
        <v>0</v>
      </c>
      <c r="K105" s="19">
        <f>'[2]GF Base'!Q$144</f>
        <v>0</v>
      </c>
      <c r="L105" s="19">
        <f>'[2]GF Base'!R$144</f>
        <v>0</v>
      </c>
    </row>
    <row r="106" spans="1:12" s="10" customFormat="1" ht="11.25" customHeight="1" x14ac:dyDescent="0.2">
      <c r="A106" s="28" t="s">
        <v>65</v>
      </c>
      <c r="B106" s="25">
        <f>'[2]GF Base'!H$143+'[2]GF Base'!H$146</f>
        <v>-5824.9000000000005</v>
      </c>
      <c r="C106" s="19">
        <f>'[2]GF Base'!I$143+'[2]GF Base'!I$146</f>
        <v>-4388.0599999999995</v>
      </c>
      <c r="D106" s="19">
        <f>'[2]GF Base'!J$143+'[2]GF Base'!J$146</f>
        <v>-2455.6090000000004</v>
      </c>
      <c r="E106" s="19">
        <f>'[2]GF Base'!K$143+'[2]GF Base'!K$146</f>
        <v>-3161.7239999999997</v>
      </c>
      <c r="F106" s="19">
        <f>'[2]GF Base'!L$143+'[2]GF Base'!L$146</f>
        <v>-2504.2820000000002</v>
      </c>
      <c r="G106" s="19">
        <f>'[2]GF Base'!M$143+'[2]GF Base'!M$146</f>
        <v>-3394.4469999999997</v>
      </c>
      <c r="H106" s="19">
        <f>'[2]GF Base'!N$143+'[2]GF Base'!N$146</f>
        <v>-2437.0969999999998</v>
      </c>
      <c r="I106" s="19">
        <f>'[2]GF Base'!O$143+'[2]GF Base'!O$146</f>
        <v>-2970.5131339999998</v>
      </c>
      <c r="J106" s="19">
        <f>'[2]GF Base'!P$143+'[2]GF Base'!P$146</f>
        <v>-2439.3344229479999</v>
      </c>
      <c r="K106" s="19">
        <f>'[2]GF Base'!Q$143+'[2]GF Base'!Q$146</f>
        <v>-2617.885608597333</v>
      </c>
      <c r="L106" s="19">
        <f>'[2]GF Base'!R$143+'[2]GF Base'!R$146</f>
        <v>-2619.004320071333</v>
      </c>
    </row>
    <row r="107" spans="1:12" s="10" customFormat="1" ht="11.25" hidden="1" customHeight="1" x14ac:dyDescent="0.2">
      <c r="A107" s="20" t="s">
        <v>27</v>
      </c>
      <c r="B107" s="25">
        <f>'[2]GF Base'!H$142+'[2]GF Base'!H$145</f>
        <v>0</v>
      </c>
      <c r="C107" s="19">
        <f>'[2]GF Base'!I$142+'[2]GF Base'!I$145</f>
        <v>0</v>
      </c>
      <c r="D107" s="19">
        <f>'[2]GF Base'!J$142+'[2]GF Base'!J$145</f>
        <v>0</v>
      </c>
      <c r="E107" s="19">
        <f>'[2]GF Base'!K$142+'[2]GF Base'!K$145</f>
        <v>0</v>
      </c>
      <c r="F107" s="19">
        <f>'[2]GF Base'!L$142+'[2]GF Base'!L$145</f>
        <v>0</v>
      </c>
      <c r="G107" s="19">
        <f>'[2]GF Base'!M$142+'[2]GF Base'!M$145</f>
        <v>0</v>
      </c>
      <c r="H107" s="19">
        <f>'[2]GF Base'!N$142+'[2]GF Base'!N$145</f>
        <v>0</v>
      </c>
      <c r="I107" s="19">
        <f>'[2]GF Base'!O$142+'[2]GF Base'!O$145</f>
        <v>0</v>
      </c>
      <c r="J107" s="19">
        <f>'[2]GF Base'!P$142+'[2]GF Base'!P$145</f>
        <v>0</v>
      </c>
      <c r="K107" s="19">
        <f>'[2]GF Base'!Q$142+'[2]GF Base'!Q$145</f>
        <v>0</v>
      </c>
      <c r="L107" s="19">
        <f>'[2]GF Base'!R$142+'[2]GF Base'!R$145</f>
        <v>0</v>
      </c>
    </row>
    <row r="108" spans="1:12" s="10" customFormat="1" ht="4.5" customHeight="1" x14ac:dyDescent="0.2">
      <c r="A108" s="20"/>
      <c r="B108" s="26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10" customFormat="1" ht="11.25" customHeight="1" x14ac:dyDescent="0.2">
      <c r="A109" s="18" t="s">
        <v>66</v>
      </c>
      <c r="B109" s="27">
        <f>SUM(B99:B108)</f>
        <v>-5824.9000000000005</v>
      </c>
      <c r="C109" s="22">
        <f t="shared" ref="C109:L109" si="13">SUM(C99:C108)</f>
        <v>-4388.0599999999995</v>
      </c>
      <c r="D109" s="22">
        <f t="shared" si="13"/>
        <v>-2455.6090000000004</v>
      </c>
      <c r="E109" s="22">
        <f t="shared" si="13"/>
        <v>-3161.7239999999997</v>
      </c>
      <c r="F109" s="22">
        <f t="shared" si="13"/>
        <v>-2504.2820000000002</v>
      </c>
      <c r="G109" s="22">
        <f t="shared" si="13"/>
        <v>-3394.4469999999997</v>
      </c>
      <c r="H109" s="22">
        <f t="shared" si="13"/>
        <v>-2437.0969999999998</v>
      </c>
      <c r="I109" s="22">
        <f t="shared" si="13"/>
        <v>-2970.5131339999998</v>
      </c>
      <c r="J109" s="22">
        <f t="shared" si="13"/>
        <v>-2439.3344229479999</v>
      </c>
      <c r="K109" s="22">
        <f t="shared" si="13"/>
        <v>-2617.885608597333</v>
      </c>
      <c r="L109" s="22">
        <f t="shared" si="13"/>
        <v>-2619.004320071333</v>
      </c>
    </row>
    <row r="110" spans="1:12" s="10" customFormat="1" ht="4.5" customHeight="1" x14ac:dyDescent="0.2">
      <c r="A110" s="20"/>
      <c r="B110" s="25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s="10" customFormat="1" ht="11.25" customHeight="1" x14ac:dyDescent="0.2">
      <c r="A111" s="18" t="s">
        <v>67</v>
      </c>
      <c r="B111" s="27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s="10" customFormat="1" ht="11.25" hidden="1" customHeight="1" x14ac:dyDescent="0.2">
      <c r="A112" s="24" t="s">
        <v>53</v>
      </c>
      <c r="B112" s="25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 s="10" customFormat="1" ht="11.25" hidden="1" customHeight="1" x14ac:dyDescent="0.2">
      <c r="A113" s="20" t="s">
        <v>68</v>
      </c>
      <c r="B113" s="25">
        <f>'[2]GF Base'!H$151+'[2]GF Base'!H$152</f>
        <v>0</v>
      </c>
      <c r="C113" s="19">
        <f>'[2]GF Base'!I$151+'[2]GF Base'!I$152</f>
        <v>0</v>
      </c>
      <c r="D113" s="19">
        <f>'[2]GF Base'!J$151+'[2]GF Base'!J$152</f>
        <v>0</v>
      </c>
      <c r="E113" s="19">
        <f>'[2]GF Base'!K$151+'[2]GF Base'!K$152</f>
        <v>0</v>
      </c>
      <c r="F113" s="19">
        <f>'[2]GF Base'!L$151+'[2]GF Base'!L$152</f>
        <v>0</v>
      </c>
      <c r="G113" s="19">
        <f>'[2]GF Base'!M$151+'[2]GF Base'!M$152</f>
        <v>0</v>
      </c>
      <c r="H113" s="19">
        <f>'[2]GF Base'!N$151+'[2]GF Base'!N$152</f>
        <v>0</v>
      </c>
      <c r="I113" s="19">
        <f>'[2]GF Base'!O$151+'[2]GF Base'!O$152</f>
        <v>0</v>
      </c>
      <c r="J113" s="19">
        <f>'[2]GF Base'!P$151+'[2]GF Base'!P$152</f>
        <v>0</v>
      </c>
      <c r="K113" s="19">
        <f>'[2]GF Base'!Q$151+'[2]GF Base'!Q$152</f>
        <v>0</v>
      </c>
      <c r="L113" s="19">
        <f>'[2]GF Base'!R$151+'[2]GF Base'!R$152</f>
        <v>0</v>
      </c>
    </row>
    <row r="114" spans="1:12" s="10" customFormat="1" ht="11.25" customHeight="1" x14ac:dyDescent="0.2">
      <c r="A114" s="24" t="s">
        <v>56</v>
      </c>
      <c r="B114" s="25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1:12" s="10" customFormat="1" ht="11.25" customHeight="1" x14ac:dyDescent="0.2">
      <c r="A115" s="20" t="s">
        <v>69</v>
      </c>
      <c r="B115" s="25">
        <f>'[2]GF Base'!H$155+'[2]GF Base'!H$156</f>
        <v>-181</v>
      </c>
      <c r="C115" s="19">
        <f>'[2]GF Base'!I$155+'[2]GF Base'!I$156</f>
        <v>-181</v>
      </c>
      <c r="D115" s="19">
        <f>'[2]GF Base'!J$155+'[2]GF Base'!J$156</f>
        <v>-181</v>
      </c>
      <c r="E115" s="19">
        <f>'[2]GF Base'!K$155+'[2]GF Base'!K$156</f>
        <v>-181</v>
      </c>
      <c r="F115" s="19">
        <f>'[2]GF Base'!L$155+'[2]GF Base'!L$156</f>
        <v>-181</v>
      </c>
      <c r="G115" s="19">
        <f>'[2]GF Base'!M$155+'[2]GF Base'!M$156</f>
        <v>-181</v>
      </c>
      <c r="H115" s="19">
        <f>'[2]GF Base'!N$155+'[2]GF Base'!N$156</f>
        <v>-165</v>
      </c>
      <c r="I115" s="19">
        <f>'[2]GF Base'!O$155+'[2]GF Base'!O$156</f>
        <v>0</v>
      </c>
      <c r="J115" s="19">
        <f>'[2]GF Base'!P$155+'[2]GF Base'!P$156</f>
        <v>0</v>
      </c>
      <c r="K115" s="19">
        <f>'[2]GF Base'!Q$155+'[2]GF Base'!Q$156</f>
        <v>0</v>
      </c>
      <c r="L115" s="19">
        <f>'[2]GF Base'!R$155+'[2]GF Base'!R$156</f>
        <v>0</v>
      </c>
    </row>
    <row r="116" spans="1:12" s="10" customFormat="1" ht="4.5" customHeight="1" x14ac:dyDescent="0.2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10" customFormat="1" ht="11.25" customHeight="1" x14ac:dyDescent="0.2">
      <c r="A117" s="18" t="s">
        <v>70</v>
      </c>
      <c r="B117" s="22">
        <f>SUM(B112:B116)</f>
        <v>-181</v>
      </c>
      <c r="C117" s="22">
        <f t="shared" ref="C117:L117" si="14">SUM(C112:C116)</f>
        <v>-181</v>
      </c>
      <c r="D117" s="22">
        <f t="shared" si="14"/>
        <v>-181</v>
      </c>
      <c r="E117" s="22">
        <f t="shared" si="14"/>
        <v>-181</v>
      </c>
      <c r="F117" s="22">
        <f t="shared" si="14"/>
        <v>-181</v>
      </c>
      <c r="G117" s="22">
        <f t="shared" si="14"/>
        <v>-181</v>
      </c>
      <c r="H117" s="22">
        <f t="shared" si="14"/>
        <v>-165</v>
      </c>
      <c r="I117" s="22">
        <f t="shared" si="14"/>
        <v>0</v>
      </c>
      <c r="J117" s="22">
        <f t="shared" si="14"/>
        <v>0</v>
      </c>
      <c r="K117" s="22">
        <f t="shared" si="14"/>
        <v>0</v>
      </c>
      <c r="L117" s="22">
        <f t="shared" si="14"/>
        <v>0</v>
      </c>
    </row>
    <row r="118" spans="1:12" s="10" customFormat="1" ht="11.25" customHeight="1" x14ac:dyDescent="0.2">
      <c r="A118" s="18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s="10" customFormat="1" ht="11.25" customHeight="1" x14ac:dyDescent="0.2">
      <c r="A119" s="18" t="s">
        <v>71</v>
      </c>
      <c r="B119" s="29">
        <f>B117+B109+B95</f>
        <v>1656.3590156757473</v>
      </c>
      <c r="C119" s="29">
        <f t="shared" ref="C119:L119" si="15">C117+C109+C95</f>
        <v>3356.1618604254982</v>
      </c>
      <c r="D119" s="29">
        <f t="shared" si="15"/>
        <v>5543.0932168581003</v>
      </c>
      <c r="E119" s="29">
        <f t="shared" si="15"/>
        <v>5086.7254247875499</v>
      </c>
      <c r="F119" s="29">
        <f t="shared" si="15"/>
        <v>6018.8835086485624</v>
      </c>
      <c r="G119" s="29">
        <f t="shared" si="15"/>
        <v>5386.0254659149959</v>
      </c>
      <c r="H119" s="29">
        <f t="shared" si="15"/>
        <v>6678.0599303417748</v>
      </c>
      <c r="I119" s="29">
        <f t="shared" si="15"/>
        <v>6623.8216308380825</v>
      </c>
      <c r="J119" s="29">
        <f t="shared" si="15"/>
        <v>7492.7217378814958</v>
      </c>
      <c r="K119" s="29">
        <f t="shared" si="15"/>
        <v>6501.0934225413239</v>
      </c>
      <c r="L119" s="29">
        <f t="shared" si="15"/>
        <v>7947.6866332563441</v>
      </c>
    </row>
    <row r="120" spans="1:12" s="10" customFormat="1" ht="11.25" customHeight="1" x14ac:dyDescent="0.2">
      <c r="A120" s="20" t="s">
        <v>72</v>
      </c>
      <c r="B120" s="26">
        <f>'[2]GF Base'!H$159</f>
        <v>9536.2999999999993</v>
      </c>
      <c r="C120" s="26">
        <f>'[2]GF Base'!I$159</f>
        <v>11192.659015675748</v>
      </c>
      <c r="D120" s="26">
        <f>'[2]GF Base'!J$159</f>
        <v>14548.820876101254</v>
      </c>
      <c r="E120" s="26">
        <f>'[2]GF Base'!K$159</f>
        <v>20091.914092959349</v>
      </c>
      <c r="F120" s="26">
        <f>'[2]GF Base'!L$159</f>
        <v>25178.639517746902</v>
      </c>
      <c r="G120" s="26">
        <f>'[2]GF Base'!M$159</f>
        <v>31197.523026395465</v>
      </c>
      <c r="H120" s="26">
        <f>'[2]GF Base'!N$159</f>
        <v>36583.54849231046</v>
      </c>
      <c r="I120" s="26">
        <f>'[2]GF Base'!O$159</f>
        <v>43261.608422652236</v>
      </c>
      <c r="J120" s="26">
        <f>'[2]GF Base'!P$159</f>
        <v>49885.430053490316</v>
      </c>
      <c r="K120" s="26">
        <f>'[2]GF Base'!Q$159</f>
        <v>57378.151791371805</v>
      </c>
      <c r="L120" s="26">
        <f>'[2]GF Base'!R$159</f>
        <v>63879.245213913127</v>
      </c>
    </row>
    <row r="121" spans="1:12" s="10" customFormat="1" ht="11.25" customHeight="1" x14ac:dyDescent="0.2">
      <c r="A121" s="20" t="s">
        <v>73</v>
      </c>
      <c r="B121" s="22">
        <f>SUM(B119:B120)</f>
        <v>11192.659015675747</v>
      </c>
      <c r="C121" s="22">
        <f t="shared" ref="C121:L121" si="16">SUM(C119:C120)</f>
        <v>14548.820876101247</v>
      </c>
      <c r="D121" s="22">
        <f t="shared" si="16"/>
        <v>20091.914092959356</v>
      </c>
      <c r="E121" s="22">
        <f t="shared" si="16"/>
        <v>25178.639517746898</v>
      </c>
      <c r="F121" s="22">
        <f t="shared" si="16"/>
        <v>31197.523026395465</v>
      </c>
      <c r="G121" s="22">
        <f t="shared" si="16"/>
        <v>36583.54849231046</v>
      </c>
      <c r="H121" s="22">
        <f t="shared" si="16"/>
        <v>43261.608422652236</v>
      </c>
      <c r="I121" s="22">
        <f t="shared" si="16"/>
        <v>49885.430053490316</v>
      </c>
      <c r="J121" s="22">
        <f t="shared" si="16"/>
        <v>57378.151791371813</v>
      </c>
      <c r="K121" s="22">
        <f t="shared" si="16"/>
        <v>63879.245213913127</v>
      </c>
      <c r="L121" s="22">
        <f t="shared" si="16"/>
        <v>71826.931847169471</v>
      </c>
    </row>
    <row r="122" spans="1:12" s="10" customFormat="1" ht="21" customHeight="1" x14ac:dyDescent="0.35">
      <c r="A122" s="1" t="s">
        <v>75</v>
      </c>
      <c r="B122" s="2"/>
      <c r="C122" s="2"/>
      <c r="D122" s="2"/>
      <c r="E122" s="3"/>
      <c r="F122" s="2"/>
      <c r="G122" s="3"/>
      <c r="H122" s="2"/>
      <c r="I122" s="3"/>
      <c r="J122" s="2"/>
      <c r="K122" s="4"/>
      <c r="L122" s="5"/>
    </row>
    <row r="123" spans="1:12" s="10" customFormat="1" ht="18.75" customHeight="1" x14ac:dyDescent="0.3">
      <c r="A123" s="8" t="s">
        <v>0</v>
      </c>
      <c r="B123"/>
      <c r="C123"/>
      <c r="D123"/>
      <c r="E123"/>
      <c r="F123"/>
      <c r="G123"/>
      <c r="H123"/>
      <c r="I123"/>
      <c r="J123"/>
      <c r="K123"/>
      <c r="L123"/>
    </row>
    <row r="124" spans="1:12" s="10" customFormat="1" ht="8.2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s="10" customFormat="1" ht="13.5" customHeight="1" thickBot="1" x14ac:dyDescent="0.25">
      <c r="A125" s="9"/>
      <c r="B125" s="9">
        <f>'[2]GF Base'!H$2</f>
        <v>2019</v>
      </c>
      <c r="C125" s="9">
        <f>'[2]GF Base'!I$2</f>
        <v>2020</v>
      </c>
      <c r="D125" s="9">
        <f>'[2]GF Base'!J$2</f>
        <v>2021</v>
      </c>
      <c r="E125" s="9">
        <f>'[2]GF Base'!K$2</f>
        <v>2022</v>
      </c>
      <c r="F125" s="9">
        <f>'[2]GF Base'!L$2</f>
        <v>2023</v>
      </c>
      <c r="G125" s="9">
        <f>'[2]GF Base'!M$2</f>
        <v>2024</v>
      </c>
      <c r="H125" s="9">
        <f>'[2]GF Base'!N$2</f>
        <v>2025</v>
      </c>
      <c r="I125" s="9">
        <f>'[2]GF Base'!O$2</f>
        <v>2026</v>
      </c>
      <c r="J125" s="9">
        <f>'[2]GF Base'!P$2</f>
        <v>2027</v>
      </c>
      <c r="K125" s="9">
        <f>'[2]GF Base'!Q$2</f>
        <v>2028</v>
      </c>
      <c r="L125" s="9">
        <f>'[2]GF Base'!R$2</f>
        <v>2029</v>
      </c>
    </row>
    <row r="126" spans="1:12" s="10" customFormat="1" ht="13.5" thickTop="1" x14ac:dyDescent="0.2">
      <c r="A126" s="11" t="s">
        <v>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s="10" customFormat="1" ht="12.75" x14ac:dyDescent="0.2">
      <c r="A127" s="13" t="s">
        <v>2</v>
      </c>
      <c r="B127" s="12">
        <f>'[2]GF 2'!H$19</f>
        <v>7525.0775491240875</v>
      </c>
      <c r="C127" s="12">
        <f>'[2]GF 2'!I$19</f>
        <v>8550.7677818448901</v>
      </c>
      <c r="D127" s="12">
        <f>'[2]GF 2'!J$19</f>
        <v>9636.05605642712</v>
      </c>
      <c r="E127" s="12">
        <f>'[2]GF 2'!K$19</f>
        <v>10490.664374623357</v>
      </c>
      <c r="F127" s="12">
        <f>'[2]GF 2'!L$19</f>
        <v>11433.106262678626</v>
      </c>
      <c r="G127" s="12">
        <f>'[2]GF 2'!M$19</f>
        <v>12467.126725804246</v>
      </c>
      <c r="H127" s="12">
        <f>'[2]GF 2'!N$19</f>
        <v>13182.786369234342</v>
      </c>
      <c r="I127" s="12">
        <f>'[2]GF 2'!O$19</f>
        <v>13940.576392267289</v>
      </c>
      <c r="J127" s="12">
        <f>'[2]GF 2'!P$19</f>
        <v>14328.310307469106</v>
      </c>
      <c r="K127" s="12">
        <f>'[2]GF 2'!Q$19</f>
        <v>14726.718058185848</v>
      </c>
      <c r="L127" s="12">
        <f>'[2]GF 2'!R$19</f>
        <v>15136.09100249626</v>
      </c>
    </row>
    <row r="128" spans="1:12" s="10" customFormat="1" ht="12.75" x14ac:dyDescent="0.2">
      <c r="A128" s="13" t="s">
        <v>3</v>
      </c>
      <c r="B128" s="12">
        <f>'[2]GF 2'!H$20+'[2]GF 2'!H$22</f>
        <v>1235.125</v>
      </c>
      <c r="C128" s="12">
        <f>'[2]GF 2'!I$20+'[2]GF 2'!I$22</f>
        <v>1266.003125</v>
      </c>
      <c r="D128" s="12">
        <f>'[2]GF 2'!J$20+'[2]GF 2'!J$22</f>
        <v>1297.6532031249999</v>
      </c>
      <c r="E128" s="12">
        <f>'[2]GF 2'!K$20+'[2]GF 2'!K$22</f>
        <v>1330.0945332031247</v>
      </c>
      <c r="F128" s="12">
        <f>'[2]GF 2'!L$20+'[2]GF 2'!L$22</f>
        <v>1363.3468965332027</v>
      </c>
      <c r="G128" s="12">
        <f>'[2]GF 2'!M$20+'[2]GF 2'!M$22</f>
        <v>1397.4305689465325</v>
      </c>
      <c r="H128" s="12">
        <f>'[2]GF 2'!N$20+'[2]GF 2'!N$22</f>
        <v>1432.3663331701957</v>
      </c>
      <c r="I128" s="12">
        <f>'[2]GF 2'!O$20+'[2]GF 2'!O$22</f>
        <v>1468.1754914994506</v>
      </c>
      <c r="J128" s="12">
        <f>'[2]GF 2'!P$20+'[2]GF 2'!P$22</f>
        <v>1504.8798787869366</v>
      </c>
      <c r="K128" s="12">
        <f>'[2]GF 2'!Q$20+'[2]GF 2'!Q$22</f>
        <v>1542.5018757566099</v>
      </c>
      <c r="L128" s="12">
        <f>'[2]GF 2'!R$20+'[2]GF 2'!R$22</f>
        <v>1581.0644226505251</v>
      </c>
    </row>
    <row r="129" spans="1:12" s="10" customFormat="1" ht="12.75" x14ac:dyDescent="0.2">
      <c r="A129" s="13" t="s">
        <v>4</v>
      </c>
      <c r="B129" s="12">
        <f>'[2]GF 2'!H$24</f>
        <v>518.62542911368121</v>
      </c>
      <c r="C129" s="12">
        <f>'[2]GF 2'!I$24</f>
        <v>557.45431603474117</v>
      </c>
      <c r="D129" s="12">
        <f>'[2]GF 2'!J$24</f>
        <v>708.98272366830292</v>
      </c>
      <c r="E129" s="12">
        <f>'[2]GF 2'!K$24</f>
        <v>801.05423102786926</v>
      </c>
      <c r="F129" s="12">
        <f>'[2]GF 2'!L$24</f>
        <v>947.73968118157529</v>
      </c>
      <c r="G129" s="12">
        <f>'[2]GF 2'!M$24</f>
        <v>1051.5392304366303</v>
      </c>
      <c r="H129" s="12">
        <f>'[2]GF 2'!N$24</f>
        <v>1223.3641272983878</v>
      </c>
      <c r="I129" s="12">
        <f>'[2]GF 2'!O$24</f>
        <v>1343.7024317347189</v>
      </c>
      <c r="J129" s="12">
        <f>'[2]GF 2'!P$24</f>
        <v>1484.7730005354983</v>
      </c>
      <c r="K129" s="12">
        <f>'[2]GF 2'!Q$24</f>
        <v>1607.7051343230871</v>
      </c>
      <c r="L129" s="12">
        <f>'[2]GF 2'!R$24</f>
        <v>1823.4344778398181</v>
      </c>
    </row>
    <row r="130" spans="1:12" s="10" customFormat="1" ht="12.75" x14ac:dyDescent="0.2">
      <c r="A130" s="13" t="s">
        <v>5</v>
      </c>
      <c r="B130" s="12">
        <f>'[2]GF 2'!H$26</f>
        <v>870.22499999999991</v>
      </c>
      <c r="C130" s="12">
        <f>'[2]GF 2'!I$26</f>
        <v>891.9806249999998</v>
      </c>
      <c r="D130" s="12">
        <f>'[2]GF 2'!J$26</f>
        <v>914.28014062499972</v>
      </c>
      <c r="E130" s="12">
        <f>'[2]GF 2'!K$26</f>
        <v>937.13714414062463</v>
      </c>
      <c r="F130" s="12">
        <f>'[2]GF 2'!L$26</f>
        <v>960.56557274414013</v>
      </c>
      <c r="G130" s="12">
        <f>'[2]GF 2'!M$26</f>
        <v>984.57971206274351</v>
      </c>
      <c r="H130" s="12">
        <f>'[2]GF 2'!N$26</f>
        <v>1009.194204864312</v>
      </c>
      <c r="I130" s="12">
        <f>'[2]GF 2'!O$26</f>
        <v>1034.4240599859197</v>
      </c>
      <c r="J130" s="12">
        <f>'[2]GF 2'!P$26</f>
        <v>1060.2846614855675</v>
      </c>
      <c r="K130" s="12">
        <f>'[2]GF 2'!Q$26</f>
        <v>1086.7917780227067</v>
      </c>
      <c r="L130" s="12">
        <f>'[2]GF 2'!R$26</f>
        <v>1113.9615724732744</v>
      </c>
    </row>
    <row r="131" spans="1:12" s="10" customFormat="1" ht="12.75" x14ac:dyDescent="0.2">
      <c r="A131" s="13" t="s">
        <v>6</v>
      </c>
      <c r="B131" s="12">
        <f>'[2]GF 2'!H$29</f>
        <v>5490.36</v>
      </c>
      <c r="C131" s="12">
        <f>'[2]GF 2'!I$29</f>
        <v>5545.2635999999993</v>
      </c>
      <c r="D131" s="12">
        <f>'[2]GF 2'!J$29</f>
        <v>5600.7162359999993</v>
      </c>
      <c r="E131" s="12">
        <f>'[2]GF 2'!K$29</f>
        <v>5684.7269795399989</v>
      </c>
      <c r="F131" s="12">
        <f>'[2]GF 2'!L$29</f>
        <v>5769.9978842330984</v>
      </c>
      <c r="G131" s="12">
        <f>'[2]GF 2'!M$29</f>
        <v>5856.5478524965947</v>
      </c>
      <c r="H131" s="12">
        <f>'[2]GF 2'!N$29</f>
        <v>5944.3960702840432</v>
      </c>
      <c r="I131" s="12">
        <f>'[2]GF 2'!O$29</f>
        <v>6033.5620113383029</v>
      </c>
      <c r="J131" s="12">
        <f>'[2]GF 2'!P$29</f>
        <v>6124.0654415083773</v>
      </c>
      <c r="K131" s="12">
        <f>'[2]GF 2'!Q$29</f>
        <v>6215.9264231310026</v>
      </c>
      <c r="L131" s="12">
        <f>'[2]GF 2'!R$29</f>
        <v>6309.1653194779674</v>
      </c>
    </row>
    <row r="132" spans="1:12" s="10" customFormat="1" ht="12.75" x14ac:dyDescent="0.2">
      <c r="A132" s="13" t="s">
        <v>7</v>
      </c>
      <c r="B132" s="12">
        <f>'[2]GF 2'!H$61</f>
        <v>6027.84</v>
      </c>
      <c r="C132" s="12">
        <f>'[2]GF 2'!I$61</f>
        <v>6088.1184000000003</v>
      </c>
      <c r="D132" s="12">
        <f>'[2]GF 2'!J$61</f>
        <v>4322.5640640000001</v>
      </c>
      <c r="E132" s="12">
        <f>'[2]GF 2'!K$61</f>
        <v>4387.4025249599999</v>
      </c>
      <c r="F132" s="12">
        <f>'[2]GF 2'!L$61</f>
        <v>4453.2135628343995</v>
      </c>
      <c r="G132" s="12">
        <f>'[2]GF 2'!M$61</f>
        <v>4520.0117662769153</v>
      </c>
      <c r="H132" s="12">
        <f>'[2]GF 2'!N$61</f>
        <v>4610.4120016024535</v>
      </c>
      <c r="I132" s="12">
        <f>'[2]GF 2'!O$61</f>
        <v>4702.6202416345022</v>
      </c>
      <c r="J132" s="12">
        <f>'[2]GF 2'!P$61</f>
        <v>4796.672646467192</v>
      </c>
      <c r="K132" s="12">
        <f>'[2]GF 2'!Q$61</f>
        <v>4892.6060993965357</v>
      </c>
      <c r="L132" s="12">
        <f>'[2]GF 2'!R$61</f>
        <v>4990.4582213844669</v>
      </c>
    </row>
    <row r="133" spans="1:12" s="10" customFormat="1" ht="12.75" hidden="1" x14ac:dyDescent="0.2">
      <c r="A133" s="13" t="s">
        <v>8</v>
      </c>
      <c r="B133" s="12">
        <f>'[2]GF 2'!H$35</f>
        <v>0</v>
      </c>
      <c r="C133" s="12">
        <f>'[2]GF 2'!I$35</f>
        <v>0</v>
      </c>
      <c r="D133" s="12">
        <f>'[2]GF 2'!J$35</f>
        <v>0</v>
      </c>
      <c r="E133" s="12">
        <f>'[2]GF 2'!K$35</f>
        <v>0</v>
      </c>
      <c r="F133" s="12">
        <f>'[2]GF 2'!L$35</f>
        <v>0</v>
      </c>
      <c r="G133" s="12">
        <f>'[2]GF 2'!M$35</f>
        <v>0</v>
      </c>
      <c r="H133" s="12">
        <f>'[2]GF 2'!N$35</f>
        <v>0</v>
      </c>
      <c r="I133" s="12">
        <f>'[2]GF 2'!O$35</f>
        <v>0</v>
      </c>
      <c r="J133" s="12">
        <f>'[2]GF 2'!P$35</f>
        <v>0</v>
      </c>
      <c r="K133" s="12">
        <f>'[2]GF 2'!Q$35</f>
        <v>0</v>
      </c>
      <c r="L133" s="12">
        <f>'[2]GF 2'!R$35</f>
        <v>0</v>
      </c>
    </row>
    <row r="134" spans="1:12" s="10" customFormat="1" ht="12.75" x14ac:dyDescent="0.2">
      <c r="A134" s="13" t="s">
        <v>9</v>
      </c>
      <c r="B134" s="12">
        <f>'[2]GF 2'!H$36</f>
        <v>8.1999999999999993</v>
      </c>
      <c r="C134" s="12">
        <f>'[2]GF 2'!I$36</f>
        <v>8.4049999999999994</v>
      </c>
      <c r="D134" s="12">
        <f>'[2]GF 2'!J$36</f>
        <v>8.615124999999999</v>
      </c>
      <c r="E134" s="12">
        <f>'[2]GF 2'!K$36</f>
        <v>8.8305031249999981</v>
      </c>
      <c r="F134" s="12">
        <f>'[2]GF 2'!L$36</f>
        <v>9.0512657031249972</v>
      </c>
      <c r="G134" s="12">
        <f>'[2]GF 2'!M$36</f>
        <v>9.2775473457031215</v>
      </c>
      <c r="H134" s="12">
        <f>'[2]GF 2'!N$36</f>
        <v>9.5094860293456982</v>
      </c>
      <c r="I134" s="12">
        <f>'[2]GF 2'!O$36</f>
        <v>9.7472231800793399</v>
      </c>
      <c r="J134" s="12">
        <f>'[2]GF 2'!P$36</f>
        <v>9.9909037595813217</v>
      </c>
      <c r="K134" s="12">
        <f>'[2]GF 2'!Q$36</f>
        <v>10.240676353570853</v>
      </c>
      <c r="L134" s="12">
        <f>'[2]GF 2'!R$36</f>
        <v>10.496693262410124</v>
      </c>
    </row>
    <row r="135" spans="1:12" s="10" customFormat="1" ht="12.75" x14ac:dyDescent="0.2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s="10" customFormat="1" ht="12.75" x14ac:dyDescent="0.2">
      <c r="A136" s="11" t="s">
        <v>10</v>
      </c>
      <c r="B136" s="15">
        <f>SUM(B127:B135)</f>
        <v>21675.452978237769</v>
      </c>
      <c r="C136" s="15">
        <f t="shared" ref="C136:L136" si="17">SUM(C127:C135)</f>
        <v>22907.992847879628</v>
      </c>
      <c r="D136" s="15">
        <f t="shared" si="17"/>
        <v>22488.867548845421</v>
      </c>
      <c r="E136" s="15">
        <f t="shared" si="17"/>
        <v>23639.91029061997</v>
      </c>
      <c r="F136" s="15">
        <f t="shared" si="17"/>
        <v>24937.02112590817</v>
      </c>
      <c r="G136" s="15">
        <f t="shared" si="17"/>
        <v>26286.513403369368</v>
      </c>
      <c r="H136" s="15">
        <f t="shared" si="17"/>
        <v>27412.028592483082</v>
      </c>
      <c r="I136" s="15">
        <f t="shared" si="17"/>
        <v>28532.80785164026</v>
      </c>
      <c r="J136" s="15">
        <f t="shared" si="17"/>
        <v>29308.976840012259</v>
      </c>
      <c r="K136" s="15">
        <f t="shared" si="17"/>
        <v>30082.490045169361</v>
      </c>
      <c r="L136" s="15">
        <f t="shared" si="17"/>
        <v>30964.671709584723</v>
      </c>
    </row>
    <row r="137" spans="1:12" s="10" customFormat="1" ht="12.75" x14ac:dyDescent="0.2">
      <c r="A137" s="13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s="10" customFormat="1" ht="12.75" x14ac:dyDescent="0.2">
      <c r="A138" s="11" t="s">
        <v>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s="10" customFormat="1" ht="12.75" x14ac:dyDescent="0.2">
      <c r="A139" s="13" t="s">
        <v>12</v>
      </c>
      <c r="B139" s="12">
        <f>'[2]GF 2'!H$40</f>
        <v>4587.96</v>
      </c>
      <c r="C139" s="12">
        <f>'[2]GF 2'!I$40</f>
        <v>4702.6589999999997</v>
      </c>
      <c r="D139" s="12">
        <f>'[2]GF 2'!J$40</f>
        <v>4831.9821224999996</v>
      </c>
      <c r="E139" s="12">
        <f>'[2]GF 2'!K$40</f>
        <v>4976.9415861749994</v>
      </c>
      <c r="F139" s="12">
        <f>'[2]GF 2'!L$40</f>
        <v>5126.2498337602492</v>
      </c>
      <c r="G139" s="12">
        <f>'[2]GF 2'!M$40</f>
        <v>5280.0373287730572</v>
      </c>
      <c r="H139" s="12">
        <f>'[2]GF 2'!N$40</f>
        <v>5438.4384486362487</v>
      </c>
      <c r="I139" s="12">
        <f>'[2]GF 2'!O$40</f>
        <v>5601.5916020953364</v>
      </c>
      <c r="J139" s="12">
        <f>'[2]GF 2'!P$40</f>
        <v>5769.639350158197</v>
      </c>
      <c r="K139" s="12">
        <f>'[2]GF 2'!Q$40</f>
        <v>5942.7285306629428</v>
      </c>
      <c r="L139" s="12">
        <f>'[2]GF 2'!R$40</f>
        <v>6121.0103865828314</v>
      </c>
    </row>
    <row r="140" spans="1:12" s="10" customFormat="1" ht="12.75" x14ac:dyDescent="0.2">
      <c r="A140" s="13" t="s">
        <v>13</v>
      </c>
      <c r="B140" s="12">
        <f>'[2]GF 2'!H$42</f>
        <v>93.172499999999999</v>
      </c>
      <c r="C140" s="12">
        <f>'[2]GF 2'!I$42</f>
        <v>166.2525</v>
      </c>
      <c r="D140" s="12">
        <f>'[2]GF 2'!J$42</f>
        <v>214.44749999999999</v>
      </c>
      <c r="E140" s="12">
        <f>'[2]GF 2'!K$42</f>
        <v>220.5675</v>
      </c>
      <c r="F140" s="12">
        <f>'[2]GF 2'!L$42</f>
        <v>226.32749999999999</v>
      </c>
      <c r="G140" s="12">
        <f>'[2]GF 2'!M$42</f>
        <v>231.2775</v>
      </c>
      <c r="H140" s="12">
        <f>'[2]GF 2'!N$42</f>
        <v>236.45249999999999</v>
      </c>
      <c r="I140" s="12">
        <f>'[2]GF 2'!O$42</f>
        <v>244.23749999999998</v>
      </c>
      <c r="J140" s="12">
        <f>'[2]GF 2'!P$42</f>
        <v>254.07</v>
      </c>
      <c r="K140" s="12">
        <f>'[2]GF 2'!Q$42</f>
        <v>262.73250000000002</v>
      </c>
      <c r="L140" s="12">
        <f>'[2]GF 2'!R$42</f>
        <v>272.11500000000001</v>
      </c>
    </row>
    <row r="141" spans="1:12" s="10" customFormat="1" ht="12.75" x14ac:dyDescent="0.2">
      <c r="A141" s="13" t="s">
        <v>14</v>
      </c>
      <c r="B141" s="12">
        <f>'[2]GF 2'!H$44+'[2]GF 2'!H$51+'[2]GF 2'!H$53</f>
        <v>6156.0603595505618</v>
      </c>
      <c r="C141" s="12">
        <f>'[2]GF 2'!I$44+'[2]GF 2'!I$51+'[2]GF 2'!I$53</f>
        <v>6284.6643647752044</v>
      </c>
      <c r="D141" s="12">
        <f>'[2]GF 2'!J$44+'[2]GF 2'!J$51+'[2]GF 2'!J$53</f>
        <v>6422.7162155275191</v>
      </c>
      <c r="E141" s="12">
        <f>'[2]GF 2'!K$44+'[2]GF 2'!K$51+'[2]GF 2'!K$53</f>
        <v>6577.1131368281576</v>
      </c>
      <c r="F141" s="12">
        <f>'[2]GF 2'!L$44+'[2]GF 2'!L$51+'[2]GF 2'!L$53</f>
        <v>6735.8167081118918</v>
      </c>
      <c r="G141" s="12">
        <f>'[2]GF 2'!M$44+'[2]GF 2'!M$51+'[2]GF 2'!M$53</f>
        <v>6902.8323152032681</v>
      </c>
      <c r="H141" s="12">
        <f>'[2]GF 2'!N$44+'[2]GF 2'!N$51+'[2]GF 2'!N$53</f>
        <v>7072.9429880123407</v>
      </c>
      <c r="I141" s="12">
        <f>'[2]GF 2'!O$44+'[2]GF 2'!O$51+'[2]GF 2'!O$53</f>
        <v>7252.2480973103584</v>
      </c>
      <c r="J141" s="12">
        <f>'[2]GF 2'!P$44+'[2]GF 2'!P$51+'[2]GF 2'!P$53</f>
        <v>7438.2703578359879</v>
      </c>
      <c r="K141" s="12">
        <f>'[2]GF 2'!Q$44+'[2]GF 2'!Q$51+'[2]GF 2'!Q$53</f>
        <v>7622.8605850218373</v>
      </c>
      <c r="L141" s="12">
        <f>'[2]GF 2'!R$44+'[2]GF 2'!R$51+'[2]GF 2'!R$53</f>
        <v>7795.8299222716923</v>
      </c>
    </row>
    <row r="142" spans="1:12" s="10" customFormat="1" ht="12.75" x14ac:dyDescent="0.2">
      <c r="A142" s="13" t="s">
        <v>15</v>
      </c>
      <c r="B142" s="12">
        <f>'[2]GF 2'!H$46</f>
        <v>6137.4185383593313</v>
      </c>
      <c r="C142" s="12">
        <f>'[2]GF 2'!I$46</f>
        <v>6162.5527499107284</v>
      </c>
      <c r="D142" s="12">
        <f>'[2]GF 2'!J$46</f>
        <v>6237.5392188179521</v>
      </c>
      <c r="E142" s="12">
        <f>'[2]GF 2'!K$46</f>
        <v>6314.5827938788834</v>
      </c>
      <c r="F142" s="12">
        <f>'[2]GF 2'!L$46</f>
        <v>6405.8768071847562</v>
      </c>
      <c r="G142" s="12">
        <f>'[2]GF 2'!M$46</f>
        <v>6484.2939260290386</v>
      </c>
      <c r="H142" s="12">
        <f>'[2]GF 2'!N$46</f>
        <v>6584.8586754967118</v>
      </c>
      <c r="I142" s="12">
        <f>'[2]GF 2'!O$46</f>
        <v>6681.0872830047501</v>
      </c>
      <c r="J142" s="12">
        <f>'[2]GF 2'!P$46</f>
        <v>6784.8847974957562</v>
      </c>
      <c r="K142" s="12">
        <f>'[2]GF 2'!Q$46</f>
        <v>6875.9513277938277</v>
      </c>
      <c r="L142" s="12">
        <f>'[2]GF 2'!R$46</f>
        <v>6928.8830260981103</v>
      </c>
    </row>
    <row r="143" spans="1:12" s="10" customFormat="1" ht="12.75" hidden="1" x14ac:dyDescent="0.2">
      <c r="A143" s="13" t="s">
        <v>16</v>
      </c>
      <c r="B143" s="12">
        <f>'[2]GF 2'!H$47</f>
        <v>0</v>
      </c>
      <c r="C143" s="12">
        <f>'[2]GF 2'!I$47</f>
        <v>0</v>
      </c>
      <c r="D143" s="12">
        <f>'[2]GF 2'!J$47</f>
        <v>0</v>
      </c>
      <c r="E143" s="12">
        <f>'[2]GF 2'!K$47</f>
        <v>0</v>
      </c>
      <c r="F143" s="12">
        <f>'[2]GF 2'!L$47</f>
        <v>0</v>
      </c>
      <c r="G143" s="12">
        <f>'[2]GF 2'!M$47</f>
        <v>0</v>
      </c>
      <c r="H143" s="12">
        <f>'[2]GF 2'!N$47</f>
        <v>0</v>
      </c>
      <c r="I143" s="12">
        <f>'[2]GF 2'!O$47</f>
        <v>0</v>
      </c>
      <c r="J143" s="12">
        <f>'[2]GF 2'!P$47</f>
        <v>0</v>
      </c>
      <c r="K143" s="12">
        <f>'[2]GF 2'!Q$47</f>
        <v>0</v>
      </c>
      <c r="L143" s="12">
        <f>'[2]GF 2'!R$47</f>
        <v>0</v>
      </c>
    </row>
    <row r="144" spans="1:12" s="10" customFormat="1" ht="12.75" x14ac:dyDescent="0.2">
      <c r="A144" s="13" t="s">
        <v>17</v>
      </c>
      <c r="B144" s="12">
        <f>'[2]GF 2'!H$49</f>
        <v>1754.3249999999998</v>
      </c>
      <c r="C144" s="12">
        <f>'[2]GF 2'!I$49</f>
        <v>1785.9028499999999</v>
      </c>
      <c r="D144" s="12">
        <f>'[2]GF 2'!J$49</f>
        <v>1821.620907</v>
      </c>
      <c r="E144" s="12">
        <f>'[2]GF 2'!K$49</f>
        <v>1861.696566954</v>
      </c>
      <c r="F144" s="12">
        <f>'[2]GF 2'!L$49</f>
        <v>1902.6538914269881</v>
      </c>
      <c r="G144" s="12">
        <f>'[2]GF 2'!M$49</f>
        <v>1944.5122770383819</v>
      </c>
      <c r="H144" s="12">
        <f>'[2]GF 2'!N$49</f>
        <v>1987.2915471332262</v>
      </c>
      <c r="I144" s="12">
        <f>'[2]GF 2'!O$49</f>
        <v>2031.0119611701573</v>
      </c>
      <c r="J144" s="12">
        <f>'[2]GF 2'!P$49</f>
        <v>2075.694224315901</v>
      </c>
      <c r="K144" s="12">
        <f>'[2]GF 2'!Q$49</f>
        <v>2121.3594972508508</v>
      </c>
      <c r="L144" s="12">
        <f>'[2]GF 2'!R$49</f>
        <v>2168.0294061903696</v>
      </c>
    </row>
    <row r="145" spans="1:12" s="10" customFormat="1" ht="12.75" hidden="1" x14ac:dyDescent="0.2">
      <c r="A145" s="13" t="s">
        <v>18</v>
      </c>
      <c r="B145" s="12">
        <f>'[2]GF 2'!H$48</f>
        <v>0</v>
      </c>
      <c r="C145" s="12">
        <f>'[2]GF 2'!I$48</f>
        <v>0</v>
      </c>
      <c r="D145" s="12">
        <f>'[2]GF 2'!J$48</f>
        <v>0</v>
      </c>
      <c r="E145" s="12">
        <f>'[2]GF 2'!K$48</f>
        <v>0</v>
      </c>
      <c r="F145" s="12">
        <f>'[2]GF 2'!L$48</f>
        <v>0</v>
      </c>
      <c r="G145" s="12">
        <f>'[2]GF 2'!M$48</f>
        <v>0</v>
      </c>
      <c r="H145" s="12">
        <f>'[2]GF 2'!N$48</f>
        <v>0</v>
      </c>
      <c r="I145" s="12">
        <f>'[2]GF 2'!O$48</f>
        <v>0</v>
      </c>
      <c r="J145" s="12">
        <f>'[2]GF 2'!P$48</f>
        <v>0</v>
      </c>
      <c r="K145" s="12">
        <f>'[2]GF 2'!Q$48</f>
        <v>0</v>
      </c>
      <c r="L145" s="12">
        <f>'[2]GF 2'!R$48</f>
        <v>0</v>
      </c>
    </row>
    <row r="146" spans="1:12" s="10" customFormat="1" ht="12.75" x14ac:dyDescent="0.2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s="10" customFormat="1" ht="12.75" x14ac:dyDescent="0.2">
      <c r="A147" s="11" t="s">
        <v>19</v>
      </c>
      <c r="B147" s="15">
        <f>SUM(B139:B146)</f>
        <v>18728.936397909893</v>
      </c>
      <c r="C147" s="15">
        <f t="shared" ref="C147:L147" si="18">SUM(C139:C146)</f>
        <v>19102.031464685933</v>
      </c>
      <c r="D147" s="15">
        <f t="shared" si="18"/>
        <v>19528.305963845469</v>
      </c>
      <c r="E147" s="15">
        <f t="shared" si="18"/>
        <v>19950.901583836039</v>
      </c>
      <c r="F147" s="15">
        <f t="shared" si="18"/>
        <v>20396.924740483886</v>
      </c>
      <c r="G147" s="15">
        <f t="shared" si="18"/>
        <v>20842.953347043745</v>
      </c>
      <c r="H147" s="15">
        <f t="shared" si="18"/>
        <v>21319.984159278527</v>
      </c>
      <c r="I147" s="15">
        <f t="shared" si="18"/>
        <v>21810.1764435806</v>
      </c>
      <c r="J147" s="15">
        <f t="shared" si="18"/>
        <v>22322.558729805845</v>
      </c>
      <c r="K147" s="15">
        <f t="shared" si="18"/>
        <v>22825.63244072946</v>
      </c>
      <c r="L147" s="15">
        <f t="shared" si="18"/>
        <v>23285.867741143004</v>
      </c>
    </row>
    <row r="148" spans="1:12" s="10" customFormat="1" ht="12.75" x14ac:dyDescent="0.2">
      <c r="A148" s="13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s="10" customFormat="1" ht="12.75" x14ac:dyDescent="0.2">
      <c r="A149" s="11" t="s">
        <v>20</v>
      </c>
      <c r="B149" s="15">
        <f>B136-B147</f>
        <v>2946.516580327876</v>
      </c>
      <c r="C149" s="15">
        <f t="shared" ref="C149:L149" si="19">C136-C147</f>
        <v>3805.9613831936949</v>
      </c>
      <c r="D149" s="15">
        <f t="shared" si="19"/>
        <v>2960.5615849999522</v>
      </c>
      <c r="E149" s="15">
        <f t="shared" si="19"/>
        <v>3689.0087067839304</v>
      </c>
      <c r="F149" s="15">
        <f t="shared" si="19"/>
        <v>4540.0963854242837</v>
      </c>
      <c r="G149" s="15">
        <f t="shared" si="19"/>
        <v>5443.560056325623</v>
      </c>
      <c r="H149" s="15">
        <f t="shared" si="19"/>
        <v>6092.0444332045554</v>
      </c>
      <c r="I149" s="15">
        <f t="shared" si="19"/>
        <v>6722.6314080596603</v>
      </c>
      <c r="J149" s="15">
        <f t="shared" si="19"/>
        <v>6986.418110206414</v>
      </c>
      <c r="K149" s="15">
        <f t="shared" si="19"/>
        <v>7256.8576044399015</v>
      </c>
      <c r="L149" s="15">
        <f t="shared" si="19"/>
        <v>7678.8039684417199</v>
      </c>
    </row>
    <row r="150" spans="1:12" s="10" customFormat="1" ht="12.75" x14ac:dyDescent="0.2">
      <c r="A150" s="1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 s="10" customFormat="1" ht="25.5" x14ac:dyDescent="0.2">
      <c r="A151" s="11" t="s">
        <v>21</v>
      </c>
      <c r="B151" s="15">
        <f>B136-B147-B132</f>
        <v>-3081.3234196721241</v>
      </c>
      <c r="C151" s="15">
        <f t="shared" ref="C151:L151" si="20">C136-C147-C132</f>
        <v>-2282.1570168063054</v>
      </c>
      <c r="D151" s="15">
        <f t="shared" si="20"/>
        <v>-1362.002479000048</v>
      </c>
      <c r="E151" s="15">
        <f t="shared" si="20"/>
        <v>-698.39381817606954</v>
      </c>
      <c r="F151" s="15">
        <f t="shared" si="20"/>
        <v>86.882822589884199</v>
      </c>
      <c r="G151" s="15">
        <f t="shared" si="20"/>
        <v>923.54829004870771</v>
      </c>
      <c r="H151" s="15">
        <f t="shared" si="20"/>
        <v>1481.6324316021019</v>
      </c>
      <c r="I151" s="15">
        <f t="shared" si="20"/>
        <v>2020.0111664251581</v>
      </c>
      <c r="J151" s="15">
        <f t="shared" si="20"/>
        <v>2189.745463739222</v>
      </c>
      <c r="K151" s="15">
        <f t="shared" si="20"/>
        <v>2364.2515050433658</v>
      </c>
      <c r="L151" s="15">
        <f t="shared" si="20"/>
        <v>2688.345747057253</v>
      </c>
    </row>
    <row r="152" spans="1:12" s="10" customFormat="1" ht="12.75" x14ac:dyDescent="0.2">
      <c r="A152" s="13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s="10" customFormat="1" ht="18.75" x14ac:dyDescent="0.3">
      <c r="A153" s="8" t="s">
        <v>22</v>
      </c>
      <c r="B153"/>
      <c r="C153"/>
      <c r="D153"/>
      <c r="E153"/>
      <c r="F153"/>
      <c r="G153"/>
      <c r="H153"/>
      <c r="I153"/>
      <c r="J153"/>
      <c r="K153"/>
      <c r="L153"/>
    </row>
    <row r="154" spans="1:12" s="10" customFormat="1" ht="8.2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s="10" customFormat="1" ht="13.5" customHeight="1" thickBot="1" x14ac:dyDescent="0.25">
      <c r="A155" s="17"/>
      <c r="B155" s="17">
        <f>'[2]GF 2'!H$2</f>
        <v>2019</v>
      </c>
      <c r="C155" s="17">
        <f>'[2]GF 2'!I$2</f>
        <v>2020</v>
      </c>
      <c r="D155" s="17">
        <f>'[2]GF 2'!J$2</f>
        <v>2021</v>
      </c>
      <c r="E155" s="17">
        <f>'[2]GF 2'!K$2</f>
        <v>2022</v>
      </c>
      <c r="F155" s="17">
        <f>'[2]GF 2'!L$2</f>
        <v>2023</v>
      </c>
      <c r="G155" s="17">
        <f>'[2]GF 2'!M$2</f>
        <v>2024</v>
      </c>
      <c r="H155" s="17">
        <f>'[2]GF 2'!N$2</f>
        <v>2025</v>
      </c>
      <c r="I155" s="17">
        <f>'[2]GF 2'!O$2</f>
        <v>2026</v>
      </c>
      <c r="J155" s="17">
        <f>'[2]GF 2'!P$2</f>
        <v>2027</v>
      </c>
      <c r="K155" s="17">
        <f>'[2]GF 2'!Q$2</f>
        <v>2028</v>
      </c>
      <c r="L155" s="17">
        <f>'[2]GF 2'!R$2</f>
        <v>2029</v>
      </c>
    </row>
    <row r="156" spans="1:12" s="10" customFormat="1" ht="11.25" customHeight="1" thickTop="1" x14ac:dyDescent="0.2">
      <c r="A156" s="18" t="s">
        <v>23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s="10" customFormat="1" ht="11.25" customHeight="1" x14ac:dyDescent="0.2">
      <c r="A157" s="20" t="s">
        <v>24</v>
      </c>
      <c r="B157" s="19">
        <f>'[2]GF 2'!H$70+'[2]GF 2'!H$71</f>
        <v>17287.514303789376</v>
      </c>
      <c r="C157" s="19">
        <f>'[2]GF 2'!I$70+'[2]GF 2'!I$71</f>
        <v>18581.810534491375</v>
      </c>
      <c r="D157" s="19">
        <f>'[2]GF 2'!J$70+'[2]GF 2'!J$71</f>
        <v>23632.757455610099</v>
      </c>
      <c r="E157" s="19">
        <f>'[2]GF 2'!K$70+'[2]GF 2'!K$71</f>
        <v>26701.807700928977</v>
      </c>
      <c r="F157" s="19">
        <f>'[2]GF 2'!L$70+'[2]GF 2'!L$71</f>
        <v>31591.32270605251</v>
      </c>
      <c r="G157" s="19">
        <f>'[2]GF 2'!M$70+'[2]GF 2'!M$71</f>
        <v>35051.307681221013</v>
      </c>
      <c r="H157" s="19">
        <f>'[2]GF 2'!N$70+'[2]GF 2'!N$71</f>
        <v>40778.804243279592</v>
      </c>
      <c r="I157" s="19">
        <f>'[2]GF 2'!O$70+'[2]GF 2'!O$71</f>
        <v>44790.081057823962</v>
      </c>
      <c r="J157" s="19">
        <f>'[2]GF 2'!P$70+'[2]GF 2'!P$71</f>
        <v>49492.433351183281</v>
      </c>
      <c r="K157" s="19">
        <f>'[2]GF 2'!Q$70+'[2]GF 2'!Q$71</f>
        <v>53590.171144102904</v>
      </c>
      <c r="L157" s="19">
        <f>'[2]GF 2'!R$70+'[2]GF 2'!R$71</f>
        <v>60781.149261327271</v>
      </c>
    </row>
    <row r="158" spans="1:12" s="10" customFormat="1" ht="11.25" customHeight="1" x14ac:dyDescent="0.2">
      <c r="A158" s="20" t="s">
        <v>25</v>
      </c>
      <c r="B158" s="19">
        <f>'[2]GF 2'!H$72</f>
        <v>2184.0504985487451</v>
      </c>
      <c r="C158" s="19">
        <f>'[2]GF 2'!I$72</f>
        <v>2447.4689110216023</v>
      </c>
      <c r="D158" s="19">
        <f>'[2]GF 2'!J$72</f>
        <v>1198.214713375575</v>
      </c>
      <c r="E158" s="19">
        <f>'[2]GF 2'!K$72</f>
        <v>1295.4256337344088</v>
      </c>
      <c r="F158" s="19">
        <f>'[2]GF 2'!L$72</f>
        <v>1402.3510311465018</v>
      </c>
      <c r="G158" s="19">
        <f>'[2]GF 2'!M$72</f>
        <v>1519.4035391507703</v>
      </c>
      <c r="H158" s="19">
        <f>'[2]GF 2'!N$72</f>
        <v>1601.6605701265248</v>
      </c>
      <c r="I158" s="19">
        <f>'[2]GF 2'!O$72</f>
        <v>1688.6303434264919</v>
      </c>
      <c r="J158" s="19">
        <f>'[2]GF 2'!P$72</f>
        <v>1735.1441300006622</v>
      </c>
      <c r="K158" s="19">
        <f>'[2]GF 2'!Q$72</f>
        <v>1782.9282119388995</v>
      </c>
      <c r="L158" s="19">
        <f>'[2]GF 2'!R$72</f>
        <v>1832.0170328927986</v>
      </c>
    </row>
    <row r="159" spans="1:12" ht="11.25" customHeight="1" x14ac:dyDescent="0.25">
      <c r="A159" s="20" t="s">
        <v>26</v>
      </c>
      <c r="B159" s="19">
        <f>'[2]GF 2'!H$74</f>
        <v>781.5575342465753</v>
      </c>
      <c r="C159" s="19">
        <f>'[2]GF 2'!I$74</f>
        <v>795.62556986301377</v>
      </c>
      <c r="D159" s="19">
        <f>'[2]GF 2'!J$74</f>
        <v>811.538081260274</v>
      </c>
      <c r="E159" s="19">
        <f>'[2]GF 2'!K$74</f>
        <v>829.39191904800009</v>
      </c>
      <c r="F159" s="19">
        <f>'[2]GF 2'!L$74</f>
        <v>847.63854126705598</v>
      </c>
      <c r="G159" s="19">
        <f>'[2]GF 2'!M$74</f>
        <v>866.28658917493135</v>
      </c>
      <c r="H159" s="19">
        <f>'[2]GF 2'!N$74</f>
        <v>885.34489413677977</v>
      </c>
      <c r="I159" s="19">
        <f>'[2]GF 2'!O$74</f>
        <v>904.8224818077889</v>
      </c>
      <c r="J159" s="19">
        <f>'[2]GF 2'!P$74</f>
        <v>924.72857640756035</v>
      </c>
      <c r="K159" s="19">
        <f>'[2]GF 2'!Q$74</f>
        <v>945.07260508852664</v>
      </c>
      <c r="L159" s="19">
        <f>'[2]GF 2'!R$74</f>
        <v>965.86420240047426</v>
      </c>
    </row>
    <row r="160" spans="1:12" ht="11.25" customHeight="1" x14ac:dyDescent="0.25">
      <c r="A160" s="20" t="s">
        <v>27</v>
      </c>
      <c r="B160" s="19">
        <f>'[2]GF 2'!H$76</f>
        <v>18</v>
      </c>
      <c r="C160" s="19">
        <f>'[2]GF 2'!I$76</f>
        <v>18</v>
      </c>
      <c r="D160" s="19">
        <f>'[2]GF 2'!J$76</f>
        <v>18</v>
      </c>
      <c r="E160" s="19">
        <f>'[2]GF 2'!K$76</f>
        <v>18</v>
      </c>
      <c r="F160" s="19">
        <f>'[2]GF 2'!L$76</f>
        <v>18</v>
      </c>
      <c r="G160" s="19">
        <f>'[2]GF 2'!M$76</f>
        <v>18</v>
      </c>
      <c r="H160" s="19">
        <f>'[2]GF 2'!N$76</f>
        <v>18</v>
      </c>
      <c r="I160" s="19">
        <f>'[2]GF 2'!O$76</f>
        <v>18</v>
      </c>
      <c r="J160" s="19">
        <f>'[2]GF 2'!P$76</f>
        <v>18</v>
      </c>
      <c r="K160" s="19">
        <f>'[2]GF 2'!Q$76</f>
        <v>18</v>
      </c>
      <c r="L160" s="19">
        <f>'[2]GF 2'!R$76</f>
        <v>18</v>
      </c>
    </row>
    <row r="161" spans="1:12" ht="4.5" customHeight="1" x14ac:dyDescent="0.25">
      <c r="A161" s="2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1.25" customHeight="1" x14ac:dyDescent="0.25">
      <c r="A162" s="18" t="s">
        <v>28</v>
      </c>
      <c r="B162" s="22">
        <f t="shared" ref="B162:L162" si="21">SUM(B157:B161)</f>
        <v>20271.122336584696</v>
      </c>
      <c r="C162" s="22">
        <f t="shared" si="21"/>
        <v>21842.905015375989</v>
      </c>
      <c r="D162" s="22">
        <f t="shared" si="21"/>
        <v>25660.510250245949</v>
      </c>
      <c r="E162" s="22">
        <f t="shared" si="21"/>
        <v>28844.625253711387</v>
      </c>
      <c r="F162" s="22">
        <f t="shared" si="21"/>
        <v>33859.312278466066</v>
      </c>
      <c r="G162" s="22">
        <f t="shared" si="21"/>
        <v>37454.997809546716</v>
      </c>
      <c r="H162" s="22">
        <f t="shared" si="21"/>
        <v>43283.809707542896</v>
      </c>
      <c r="I162" s="22">
        <f t="shared" si="21"/>
        <v>47401.53388305824</v>
      </c>
      <c r="J162" s="22">
        <f t="shared" si="21"/>
        <v>52170.306057591501</v>
      </c>
      <c r="K162" s="22">
        <f t="shared" si="21"/>
        <v>56336.171961130334</v>
      </c>
      <c r="L162" s="22">
        <f t="shared" si="21"/>
        <v>63597.030496620544</v>
      </c>
    </row>
    <row r="163" spans="1:12" ht="4.5" customHeight="1" x14ac:dyDescent="0.25">
      <c r="A163" s="20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1:12" ht="11.25" customHeight="1" x14ac:dyDescent="0.25">
      <c r="A164" s="18" t="s">
        <v>29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1:12" ht="11.25" hidden="1" customHeight="1" x14ac:dyDescent="0.25">
      <c r="A165" s="20" t="s">
        <v>30</v>
      </c>
      <c r="B165" s="19">
        <f>'[2]GF 2'!H$81</f>
        <v>0</v>
      </c>
      <c r="C165" s="19">
        <f>'[2]GF 2'!I$81</f>
        <v>0</v>
      </c>
      <c r="D165" s="19">
        <f>'[2]GF 2'!J$81</f>
        <v>0</v>
      </c>
      <c r="E165" s="19">
        <f>'[2]GF 2'!K$81</f>
        <v>0</v>
      </c>
      <c r="F165" s="19">
        <f>'[2]GF 2'!L$81</f>
        <v>0</v>
      </c>
      <c r="G165" s="19">
        <f>'[2]GF 2'!M$81</f>
        <v>0</v>
      </c>
      <c r="H165" s="19">
        <f>'[2]GF 2'!N$81</f>
        <v>0</v>
      </c>
      <c r="I165" s="19">
        <f>'[2]GF 2'!O$81</f>
        <v>0</v>
      </c>
      <c r="J165" s="19">
        <f>'[2]GF 2'!P$81</f>
        <v>0</v>
      </c>
      <c r="K165" s="19">
        <f>'[2]GF 2'!Q$81</f>
        <v>0</v>
      </c>
      <c r="L165" s="19">
        <f>'[2]GF 2'!R$81</f>
        <v>0</v>
      </c>
    </row>
    <row r="166" spans="1:12" ht="11.25" hidden="1" customHeight="1" x14ac:dyDescent="0.25">
      <c r="A166" s="20" t="s">
        <v>25</v>
      </c>
      <c r="B166" s="19">
        <f>'[2]GF 2'!H$82</f>
        <v>0</v>
      </c>
      <c r="C166" s="19">
        <f>'[2]GF 2'!I$82</f>
        <v>0</v>
      </c>
      <c r="D166" s="19">
        <f>'[2]GF 2'!J$82</f>
        <v>0</v>
      </c>
      <c r="E166" s="19">
        <f>'[2]GF 2'!K$82</f>
        <v>0</v>
      </c>
      <c r="F166" s="19">
        <f>'[2]GF 2'!L$82</f>
        <v>0</v>
      </c>
      <c r="G166" s="19">
        <f>'[2]GF 2'!M$82</f>
        <v>0</v>
      </c>
      <c r="H166" s="19">
        <f>'[2]GF 2'!N$82</f>
        <v>0</v>
      </c>
      <c r="I166" s="19">
        <f>'[2]GF 2'!O$82</f>
        <v>0</v>
      </c>
      <c r="J166" s="19">
        <f>'[2]GF 2'!P$82</f>
        <v>0</v>
      </c>
      <c r="K166" s="19">
        <f>'[2]GF 2'!Q$82</f>
        <v>0</v>
      </c>
      <c r="L166" s="19">
        <f>'[2]GF 2'!R$82</f>
        <v>0</v>
      </c>
    </row>
    <row r="167" spans="1:12" ht="11.25" hidden="1" customHeight="1" x14ac:dyDescent="0.25">
      <c r="A167" s="20" t="s">
        <v>26</v>
      </c>
      <c r="B167" s="19">
        <f>'[2]GF 2'!H$84</f>
        <v>0</v>
      </c>
      <c r="C167" s="19">
        <f>'[2]GF 2'!I$84</f>
        <v>0</v>
      </c>
      <c r="D167" s="19">
        <f>'[2]GF 2'!J$84</f>
        <v>0</v>
      </c>
      <c r="E167" s="19">
        <f>'[2]GF 2'!K$84</f>
        <v>0</v>
      </c>
      <c r="F167" s="19">
        <f>'[2]GF 2'!L$84</f>
        <v>0</v>
      </c>
      <c r="G167" s="19">
        <f>'[2]GF 2'!M$84</f>
        <v>0</v>
      </c>
      <c r="H167" s="19">
        <f>'[2]GF 2'!N$84</f>
        <v>0</v>
      </c>
      <c r="I167" s="19">
        <f>'[2]GF 2'!O$84</f>
        <v>0</v>
      </c>
      <c r="J167" s="19">
        <f>'[2]GF 2'!P$84</f>
        <v>0</v>
      </c>
      <c r="K167" s="19">
        <f>'[2]GF 2'!Q$84</f>
        <v>0</v>
      </c>
      <c r="L167" s="19">
        <f>'[2]GF 2'!R$84</f>
        <v>0</v>
      </c>
    </row>
    <row r="168" spans="1:12" ht="11.25" customHeight="1" x14ac:dyDescent="0.25">
      <c r="A168" s="20" t="s">
        <v>31</v>
      </c>
      <c r="B168" s="19">
        <f>'[2]GF 2'!H$86+'[2]GF 2'!H$87</f>
        <v>301349.71397415962</v>
      </c>
      <c r="C168" s="19">
        <f>'[2]GF 2'!I$86+'[2]GF 2'!I$87</f>
        <v>309360.91986624891</v>
      </c>
      <c r="D168" s="19">
        <f>'[2]GF 2'!J$86+'[2]GF 2'!J$87</f>
        <v>316372.14320027101</v>
      </c>
      <c r="E168" s="19">
        <f>'[2]GF 2'!K$86+'[2]GF 2'!K$87</f>
        <v>324517.67199067859</v>
      </c>
      <c r="F168" s="19">
        <f>'[2]GF 2'!L$86+'[2]GF 2'!L$87</f>
        <v>333440.02922263462</v>
      </c>
      <c r="G168" s="19">
        <f>'[2]GF 2'!M$86+'[2]GF 2'!M$87</f>
        <v>343321.19048460736</v>
      </c>
      <c r="H168" s="19">
        <f>'[2]GF 2'!N$86+'[2]GF 2'!N$87</f>
        <v>353761.82701124868</v>
      </c>
      <c r="I168" s="19">
        <f>'[2]GF 2'!O$86+'[2]GF 2'!O$87</f>
        <v>365680.79582482885</v>
      </c>
      <c r="J168" s="19">
        <f>'[2]GF 2'!P$86+'[2]GF 2'!P$87</f>
        <v>378705.16835804295</v>
      </c>
      <c r="K168" s="19">
        <f>'[2]GF 2'!Q$86+'[2]GF 2'!Q$87</f>
        <v>390024.27802223462</v>
      </c>
      <c r="L168" s="19">
        <f>'[2]GF 2'!R$86+'[2]GF 2'!R$87</f>
        <v>398740.74732994573</v>
      </c>
    </row>
    <row r="169" spans="1:12" ht="11.25" hidden="1" customHeight="1" x14ac:dyDescent="0.25">
      <c r="A169" s="20" t="s">
        <v>32</v>
      </c>
      <c r="B169" s="19">
        <f>'[2]GF 2'!H$90</f>
        <v>0</v>
      </c>
      <c r="C169" s="19">
        <f>'[2]GF 2'!I$90</f>
        <v>0</v>
      </c>
      <c r="D169" s="19">
        <f>'[2]GF 2'!J$90</f>
        <v>0</v>
      </c>
      <c r="E169" s="19">
        <f>'[2]GF 2'!K$90</f>
        <v>0</v>
      </c>
      <c r="F169" s="19">
        <f>'[2]GF 2'!L$90</f>
        <v>0</v>
      </c>
      <c r="G169" s="19">
        <f>'[2]GF 2'!M$90</f>
        <v>0</v>
      </c>
      <c r="H169" s="19">
        <f>'[2]GF 2'!N$90</f>
        <v>0</v>
      </c>
      <c r="I169" s="19">
        <f>'[2]GF 2'!O$90</f>
        <v>0</v>
      </c>
      <c r="J169" s="19">
        <f>'[2]GF 2'!P$90</f>
        <v>0</v>
      </c>
      <c r="K169" s="19">
        <f>'[2]GF 2'!Q$90</f>
        <v>0</v>
      </c>
      <c r="L169" s="19">
        <f>'[2]GF 2'!R$90</f>
        <v>0</v>
      </c>
    </row>
    <row r="170" spans="1:12" ht="11.25" hidden="1" customHeight="1" x14ac:dyDescent="0.25">
      <c r="A170" s="20" t="s">
        <v>33</v>
      </c>
      <c r="B170" s="19">
        <f>'[2]GF 2'!H$92</f>
        <v>0</v>
      </c>
      <c r="C170" s="19">
        <f>'[2]GF 2'!I$92</f>
        <v>0</v>
      </c>
      <c r="D170" s="19">
        <f>'[2]GF 2'!J$92</f>
        <v>0</v>
      </c>
      <c r="E170" s="19">
        <f>'[2]GF 2'!K$92</f>
        <v>0</v>
      </c>
      <c r="F170" s="19">
        <f>'[2]GF 2'!L$92</f>
        <v>0</v>
      </c>
      <c r="G170" s="19">
        <f>'[2]GF 2'!M$92</f>
        <v>0</v>
      </c>
      <c r="H170" s="19">
        <f>'[2]GF 2'!N$92</f>
        <v>0</v>
      </c>
      <c r="I170" s="19">
        <f>'[2]GF 2'!O$92</f>
        <v>0</v>
      </c>
      <c r="J170" s="19">
        <f>'[2]GF 2'!P$92</f>
        <v>0</v>
      </c>
      <c r="K170" s="19">
        <f>'[2]GF 2'!Q$92</f>
        <v>0</v>
      </c>
      <c r="L170" s="19">
        <f>'[2]GF 2'!R$92</f>
        <v>0</v>
      </c>
    </row>
    <row r="171" spans="1:12" ht="11.25" customHeight="1" x14ac:dyDescent="0.25">
      <c r="A171" s="20" t="s">
        <v>34</v>
      </c>
      <c r="B171" s="19">
        <f>'[2]GF 2'!H$89</f>
        <v>71</v>
      </c>
      <c r="C171" s="19">
        <f>'[2]GF 2'!I$89</f>
        <v>71</v>
      </c>
      <c r="D171" s="19">
        <f>'[2]GF 2'!J$89</f>
        <v>71</v>
      </c>
      <c r="E171" s="19">
        <f>'[2]GF 2'!K$89</f>
        <v>71</v>
      </c>
      <c r="F171" s="19">
        <f>'[2]GF 2'!L$89</f>
        <v>71</v>
      </c>
      <c r="G171" s="19">
        <f>'[2]GF 2'!M$89</f>
        <v>71</v>
      </c>
      <c r="H171" s="19">
        <f>'[2]GF 2'!N$89</f>
        <v>71</v>
      </c>
      <c r="I171" s="19">
        <f>'[2]GF 2'!O$89</f>
        <v>71</v>
      </c>
      <c r="J171" s="19">
        <f>'[2]GF 2'!P$89</f>
        <v>71</v>
      </c>
      <c r="K171" s="19">
        <f>'[2]GF 2'!Q$89</f>
        <v>71</v>
      </c>
      <c r="L171" s="19">
        <f>'[2]GF 2'!R$89</f>
        <v>71</v>
      </c>
    </row>
    <row r="172" spans="1:12" ht="4.5" customHeight="1" x14ac:dyDescent="0.25">
      <c r="A172" s="2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ht="11.25" customHeight="1" x14ac:dyDescent="0.25">
      <c r="A173" s="18" t="s">
        <v>35</v>
      </c>
      <c r="B173" s="22">
        <f t="shared" ref="B173:L173" si="22">SUM(B165:B172)</f>
        <v>301420.71397415962</v>
      </c>
      <c r="C173" s="22">
        <f t="shared" si="22"/>
        <v>309431.91986624891</v>
      </c>
      <c r="D173" s="22">
        <f t="shared" si="22"/>
        <v>316443.14320027101</v>
      </c>
      <c r="E173" s="22">
        <f t="shared" si="22"/>
        <v>324588.67199067859</v>
      </c>
      <c r="F173" s="22">
        <f t="shared" si="22"/>
        <v>333511.02922263462</v>
      </c>
      <c r="G173" s="22">
        <f t="shared" si="22"/>
        <v>343392.19048460736</v>
      </c>
      <c r="H173" s="22">
        <f t="shared" si="22"/>
        <v>353832.82701124868</v>
      </c>
      <c r="I173" s="22">
        <f t="shared" si="22"/>
        <v>365751.79582482885</v>
      </c>
      <c r="J173" s="22">
        <f t="shared" si="22"/>
        <v>378776.16835804295</v>
      </c>
      <c r="K173" s="22">
        <f t="shared" si="22"/>
        <v>390095.27802223462</v>
      </c>
      <c r="L173" s="22">
        <f t="shared" si="22"/>
        <v>398811.74732994573</v>
      </c>
    </row>
    <row r="174" spans="1:12" ht="11.25" customHeight="1" x14ac:dyDescent="0.25">
      <c r="A174" s="18" t="s">
        <v>36</v>
      </c>
      <c r="B174" s="22">
        <f t="shared" ref="B174:L174" si="23">B162+B173</f>
        <v>321691.83631074429</v>
      </c>
      <c r="C174" s="22">
        <f t="shared" si="23"/>
        <v>331274.8248816249</v>
      </c>
      <c r="D174" s="22">
        <f t="shared" si="23"/>
        <v>342103.65345051698</v>
      </c>
      <c r="E174" s="22">
        <f t="shared" si="23"/>
        <v>353433.29724438995</v>
      </c>
      <c r="F174" s="22">
        <f t="shared" si="23"/>
        <v>367370.34150110069</v>
      </c>
      <c r="G174" s="22">
        <f t="shared" si="23"/>
        <v>380847.18829415407</v>
      </c>
      <c r="H174" s="22">
        <f t="shared" si="23"/>
        <v>397116.63671879156</v>
      </c>
      <c r="I174" s="22">
        <f t="shared" si="23"/>
        <v>413153.32970788708</v>
      </c>
      <c r="J174" s="22">
        <f t="shared" si="23"/>
        <v>430946.47441563447</v>
      </c>
      <c r="K174" s="22">
        <f t="shared" si="23"/>
        <v>446431.44998336496</v>
      </c>
      <c r="L174" s="22">
        <f t="shared" si="23"/>
        <v>462408.77782656625</v>
      </c>
    </row>
    <row r="175" spans="1:12" ht="4.5" customHeight="1" x14ac:dyDescent="0.25">
      <c r="A175" s="20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ht="11.25" customHeight="1" x14ac:dyDescent="0.25">
      <c r="A176" s="18" t="s">
        <v>37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ht="11.25" customHeight="1" x14ac:dyDescent="0.25">
      <c r="A177" s="20" t="s">
        <v>38</v>
      </c>
      <c r="B177" s="19">
        <f>'[2]GF 2'!H$99</f>
        <v>1479.2562178974911</v>
      </c>
      <c r="C177" s="19">
        <f>'[2]GF 2'!I$99</f>
        <v>1511.790061584353</v>
      </c>
      <c r="D177" s="19">
        <f>'[2]GF 2'!J$99</f>
        <v>1547.6629900964078</v>
      </c>
      <c r="E177" s="19">
        <f>'[2]GF 2'!K$99</f>
        <v>1587.8368650031487</v>
      </c>
      <c r="F177" s="19">
        <f>'[2]GF 2'!L$99</f>
        <v>1629.139514297322</v>
      </c>
      <c r="G177" s="19">
        <f>'[2]GF 2'!M$99</f>
        <v>1672.0627369529736</v>
      </c>
      <c r="H177" s="19">
        <f>'[2]GF 2'!N$99</f>
        <v>1716.0073230119849</v>
      </c>
      <c r="I177" s="19">
        <f>'[2]GF 2'!O$99</f>
        <v>1761.7139499640466</v>
      </c>
      <c r="J177" s="19">
        <f>'[2]GF 2'!P$99</f>
        <v>1808.9087393857417</v>
      </c>
      <c r="K177" s="19">
        <f>'[2]GF 2'!Q$99</f>
        <v>1856.6470687090939</v>
      </c>
      <c r="L177" s="19">
        <f>'[2]GF 2'!R$99</f>
        <v>1903.7434840820258</v>
      </c>
    </row>
    <row r="178" spans="1:12" ht="11.25" hidden="1" customHeight="1" x14ac:dyDescent="0.25">
      <c r="A178" s="20" t="s">
        <v>39</v>
      </c>
      <c r="B178" s="19">
        <f>'[2]GF 2'!H$101</f>
        <v>0</v>
      </c>
      <c r="C178" s="19">
        <f>'[2]GF 2'!I$101</f>
        <v>0</v>
      </c>
      <c r="D178" s="19">
        <f>'[2]GF 2'!J$101</f>
        <v>0</v>
      </c>
      <c r="E178" s="19">
        <f>'[2]GF 2'!K$101</f>
        <v>0</v>
      </c>
      <c r="F178" s="19">
        <f>'[2]GF 2'!L$101</f>
        <v>0</v>
      </c>
      <c r="G178" s="19">
        <f>'[2]GF 2'!M$101</f>
        <v>0</v>
      </c>
      <c r="H178" s="19">
        <f>'[2]GF 2'!N$101</f>
        <v>0</v>
      </c>
      <c r="I178" s="19">
        <f>'[2]GF 2'!O$101</f>
        <v>0</v>
      </c>
      <c r="J178" s="19">
        <f>'[2]GF 2'!P$101</f>
        <v>0</v>
      </c>
      <c r="K178" s="19">
        <f>'[2]GF 2'!Q$101</f>
        <v>0</v>
      </c>
      <c r="L178" s="19">
        <f>'[2]GF 2'!R$101</f>
        <v>0</v>
      </c>
    </row>
    <row r="179" spans="1:12" ht="11.25" customHeight="1" x14ac:dyDescent="0.25">
      <c r="A179" s="20" t="s">
        <v>40</v>
      </c>
      <c r="B179" s="19">
        <f>'[2]GF 2'!H$102</f>
        <v>181</v>
      </c>
      <c r="C179" s="19">
        <f>'[2]GF 2'!I$102</f>
        <v>181</v>
      </c>
      <c r="D179" s="19">
        <f>'[2]GF 2'!J$102</f>
        <v>181</v>
      </c>
      <c r="E179" s="19">
        <f>'[2]GF 2'!K$102</f>
        <v>181</v>
      </c>
      <c r="F179" s="19">
        <f>'[2]GF 2'!L$102</f>
        <v>181</v>
      </c>
      <c r="G179" s="19">
        <f>'[2]GF 2'!M$102</f>
        <v>165</v>
      </c>
      <c r="H179" s="19">
        <f>'[2]GF 2'!N$102</f>
        <v>0</v>
      </c>
      <c r="I179" s="19">
        <f>'[2]GF 2'!O$102</f>
        <v>0</v>
      </c>
      <c r="J179" s="19">
        <f>'[2]GF 2'!P$102</f>
        <v>0</v>
      </c>
      <c r="K179" s="19">
        <f>'[2]GF 2'!Q$102</f>
        <v>0</v>
      </c>
      <c r="L179" s="19">
        <f>'[2]GF 2'!R$102</f>
        <v>0</v>
      </c>
    </row>
    <row r="180" spans="1:12" ht="11.25" customHeight="1" x14ac:dyDescent="0.25">
      <c r="A180" s="20" t="s">
        <v>41</v>
      </c>
      <c r="B180" s="19">
        <f>'[2]GF 2'!H$103</f>
        <v>2409.5309999999999</v>
      </c>
      <c r="C180" s="19">
        <f>'[2]GF 2'!I$103</f>
        <v>2459.3257020000001</v>
      </c>
      <c r="D180" s="19">
        <f>'[2]GF 2'!J$103</f>
        <v>2515.5662045400004</v>
      </c>
      <c r="E180" s="19">
        <f>'[2]GF 2'!K$103</f>
        <v>2578.6398324358802</v>
      </c>
      <c r="F180" s="19">
        <f>'[2]GF 2'!L$103</f>
        <v>2643.3330152873496</v>
      </c>
      <c r="G180" s="19">
        <f>'[2]GF 2'!M$103</f>
        <v>2709.6883413576879</v>
      </c>
      <c r="H180" s="19">
        <f>'[2]GF 2'!N$103</f>
        <v>2777.7495445935938</v>
      </c>
      <c r="I180" s="19">
        <f>'[2]GF 2'!O$103</f>
        <v>2847.5615360924712</v>
      </c>
      <c r="J180" s="19">
        <f>'[2]GF 2'!P$103</f>
        <v>2919.1704364498582</v>
      </c>
      <c r="K180" s="19">
        <f>'[2]GF 2'!Q$103</f>
        <v>1870.3897556325048</v>
      </c>
      <c r="L180" s="19">
        <f>'[2]GF 2'!R$103</f>
        <v>1917.4810587870829</v>
      </c>
    </row>
    <row r="181" spans="1:12" ht="4.5" customHeight="1" x14ac:dyDescent="0.25">
      <c r="A181" s="20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ht="11.25" customHeight="1" x14ac:dyDescent="0.25">
      <c r="A182" s="18" t="s">
        <v>42</v>
      </c>
      <c r="B182" s="22">
        <f t="shared" ref="B182:L182" si="24">SUM(B177:B181)</f>
        <v>4069.7872178974912</v>
      </c>
      <c r="C182" s="22">
        <f t="shared" si="24"/>
        <v>4152.1157635843529</v>
      </c>
      <c r="D182" s="22">
        <f t="shared" si="24"/>
        <v>4244.2291946364085</v>
      </c>
      <c r="E182" s="22">
        <f t="shared" si="24"/>
        <v>4347.4766974390286</v>
      </c>
      <c r="F182" s="22">
        <f t="shared" si="24"/>
        <v>4453.4725295846711</v>
      </c>
      <c r="G182" s="22">
        <f t="shared" si="24"/>
        <v>4546.7510783106618</v>
      </c>
      <c r="H182" s="22">
        <f t="shared" si="24"/>
        <v>4493.7568676055789</v>
      </c>
      <c r="I182" s="22">
        <f t="shared" si="24"/>
        <v>4609.2754860565183</v>
      </c>
      <c r="J182" s="22">
        <f t="shared" si="24"/>
        <v>4728.0791758355999</v>
      </c>
      <c r="K182" s="22">
        <f t="shared" si="24"/>
        <v>3727.0368243415987</v>
      </c>
      <c r="L182" s="22">
        <f t="shared" si="24"/>
        <v>3821.2245428691085</v>
      </c>
    </row>
    <row r="183" spans="1:12" ht="4.5" customHeight="1" x14ac:dyDescent="0.25">
      <c r="A183" s="20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 ht="11.25" customHeight="1" x14ac:dyDescent="0.25">
      <c r="A184" s="18" t="s">
        <v>43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1.25" hidden="1" customHeight="1" x14ac:dyDescent="0.25">
      <c r="A185" s="20" t="s">
        <v>38</v>
      </c>
      <c r="B185" s="19">
        <f>'[2]GF 2'!H$108</f>
        <v>0</v>
      </c>
      <c r="C185" s="19">
        <f>'[2]GF 2'!I$108</f>
        <v>0</v>
      </c>
      <c r="D185" s="19">
        <f>'[2]GF 2'!J$108</f>
        <v>0</v>
      </c>
      <c r="E185" s="19">
        <f>'[2]GF 2'!K$108</f>
        <v>0</v>
      </c>
      <c r="F185" s="19">
        <f>'[2]GF 2'!L$108</f>
        <v>0</v>
      </c>
      <c r="G185" s="19">
        <f>'[2]GF 2'!M$108</f>
        <v>0</v>
      </c>
      <c r="H185" s="19">
        <f>'[2]GF 2'!N$108</f>
        <v>0</v>
      </c>
      <c r="I185" s="19">
        <f>'[2]GF 2'!O$108</f>
        <v>0</v>
      </c>
      <c r="J185" s="19">
        <f>'[2]GF 2'!P$108</f>
        <v>0</v>
      </c>
      <c r="K185" s="19">
        <f>'[2]GF 2'!Q$108</f>
        <v>0</v>
      </c>
      <c r="L185" s="19">
        <f>'[2]GF 2'!R$108</f>
        <v>0</v>
      </c>
    </row>
    <row r="186" spans="1:12" ht="11.25" customHeight="1" x14ac:dyDescent="0.25">
      <c r="A186" s="20" t="s">
        <v>40</v>
      </c>
      <c r="B186" s="19">
        <f>'[2]GF 2'!H$109</f>
        <v>2709</v>
      </c>
      <c r="C186" s="19">
        <f>'[2]GF 2'!I$109</f>
        <v>4318</v>
      </c>
      <c r="D186" s="19">
        <f>'[2]GF 2'!J$109</f>
        <v>4851</v>
      </c>
      <c r="E186" s="19">
        <f>'[2]GF 2'!K$109</f>
        <v>4590</v>
      </c>
      <c r="F186" s="19">
        <f>'[2]GF 2'!L$109</f>
        <v>5107</v>
      </c>
      <c r="G186" s="19">
        <f>'[2]GF 2'!M$109</f>
        <v>4826</v>
      </c>
      <c r="H186" s="19">
        <f>'[2]GF 2'!N$109</f>
        <v>5518</v>
      </c>
      <c r="I186" s="19">
        <f>'[2]GF 2'!O$109</f>
        <v>5337</v>
      </c>
      <c r="J186" s="19">
        <f>'[2]GF 2'!P$109</f>
        <v>5955</v>
      </c>
      <c r="K186" s="19">
        <f>'[2]GF 2'!Q$109</f>
        <v>5722</v>
      </c>
      <c r="L186" s="19">
        <f>'[2]GF 2'!R$109</f>
        <v>6372</v>
      </c>
    </row>
    <row r="187" spans="1:12" ht="11.25" customHeight="1" x14ac:dyDescent="0.25">
      <c r="A187" s="20" t="s">
        <v>41</v>
      </c>
      <c r="B187" s="19">
        <f>'[2]GF 2'!H$110</f>
        <v>3036</v>
      </c>
      <c r="C187" s="19">
        <f>'[2]GF 2'!I$110</f>
        <v>3036</v>
      </c>
      <c r="D187" s="19">
        <f>'[2]GF 2'!J$110</f>
        <v>3036</v>
      </c>
      <c r="E187" s="19">
        <f>'[2]GF 2'!K$110</f>
        <v>3036</v>
      </c>
      <c r="F187" s="19">
        <f>'[2]GF 2'!L$110</f>
        <v>3036</v>
      </c>
      <c r="G187" s="19">
        <f>'[2]GF 2'!M$110</f>
        <v>3036</v>
      </c>
      <c r="H187" s="19">
        <f>'[2]GF 2'!N$110</f>
        <v>3036</v>
      </c>
      <c r="I187" s="19">
        <f>'[2]GF 2'!O$110</f>
        <v>3036</v>
      </c>
      <c r="J187" s="19">
        <f>'[2]GF 2'!P$110</f>
        <v>3036</v>
      </c>
      <c r="K187" s="19">
        <f>'[2]GF 2'!Q$110</f>
        <v>3036</v>
      </c>
      <c r="L187" s="19">
        <f>'[2]GF 2'!R$110</f>
        <v>3036</v>
      </c>
    </row>
    <row r="188" spans="1:12" ht="4.5" customHeight="1" x14ac:dyDescent="0.25">
      <c r="A188" s="20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ht="11.25" customHeight="1" x14ac:dyDescent="0.25">
      <c r="A189" s="18" t="s">
        <v>44</v>
      </c>
      <c r="B189" s="22">
        <f t="shared" ref="B189:L189" si="25">SUM(B185:B188)</f>
        <v>5745</v>
      </c>
      <c r="C189" s="22">
        <f t="shared" si="25"/>
        <v>7354</v>
      </c>
      <c r="D189" s="22">
        <f t="shared" si="25"/>
        <v>7887</v>
      </c>
      <c r="E189" s="22">
        <f t="shared" si="25"/>
        <v>7626</v>
      </c>
      <c r="F189" s="22">
        <f t="shared" si="25"/>
        <v>8143</v>
      </c>
      <c r="G189" s="22">
        <f t="shared" si="25"/>
        <v>7862</v>
      </c>
      <c r="H189" s="22">
        <f t="shared" si="25"/>
        <v>8554</v>
      </c>
      <c r="I189" s="22">
        <f t="shared" si="25"/>
        <v>8373</v>
      </c>
      <c r="J189" s="22">
        <f t="shared" si="25"/>
        <v>8991</v>
      </c>
      <c r="K189" s="22">
        <f t="shared" si="25"/>
        <v>8758</v>
      </c>
      <c r="L189" s="22">
        <f t="shared" si="25"/>
        <v>9408</v>
      </c>
    </row>
    <row r="190" spans="1:12" ht="11.25" customHeight="1" x14ac:dyDescent="0.25">
      <c r="A190" s="18" t="s">
        <v>45</v>
      </c>
      <c r="B190" s="22">
        <f t="shared" ref="B190:L190" si="26">B182+B189</f>
        <v>9814.7872178974903</v>
      </c>
      <c r="C190" s="22">
        <f t="shared" si="26"/>
        <v>11506.115763584352</v>
      </c>
      <c r="D190" s="22">
        <f t="shared" si="26"/>
        <v>12131.229194636409</v>
      </c>
      <c r="E190" s="22">
        <f t="shared" si="26"/>
        <v>11973.47669743903</v>
      </c>
      <c r="F190" s="22">
        <f t="shared" si="26"/>
        <v>12596.472529584671</v>
      </c>
      <c r="G190" s="22">
        <f t="shared" si="26"/>
        <v>12408.751078310663</v>
      </c>
      <c r="H190" s="22">
        <f t="shared" si="26"/>
        <v>13047.756867605578</v>
      </c>
      <c r="I190" s="22">
        <f t="shared" si="26"/>
        <v>12982.275486056518</v>
      </c>
      <c r="J190" s="22">
        <f t="shared" si="26"/>
        <v>13719.079175835599</v>
      </c>
      <c r="K190" s="22">
        <f t="shared" si="26"/>
        <v>12485.036824341598</v>
      </c>
      <c r="L190" s="22">
        <f t="shared" si="26"/>
        <v>13229.224542869109</v>
      </c>
    </row>
    <row r="191" spans="1:12" ht="11.25" customHeight="1" x14ac:dyDescent="0.25">
      <c r="A191" s="18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ht="11.25" customHeight="1" x14ac:dyDescent="0.25">
      <c r="A192" s="18" t="s">
        <v>46</v>
      </c>
      <c r="B192" s="22">
        <f t="shared" ref="B192:L192" si="27">B174-B190</f>
        <v>311877.04909284681</v>
      </c>
      <c r="C192" s="22">
        <f t="shared" si="27"/>
        <v>319768.70911804057</v>
      </c>
      <c r="D192" s="22">
        <f t="shared" si="27"/>
        <v>329972.42425588059</v>
      </c>
      <c r="E192" s="22">
        <f t="shared" si="27"/>
        <v>341459.82054695091</v>
      </c>
      <c r="F192" s="22">
        <f t="shared" si="27"/>
        <v>354773.86897151603</v>
      </c>
      <c r="G192" s="22">
        <f t="shared" si="27"/>
        <v>368438.43721584341</v>
      </c>
      <c r="H192" s="22">
        <f t="shared" si="27"/>
        <v>384068.87985118601</v>
      </c>
      <c r="I192" s="22">
        <f t="shared" si="27"/>
        <v>400171.05422183056</v>
      </c>
      <c r="J192" s="22">
        <f t="shared" si="27"/>
        <v>417227.39523979888</v>
      </c>
      <c r="K192" s="22">
        <f t="shared" si="27"/>
        <v>433946.41315902339</v>
      </c>
      <c r="L192" s="22">
        <f t="shared" si="27"/>
        <v>449179.55328369711</v>
      </c>
    </row>
    <row r="193" spans="1:12" ht="4.5" customHeight="1" x14ac:dyDescent="0.25">
      <c r="A193" s="23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1:12" ht="11.25" customHeight="1" x14ac:dyDescent="0.25">
      <c r="A194" s="18" t="s">
        <v>47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1:12" ht="11.25" customHeight="1" x14ac:dyDescent="0.25">
      <c r="A195" s="20" t="s">
        <v>48</v>
      </c>
      <c r="B195" s="19">
        <f>'[2]GF 2'!H$114</f>
        <v>135029.28009284689</v>
      </c>
      <c r="C195" s="19">
        <f>'[2]GF 2'!I$114</f>
        <v>138835.2414760406</v>
      </c>
      <c r="D195" s="19">
        <f>'[2]GF 2'!J$114</f>
        <v>141795.80306104055</v>
      </c>
      <c r="E195" s="19">
        <f>'[2]GF 2'!K$114</f>
        <v>145484.81176782449</v>
      </c>
      <c r="F195" s="19">
        <f>'[2]GF 2'!L$114</f>
        <v>150024.90815324878</v>
      </c>
      <c r="G195" s="19">
        <f>'[2]GF 2'!M$114</f>
        <v>155468.46820957441</v>
      </c>
      <c r="H195" s="19">
        <f>'[2]GF 2'!N$114</f>
        <v>161560.51264277895</v>
      </c>
      <c r="I195" s="19">
        <f>'[2]GF 2'!O$114</f>
        <v>168283.1440508386</v>
      </c>
      <c r="J195" s="19">
        <f>'[2]GF 2'!P$114</f>
        <v>175269.56216104503</v>
      </c>
      <c r="K195" s="19">
        <f>'[2]GF 2'!Q$114</f>
        <v>182526.41976548493</v>
      </c>
      <c r="L195" s="19">
        <f>'[2]GF 2'!R$114</f>
        <v>190205.22373392666</v>
      </c>
    </row>
    <row r="196" spans="1:12" ht="11.25" customHeight="1" x14ac:dyDescent="0.25">
      <c r="A196" s="20" t="s">
        <v>49</v>
      </c>
      <c r="B196" s="19">
        <f>'[2]GF 2'!H$115</f>
        <v>176847.76899999991</v>
      </c>
      <c r="C196" s="19">
        <f>'[2]GF 2'!I$115</f>
        <v>180933.46764199995</v>
      </c>
      <c r="D196" s="19">
        <f>'[2]GF 2'!J$115</f>
        <v>188176.62119484</v>
      </c>
      <c r="E196" s="19">
        <f>'[2]GF 2'!K$115</f>
        <v>195975.00877912645</v>
      </c>
      <c r="F196" s="19">
        <f>'[2]GF 2'!L$115</f>
        <v>204748.96081826725</v>
      </c>
      <c r="G196" s="19">
        <f>'[2]GF 2'!M$115</f>
        <v>212969.96900626901</v>
      </c>
      <c r="H196" s="19">
        <f>'[2]GF 2'!N$115</f>
        <v>222508.36720840703</v>
      </c>
      <c r="I196" s="19">
        <f>'[2]GF 2'!O$115</f>
        <v>231887.91017099196</v>
      </c>
      <c r="J196" s="19">
        <f>'[2]GF 2'!P$115</f>
        <v>241957.8330787539</v>
      </c>
      <c r="K196" s="19">
        <f>'[2]GF 2'!Q$115</f>
        <v>251419.99339353846</v>
      </c>
      <c r="L196" s="19">
        <f>'[2]GF 2'!R$115</f>
        <v>258974.32954977057</v>
      </c>
    </row>
    <row r="197" spans="1:12" ht="4.5" customHeight="1" x14ac:dyDescent="0.25">
      <c r="A197" s="20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11.25" customHeight="1" x14ac:dyDescent="0.25">
      <c r="A198" s="18" t="s">
        <v>50</v>
      </c>
      <c r="B198" s="22">
        <f>SUM(B195:B197)</f>
        <v>311877.04909284681</v>
      </c>
      <c r="C198" s="22">
        <f t="shared" ref="C198:L198" si="28">SUM(C195:C197)</f>
        <v>319768.70911804051</v>
      </c>
      <c r="D198" s="22">
        <f t="shared" si="28"/>
        <v>329972.42425588053</v>
      </c>
      <c r="E198" s="22">
        <f t="shared" si="28"/>
        <v>341459.82054695091</v>
      </c>
      <c r="F198" s="22">
        <f t="shared" si="28"/>
        <v>354773.86897151603</v>
      </c>
      <c r="G198" s="22">
        <f t="shared" si="28"/>
        <v>368438.43721584341</v>
      </c>
      <c r="H198" s="22">
        <f t="shared" si="28"/>
        <v>384068.87985118595</v>
      </c>
      <c r="I198" s="22">
        <f t="shared" si="28"/>
        <v>400171.05422183056</v>
      </c>
      <c r="J198" s="22">
        <f t="shared" si="28"/>
        <v>417227.39523979893</v>
      </c>
      <c r="K198" s="22">
        <f t="shared" si="28"/>
        <v>433946.41315902339</v>
      </c>
      <c r="L198" s="22">
        <f t="shared" si="28"/>
        <v>449179.55328369723</v>
      </c>
    </row>
    <row r="199" spans="1:12" ht="11.25" customHeight="1" x14ac:dyDescent="0.25">
      <c r="A199" s="1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8.75" x14ac:dyDescent="0.3">
      <c r="A200" s="8" t="s">
        <v>51</v>
      </c>
    </row>
    <row r="201" spans="1:12" ht="8.25" customHeight="1" x14ac:dyDescent="0.25"/>
    <row r="202" spans="1:12" ht="13.5" customHeight="1" thickBot="1" x14ac:dyDescent="0.3">
      <c r="A202" s="17"/>
      <c r="B202" s="17">
        <f>'[2]GF 2'!H$2</f>
        <v>2019</v>
      </c>
      <c r="C202" s="17">
        <f>'[2]GF 2'!I$2</f>
        <v>2020</v>
      </c>
      <c r="D202" s="17">
        <f>'[2]GF 2'!J$2</f>
        <v>2021</v>
      </c>
      <c r="E202" s="17">
        <f>'[2]GF 2'!K$2</f>
        <v>2022</v>
      </c>
      <c r="F202" s="17">
        <f>'[2]GF 2'!L$2</f>
        <v>2023</v>
      </c>
      <c r="G202" s="17">
        <f>'[2]GF 2'!M$2</f>
        <v>2024</v>
      </c>
      <c r="H202" s="17">
        <f>'[2]GF 2'!N$2</f>
        <v>2025</v>
      </c>
      <c r="I202" s="17">
        <f>'[2]GF 2'!O$2</f>
        <v>2026</v>
      </c>
      <c r="J202" s="17">
        <f>'[2]GF 2'!P$2</f>
        <v>2027</v>
      </c>
      <c r="K202" s="17">
        <f>'[2]GF 2'!Q$2</f>
        <v>2028</v>
      </c>
      <c r="L202" s="17">
        <f>'[2]GF 2'!R$2</f>
        <v>2029</v>
      </c>
    </row>
    <row r="203" spans="1:12" ht="11.25" customHeight="1" thickTop="1" x14ac:dyDescent="0.25">
      <c r="A203" s="18" t="s">
        <v>52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11.25" customHeight="1" x14ac:dyDescent="0.25">
      <c r="A204" s="24" t="s">
        <v>53</v>
      </c>
      <c r="B204" s="25"/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1:12" ht="11.25" customHeight="1" x14ac:dyDescent="0.25">
      <c r="A205" s="20" t="s">
        <v>2</v>
      </c>
      <c r="B205" s="25">
        <f>'[2]GF 2'!H$19</f>
        <v>7525.0775491240875</v>
      </c>
      <c r="C205" s="19">
        <f>'[2]GF 2'!I$19</f>
        <v>8550.7677818448901</v>
      </c>
      <c r="D205" s="19">
        <f>'[2]GF 2'!J$19</f>
        <v>9636.05605642712</v>
      </c>
      <c r="E205" s="19">
        <f>'[2]GF 2'!K$19</f>
        <v>10490.664374623357</v>
      </c>
      <c r="F205" s="19">
        <f>'[2]GF 2'!L$19</f>
        <v>11433.106262678626</v>
      </c>
      <c r="G205" s="19">
        <f>'[2]GF 2'!M$19</f>
        <v>12467.126725804246</v>
      </c>
      <c r="H205" s="19">
        <f>'[2]GF 2'!N$19</f>
        <v>13182.786369234342</v>
      </c>
      <c r="I205" s="19">
        <f>'[2]GF 2'!O$19</f>
        <v>13940.576392267289</v>
      </c>
      <c r="J205" s="19">
        <f>'[2]GF 2'!P$19</f>
        <v>14328.310307469106</v>
      </c>
      <c r="K205" s="19">
        <f>'[2]GF 2'!Q$19</f>
        <v>14726.718058185848</v>
      </c>
      <c r="L205" s="19">
        <f>'[2]GF 2'!R$19</f>
        <v>15136.09100249626</v>
      </c>
    </row>
    <row r="206" spans="1:12" ht="11.25" customHeight="1" x14ac:dyDescent="0.25">
      <c r="A206" s="20" t="s">
        <v>3</v>
      </c>
      <c r="B206" s="25">
        <f>'[2]GF 2'!H$20+'[2]GF 2'!H$22-'[2]GF 2'!H$72+'[2]GF 2'!G$72</f>
        <v>1165.0745014512549</v>
      </c>
      <c r="C206" s="19">
        <f>'[2]GF 2'!I$20+'[2]GF 2'!I$22-'[2]GF 2'!I$72+'[2]GF 2'!H$72</f>
        <v>1002.5847125271428</v>
      </c>
      <c r="D206" s="19">
        <f>'[2]GF 2'!J$20+'[2]GF 2'!J$22-'[2]GF 2'!J$72+'[2]GF 2'!I$72</f>
        <v>2546.9074007710269</v>
      </c>
      <c r="E206" s="19">
        <f>'[2]GF 2'!K$20+'[2]GF 2'!K$22-'[2]GF 2'!K$72+'[2]GF 2'!J$72</f>
        <v>1232.8836128442908</v>
      </c>
      <c r="F206" s="19">
        <f>'[2]GF 2'!L$20+'[2]GF 2'!L$22-'[2]GF 2'!L$72+'[2]GF 2'!K$72</f>
        <v>1256.4214991211097</v>
      </c>
      <c r="G206" s="19">
        <f>'[2]GF 2'!M$20+'[2]GF 2'!M$22-'[2]GF 2'!M$72+'[2]GF 2'!L$72</f>
        <v>1280.378060942264</v>
      </c>
      <c r="H206" s="19">
        <f>'[2]GF 2'!N$20+'[2]GF 2'!N$22-'[2]GF 2'!N$72+'[2]GF 2'!M$72</f>
        <v>1350.1093021944412</v>
      </c>
      <c r="I206" s="19">
        <f>'[2]GF 2'!O$20+'[2]GF 2'!O$22-'[2]GF 2'!O$72+'[2]GF 2'!N$72</f>
        <v>1381.2057181994835</v>
      </c>
      <c r="J206" s="19">
        <f>'[2]GF 2'!P$20+'[2]GF 2'!P$22-'[2]GF 2'!P$72+'[2]GF 2'!O$72</f>
        <v>1458.3660922127663</v>
      </c>
      <c r="K206" s="19">
        <f>'[2]GF 2'!Q$20+'[2]GF 2'!Q$22-'[2]GF 2'!Q$72+'[2]GF 2'!P$72</f>
        <v>1494.7177938183727</v>
      </c>
      <c r="L206" s="19">
        <f>'[2]GF 2'!R$20+'[2]GF 2'!R$22-'[2]GF 2'!R$72+'[2]GF 2'!Q$72</f>
        <v>1531.975601696626</v>
      </c>
    </row>
    <row r="207" spans="1:12" ht="11.25" customHeight="1" x14ac:dyDescent="0.25">
      <c r="A207" s="20" t="s">
        <v>54</v>
      </c>
      <c r="B207" s="25">
        <f>'[2]GF 2'!H$24</f>
        <v>518.62542911368121</v>
      </c>
      <c r="C207" s="19">
        <f>'[2]GF 2'!I$24</f>
        <v>557.45431603474117</v>
      </c>
      <c r="D207" s="19">
        <f>'[2]GF 2'!J$24</f>
        <v>708.98272366830292</v>
      </c>
      <c r="E207" s="19">
        <f>'[2]GF 2'!K$24</f>
        <v>801.05423102786926</v>
      </c>
      <c r="F207" s="19">
        <f>'[2]GF 2'!L$24</f>
        <v>947.73968118157529</v>
      </c>
      <c r="G207" s="19">
        <f>'[2]GF 2'!M$24</f>
        <v>1051.5392304366303</v>
      </c>
      <c r="H207" s="19">
        <f>'[2]GF 2'!N$24</f>
        <v>1223.3641272983878</v>
      </c>
      <c r="I207" s="19">
        <f>'[2]GF 2'!O$24</f>
        <v>1343.7024317347189</v>
      </c>
      <c r="J207" s="19">
        <f>'[2]GF 2'!P$24</f>
        <v>1484.7730005354983</v>
      </c>
      <c r="K207" s="19">
        <f>'[2]GF 2'!Q$24</f>
        <v>1607.7051343230871</v>
      </c>
      <c r="L207" s="19">
        <f>'[2]GF 2'!R$24</f>
        <v>1823.4344778398181</v>
      </c>
    </row>
    <row r="208" spans="1:12" ht="11.25" customHeight="1" x14ac:dyDescent="0.25">
      <c r="A208" s="20" t="s">
        <v>55</v>
      </c>
      <c r="B208" s="25">
        <f>'[2]GF 2'!H$29+'[2]GF 2'!H$61</f>
        <v>11518.2</v>
      </c>
      <c r="C208" s="19">
        <f>'[2]GF 2'!I$29+'[2]GF 2'!I$61</f>
        <v>11633.382</v>
      </c>
      <c r="D208" s="19">
        <f>'[2]GF 2'!J$29+'[2]GF 2'!J$61</f>
        <v>9923.2802999999985</v>
      </c>
      <c r="E208" s="19">
        <f>'[2]GF 2'!K$29+'[2]GF 2'!K$61</f>
        <v>10072.129504499999</v>
      </c>
      <c r="F208" s="19">
        <f>'[2]GF 2'!L$29+'[2]GF 2'!L$61</f>
        <v>10223.211447067497</v>
      </c>
      <c r="G208" s="19">
        <f>'[2]GF 2'!M$29+'[2]GF 2'!M$61</f>
        <v>10376.55961877351</v>
      </c>
      <c r="H208" s="19">
        <f>'[2]GF 2'!N$29+'[2]GF 2'!N$61</f>
        <v>10554.808071886497</v>
      </c>
      <c r="I208" s="19">
        <f>'[2]GF 2'!O$29+'[2]GF 2'!O$61</f>
        <v>10736.182252972805</v>
      </c>
      <c r="J208" s="19">
        <f>'[2]GF 2'!P$29+'[2]GF 2'!P$61</f>
        <v>10920.738087975569</v>
      </c>
      <c r="K208" s="19">
        <f>'[2]GF 2'!Q$29+'[2]GF 2'!Q$61</f>
        <v>11108.532522527537</v>
      </c>
      <c r="L208" s="19">
        <f>'[2]GF 2'!R$29+'[2]GF 2'!R$61</f>
        <v>11299.623540862434</v>
      </c>
    </row>
    <row r="209" spans="1:12" ht="11.25" customHeight="1" x14ac:dyDescent="0.25">
      <c r="A209" s="20" t="s">
        <v>27</v>
      </c>
      <c r="B209" s="25">
        <f>'[2]GF 2'!H$26+'[2]GF 2'!H$36</f>
        <v>878.42499999999995</v>
      </c>
      <c r="C209" s="19">
        <f>'[2]GF 2'!I$26+'[2]GF 2'!I$36</f>
        <v>900.38562499999978</v>
      </c>
      <c r="D209" s="19">
        <f>'[2]GF 2'!J$26+'[2]GF 2'!J$36</f>
        <v>922.89526562499975</v>
      </c>
      <c r="E209" s="19">
        <f>'[2]GF 2'!K$26+'[2]GF 2'!K$36</f>
        <v>945.96764726562458</v>
      </c>
      <c r="F209" s="19">
        <f>'[2]GF 2'!L$26+'[2]GF 2'!L$36</f>
        <v>969.61683844726508</v>
      </c>
      <c r="G209" s="19">
        <f>'[2]GF 2'!M$26+'[2]GF 2'!M$36</f>
        <v>993.85725940844668</v>
      </c>
      <c r="H209" s="19">
        <f>'[2]GF 2'!N$26+'[2]GF 2'!N$36</f>
        <v>1018.7036908936577</v>
      </c>
      <c r="I209" s="19">
        <f>'[2]GF 2'!O$26+'[2]GF 2'!O$36</f>
        <v>1044.1712831659991</v>
      </c>
      <c r="J209" s="19">
        <f>'[2]GF 2'!P$26+'[2]GF 2'!P$36</f>
        <v>1070.2755652451488</v>
      </c>
      <c r="K209" s="19">
        <f>'[2]GF 2'!Q$26+'[2]GF 2'!Q$36</f>
        <v>1097.0324543762777</v>
      </c>
      <c r="L209" s="19">
        <f>'[2]GF 2'!R$26+'[2]GF 2'!R$36</f>
        <v>1124.4582657356846</v>
      </c>
    </row>
    <row r="210" spans="1:12" ht="11.25" customHeight="1" x14ac:dyDescent="0.25">
      <c r="A210" s="24" t="s">
        <v>56</v>
      </c>
      <c r="B210" s="25"/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1:12" ht="11.25" customHeight="1" x14ac:dyDescent="0.25">
      <c r="A211" s="20" t="s">
        <v>57</v>
      </c>
      <c r="B211" s="25">
        <f>-'[2]GF 2'!H$40+'[2]GF 2'!H$103-'[2]GF 2'!G$103+'[2]GF 2'!H$110-'[2]GF 2'!G$110</f>
        <v>-4623.4290000000001</v>
      </c>
      <c r="C211" s="19">
        <f>-'[2]GF 2'!I$40+'[2]GF 2'!I$103-'[2]GF 2'!H$103+'[2]GF 2'!I$110-'[2]GF 2'!H$110</f>
        <v>-4652.8642979999995</v>
      </c>
      <c r="D211" s="19">
        <f>-'[2]GF 2'!J$40+'[2]GF 2'!J$103-'[2]GF 2'!I$103+'[2]GF 2'!J$110-'[2]GF 2'!I$110</f>
        <v>-4775.7416199599993</v>
      </c>
      <c r="E211" s="19">
        <f>-'[2]GF 2'!K$40+'[2]GF 2'!K$103-'[2]GF 2'!J$103+'[2]GF 2'!K$110-'[2]GF 2'!J$110</f>
        <v>-4913.8679582791192</v>
      </c>
      <c r="F211" s="19">
        <f>-'[2]GF 2'!L$40+'[2]GF 2'!L$103-'[2]GF 2'!K$103+'[2]GF 2'!L$110-'[2]GF 2'!K$110</f>
        <v>-5061.5566509087803</v>
      </c>
      <c r="G211" s="19">
        <f>-'[2]GF 2'!M$40+'[2]GF 2'!M$103-'[2]GF 2'!L$103+'[2]GF 2'!M$110-'[2]GF 2'!L$110</f>
        <v>-5213.6820027027188</v>
      </c>
      <c r="H211" s="19">
        <f>-'[2]GF 2'!N$40+'[2]GF 2'!N$103-'[2]GF 2'!M$103+'[2]GF 2'!N$110-'[2]GF 2'!M$110</f>
        <v>-5370.3772454003429</v>
      </c>
      <c r="I211" s="19">
        <f>-'[2]GF 2'!O$40+'[2]GF 2'!O$103-'[2]GF 2'!N$103+'[2]GF 2'!O$110-'[2]GF 2'!N$110</f>
        <v>-5531.779610596459</v>
      </c>
      <c r="J211" s="19">
        <f>-'[2]GF 2'!P$40+'[2]GF 2'!P$103-'[2]GF 2'!O$103+'[2]GF 2'!P$110-'[2]GF 2'!O$110</f>
        <v>-5698.0304498008099</v>
      </c>
      <c r="K211" s="19">
        <f>-'[2]GF 2'!Q$40+'[2]GF 2'!Q$103-'[2]GF 2'!P$103+'[2]GF 2'!Q$110-'[2]GF 2'!P$110</f>
        <v>-6991.5092114802965</v>
      </c>
      <c r="L211" s="19">
        <f>-'[2]GF 2'!R$40+'[2]GF 2'!R$103-'[2]GF 2'!Q$103+'[2]GF 2'!R$110-'[2]GF 2'!Q$110</f>
        <v>-6073.9190834282526</v>
      </c>
    </row>
    <row r="212" spans="1:12" ht="11.25" customHeight="1" x14ac:dyDescent="0.25">
      <c r="A212" s="20" t="s">
        <v>14</v>
      </c>
      <c r="B212" s="25">
        <f>-'[2]GF 2'!H$44-'[2]GF 2'!H$51-'[2]GF 2'!H$53-'[2]GF 2'!H$74+'[2]GF 2'!G$74+'[2]GF 2'!H$99-'[2]GF 2'!G$99+'[2]GF 2'!H$108-'[2]GF 2'!G$108</f>
        <v>-6029.3616758996459</v>
      </c>
      <c r="C212" s="19">
        <f>-'[2]GF 2'!I$44-'[2]GF 2'!I$51-'[2]GF 2'!I$53-'[2]GF 2'!I$74+'[2]GF 2'!H$74+'[2]GF 2'!I$99-'[2]GF 2'!H$99+'[2]GF 2'!I$108-'[2]GF 2'!H$108</f>
        <v>-6266.1985567047814</v>
      </c>
      <c r="D212" s="19">
        <f>-'[2]GF 2'!J$44-'[2]GF 2'!J$51-'[2]GF 2'!J$53-'[2]GF 2'!J$74+'[2]GF 2'!I$74+'[2]GF 2'!J$99-'[2]GF 2'!I$99+'[2]GF 2'!J$108-'[2]GF 2'!I$108</f>
        <v>-6402.7557984127243</v>
      </c>
      <c r="E212" s="19">
        <f>-'[2]GF 2'!K$44-'[2]GF 2'!K$51-'[2]GF 2'!K$53-'[2]GF 2'!K$74+'[2]GF 2'!J$74+'[2]GF 2'!K$99-'[2]GF 2'!J$99+'[2]GF 2'!K$108-'[2]GF 2'!J$108</f>
        <v>-6554.7930997091426</v>
      </c>
      <c r="F212" s="19">
        <f>-'[2]GF 2'!L$44-'[2]GF 2'!L$51-'[2]GF 2'!L$53-'[2]GF 2'!L$74+'[2]GF 2'!K$74+'[2]GF 2'!L$99-'[2]GF 2'!K$99+'[2]GF 2'!L$108-'[2]GF 2'!K$108</f>
        <v>-6712.7606810367752</v>
      </c>
      <c r="G212" s="19">
        <f>-'[2]GF 2'!M$44-'[2]GF 2'!M$51-'[2]GF 2'!M$53-'[2]GF 2'!M$74+'[2]GF 2'!L$74+'[2]GF 2'!M$99-'[2]GF 2'!L$99+'[2]GF 2'!M$108-'[2]GF 2'!L$108</f>
        <v>-6878.5571404554921</v>
      </c>
      <c r="H212" s="19">
        <f>-'[2]GF 2'!N$44-'[2]GF 2'!N$51-'[2]GF 2'!N$53-'[2]GF 2'!N$74+'[2]GF 2'!M$74+'[2]GF 2'!N$99-'[2]GF 2'!M$99+'[2]GF 2'!N$108-'[2]GF 2'!M$108</f>
        <v>-7048.0567069151775</v>
      </c>
      <c r="I212" s="19">
        <f>-'[2]GF 2'!O$44-'[2]GF 2'!O$51-'[2]GF 2'!O$53-'[2]GF 2'!O$74+'[2]GF 2'!N$74+'[2]GF 2'!O$99-'[2]GF 2'!N$99+'[2]GF 2'!O$108-'[2]GF 2'!N$108</f>
        <v>-7226.0190580293056</v>
      </c>
      <c r="J212" s="19">
        <f>-'[2]GF 2'!P$44-'[2]GF 2'!P$51-'[2]GF 2'!P$53-'[2]GF 2'!P$74+'[2]GF 2'!O$74+'[2]GF 2'!P$99-'[2]GF 2'!O$99+'[2]GF 2'!P$108-'[2]GF 2'!O$108</f>
        <v>-7410.9816630140631</v>
      </c>
      <c r="K212" s="19">
        <f>-'[2]GF 2'!Q$44-'[2]GF 2'!Q$51-'[2]GF 2'!Q$53-'[2]GF 2'!Q$74+'[2]GF 2'!P$74+'[2]GF 2'!Q$99-'[2]GF 2'!P$99+'[2]GF 2'!Q$108-'[2]GF 2'!P$108</f>
        <v>-7595.4662843794504</v>
      </c>
      <c r="L212" s="19">
        <f>-'[2]GF 2'!R$44-'[2]GF 2'!R$51-'[2]GF 2'!R$53-'[2]GF 2'!R$74+'[2]GF 2'!Q$74+'[2]GF 2'!R$99-'[2]GF 2'!Q$99+'[2]GF 2'!R$108-'[2]GF 2'!Q$108</f>
        <v>-7769.5251042107084</v>
      </c>
    </row>
    <row r="213" spans="1:12" ht="11.25" customHeight="1" x14ac:dyDescent="0.25">
      <c r="A213" s="20" t="s">
        <v>13</v>
      </c>
      <c r="B213" s="25">
        <f>-'[2]GF 2'!H$42</f>
        <v>-93.172499999999999</v>
      </c>
      <c r="C213" s="19">
        <f>-'[2]GF 2'!I$42</f>
        <v>-166.2525</v>
      </c>
      <c r="D213" s="19">
        <f>-'[2]GF 2'!J$42</f>
        <v>-214.44749999999999</v>
      </c>
      <c r="E213" s="19">
        <f>-'[2]GF 2'!K$42</f>
        <v>-220.5675</v>
      </c>
      <c r="F213" s="19">
        <f>-'[2]GF 2'!L$42</f>
        <v>-226.32749999999999</v>
      </c>
      <c r="G213" s="19">
        <f>-'[2]GF 2'!M$42</f>
        <v>-231.2775</v>
      </c>
      <c r="H213" s="19">
        <f>-'[2]GF 2'!N$42</f>
        <v>-236.45249999999999</v>
      </c>
      <c r="I213" s="19">
        <f>-'[2]GF 2'!O$42</f>
        <v>-244.23749999999998</v>
      </c>
      <c r="J213" s="19">
        <f>-'[2]GF 2'!P$42</f>
        <v>-254.07</v>
      </c>
      <c r="K213" s="19">
        <f>-'[2]GF 2'!Q$42</f>
        <v>-262.73250000000002</v>
      </c>
      <c r="L213" s="19">
        <f>-'[2]GF 2'!R$42</f>
        <v>-272.11500000000001</v>
      </c>
    </row>
    <row r="214" spans="1:12" ht="11.25" customHeight="1" x14ac:dyDescent="0.25">
      <c r="A214" s="20" t="s">
        <v>27</v>
      </c>
      <c r="B214" s="25">
        <f>-'[2]GF 2'!H$49-'[2]GF 2'!H$76+'[2]GF 2'!G$76</f>
        <v>-1754.3249999999998</v>
      </c>
      <c r="C214" s="19">
        <f>-'[2]GF 2'!I$49+'[2]GF 2'!I$76-'[2]GF 2'!H$76</f>
        <v>-1785.9028499999999</v>
      </c>
      <c r="D214" s="19">
        <f>-'[2]GF 2'!J$49+'[2]GF 2'!J$76-'[2]GF 2'!I$76</f>
        <v>-1821.620907</v>
      </c>
      <c r="E214" s="19">
        <f>-'[2]GF 2'!K$49+'[2]GF 2'!K$76-'[2]GF 2'!J$76</f>
        <v>-1861.696566954</v>
      </c>
      <c r="F214" s="19">
        <f>-'[2]GF 2'!L$49+'[2]GF 2'!L$76-'[2]GF 2'!K$76</f>
        <v>-1902.6538914269881</v>
      </c>
      <c r="G214" s="19">
        <f>-'[2]GF 2'!M$49+'[2]GF 2'!M$76-'[2]GF 2'!L$76</f>
        <v>-1944.5122770383819</v>
      </c>
      <c r="H214" s="19">
        <f>-'[2]GF 2'!N$49+'[2]GF 2'!N$76-'[2]GF 2'!M$76</f>
        <v>-1987.2915471332262</v>
      </c>
      <c r="I214" s="19">
        <f>-'[2]GF 2'!O$49+'[2]GF 2'!O$76-'[2]GF 2'!N$76</f>
        <v>-2031.0119611701573</v>
      </c>
      <c r="J214" s="19">
        <f>-'[2]GF 2'!P$49+'[2]GF 2'!P$76-'[2]GF 2'!O$76</f>
        <v>-2075.694224315901</v>
      </c>
      <c r="K214" s="19">
        <f>-'[2]GF 2'!Q$49+'[2]GF 2'!Q$76-'[2]GF 2'!P$76</f>
        <v>-2121.3594972508508</v>
      </c>
      <c r="L214" s="19">
        <f>-'[2]GF 2'!R$49+'[2]GF 2'!R$76-'[2]GF 2'!Q$76</f>
        <v>-2168.0294061903696</v>
      </c>
    </row>
    <row r="215" spans="1:12" ht="4.5" customHeight="1" x14ac:dyDescent="0.25">
      <c r="A215" s="20"/>
      <c r="B215" s="26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ht="11.25" customHeight="1" x14ac:dyDescent="0.25">
      <c r="A216" s="18" t="s">
        <v>58</v>
      </c>
      <c r="B216" s="27">
        <f>SUM(B203:B215)</f>
        <v>9105.114303789378</v>
      </c>
      <c r="C216" s="22">
        <f t="shared" ref="C216:L216" si="29">SUM(C203:C215)</f>
        <v>9773.3562307019929</v>
      </c>
      <c r="D216" s="22">
        <f t="shared" si="29"/>
        <v>10523.555921118723</v>
      </c>
      <c r="E216" s="22">
        <f t="shared" si="29"/>
        <v>9991.7742453188785</v>
      </c>
      <c r="F216" s="22">
        <f t="shared" si="29"/>
        <v>10926.797005123532</v>
      </c>
      <c r="G216" s="22">
        <f t="shared" si="29"/>
        <v>11901.431975168502</v>
      </c>
      <c r="H216" s="22">
        <f t="shared" si="29"/>
        <v>12687.593562058581</v>
      </c>
      <c r="I216" s="22">
        <f t="shared" si="29"/>
        <v>13412.789948544376</v>
      </c>
      <c r="J216" s="22">
        <f t="shared" si="29"/>
        <v>13823.686716307317</v>
      </c>
      <c r="K216" s="22">
        <f t="shared" si="29"/>
        <v>13063.638470120522</v>
      </c>
      <c r="L216" s="22">
        <f t="shared" si="29"/>
        <v>14631.99429480149</v>
      </c>
    </row>
    <row r="217" spans="1:12" ht="4.5" customHeight="1" x14ac:dyDescent="0.25">
      <c r="A217" s="20"/>
      <c r="B217" s="27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ht="11.25" customHeight="1" x14ac:dyDescent="0.25">
      <c r="A218" s="18" t="s">
        <v>59</v>
      </c>
      <c r="B218" s="27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ht="11.25" hidden="1" customHeight="1" x14ac:dyDescent="0.25">
      <c r="A219" s="24" t="s">
        <v>53</v>
      </c>
      <c r="B219" s="25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1:12" ht="11.25" hidden="1" customHeight="1" x14ac:dyDescent="0.25">
      <c r="A220" s="20" t="s">
        <v>60</v>
      </c>
      <c r="B220" s="25">
        <f>'[2]GF 2'!H$130+'[2]GF 2'!H$131</f>
        <v>0</v>
      </c>
      <c r="C220" s="19">
        <f>'[2]GF 2'!I$130+'[2]GF 2'!I$131</f>
        <v>0</v>
      </c>
      <c r="D220" s="19">
        <f>'[2]GF 2'!J$130+'[2]GF 2'!J$131</f>
        <v>0</v>
      </c>
      <c r="E220" s="19">
        <f>'[2]GF 2'!K$130+'[2]GF 2'!K$131</f>
        <v>0</v>
      </c>
      <c r="F220" s="19">
        <f>'[2]GF 2'!L$130+'[2]GF 2'!L$131</f>
        <v>0</v>
      </c>
      <c r="G220" s="19">
        <f>'[2]GF 2'!M$130+'[2]GF 2'!M$131</f>
        <v>0</v>
      </c>
      <c r="H220" s="19">
        <f>'[2]GF 2'!N$130+'[2]GF 2'!N$131</f>
        <v>0</v>
      </c>
      <c r="I220" s="19">
        <f>'[2]GF 2'!O$130+'[2]GF 2'!O$131</f>
        <v>0</v>
      </c>
      <c r="J220" s="19">
        <f>'[2]GF 2'!P$130+'[2]GF 2'!P$131</f>
        <v>0</v>
      </c>
      <c r="K220" s="19">
        <f>'[2]GF 2'!Q$130+'[2]GF 2'!Q$131</f>
        <v>0</v>
      </c>
      <c r="L220" s="19">
        <f>'[2]GF 2'!R$130+'[2]GF 2'!R$131</f>
        <v>0</v>
      </c>
    </row>
    <row r="221" spans="1:12" ht="11.25" hidden="1" customHeight="1" x14ac:dyDescent="0.25">
      <c r="A221" s="20" t="s">
        <v>61</v>
      </c>
      <c r="B221" s="25">
        <f>'[2]GF 2'!H$135</f>
        <v>0</v>
      </c>
      <c r="C221" s="19">
        <f>'[2]GF 2'!I$135</f>
        <v>0</v>
      </c>
      <c r="D221" s="19">
        <f>'[2]GF 2'!J$135</f>
        <v>0</v>
      </c>
      <c r="E221" s="19">
        <f>'[2]GF 2'!K$135</f>
        <v>0</v>
      </c>
      <c r="F221" s="19">
        <f>'[2]GF 2'!L$135</f>
        <v>0</v>
      </c>
      <c r="G221" s="19">
        <f>'[2]GF 2'!M$135</f>
        <v>0</v>
      </c>
      <c r="H221" s="19">
        <f>'[2]GF 2'!N$135</f>
        <v>0</v>
      </c>
      <c r="I221" s="19">
        <f>'[2]GF 2'!O$135</f>
        <v>0</v>
      </c>
      <c r="J221" s="19">
        <f>'[2]GF 2'!P$135</f>
        <v>0</v>
      </c>
      <c r="K221" s="19">
        <f>'[2]GF 2'!Q$135</f>
        <v>0</v>
      </c>
      <c r="L221" s="19">
        <f>'[2]GF 2'!R$135</f>
        <v>0</v>
      </c>
    </row>
    <row r="222" spans="1:12" ht="11.25" hidden="1" customHeight="1" x14ac:dyDescent="0.25">
      <c r="A222" s="28" t="s">
        <v>62</v>
      </c>
      <c r="B222" s="25">
        <f>'[2]GF 2'!H$134+'[2]GF 2'!H$137</f>
        <v>0</v>
      </c>
      <c r="C222" s="19">
        <f>'[2]GF 2'!I$134+'[2]GF 2'!I$137</f>
        <v>0</v>
      </c>
      <c r="D222" s="19">
        <f>'[2]GF 2'!J$134+'[2]GF 2'!J$137</f>
        <v>0</v>
      </c>
      <c r="E222" s="19">
        <f>'[2]GF 2'!K$134+'[2]GF 2'!K$137</f>
        <v>0</v>
      </c>
      <c r="F222" s="19">
        <f>'[2]GF 2'!L$134+'[2]GF 2'!L$137</f>
        <v>0</v>
      </c>
      <c r="G222" s="19">
        <f>'[2]GF 2'!M$134+'[2]GF 2'!M$137</f>
        <v>0</v>
      </c>
      <c r="H222" s="19">
        <f>'[2]GF 2'!N$134+'[2]GF 2'!N$137</f>
        <v>0</v>
      </c>
      <c r="I222" s="19">
        <f>'[2]GF 2'!O$134+'[2]GF 2'!O$137</f>
        <v>0</v>
      </c>
      <c r="J222" s="19">
        <f>'[2]GF 2'!P$134+'[2]GF 2'!P$137</f>
        <v>0</v>
      </c>
      <c r="K222" s="19">
        <f>'[2]GF 2'!Q$134+'[2]GF 2'!Q$137</f>
        <v>0</v>
      </c>
      <c r="L222" s="19">
        <f>'[2]GF 2'!R$134+'[2]GF 2'!R$137</f>
        <v>0</v>
      </c>
    </row>
    <row r="223" spans="1:12" ht="11.25" hidden="1" customHeight="1" x14ac:dyDescent="0.25">
      <c r="A223" s="20" t="s">
        <v>27</v>
      </c>
      <c r="B223" s="25">
        <f>'[2]GF 2'!H$133+'[2]GF 2'!H$136</f>
        <v>0</v>
      </c>
      <c r="C223" s="19">
        <f>'[2]GF 2'!I$133+'[2]GF 2'!I$136</f>
        <v>0</v>
      </c>
      <c r="D223" s="19">
        <f>'[2]GF 2'!J$133+'[2]GF 2'!J$136</f>
        <v>0</v>
      </c>
      <c r="E223" s="19">
        <f>'[2]GF 2'!K$133+'[2]GF 2'!K$136</f>
        <v>0</v>
      </c>
      <c r="F223" s="19">
        <f>'[2]GF 2'!L$133+'[2]GF 2'!L$136</f>
        <v>0</v>
      </c>
      <c r="G223" s="19">
        <f>'[2]GF 2'!M$133+'[2]GF 2'!M$136</f>
        <v>0</v>
      </c>
      <c r="H223" s="19">
        <f>'[2]GF 2'!N$133+'[2]GF 2'!N$136</f>
        <v>0</v>
      </c>
      <c r="I223" s="19">
        <f>'[2]GF 2'!O$133+'[2]GF 2'!O$136</f>
        <v>0</v>
      </c>
      <c r="J223" s="19">
        <f>'[2]GF 2'!P$133+'[2]GF 2'!P$136</f>
        <v>0</v>
      </c>
      <c r="K223" s="19">
        <f>'[2]GF 2'!Q$133+'[2]GF 2'!Q$136</f>
        <v>0</v>
      </c>
      <c r="L223" s="19">
        <f>'[2]GF 2'!R$133+'[2]GF 2'!R$136</f>
        <v>0</v>
      </c>
    </row>
    <row r="224" spans="1:12" ht="11.25" customHeight="1" x14ac:dyDescent="0.25">
      <c r="A224" s="24" t="s">
        <v>56</v>
      </c>
      <c r="B224" s="25"/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1:12" ht="11.25" hidden="1" customHeight="1" x14ac:dyDescent="0.25">
      <c r="A225" s="20" t="s">
        <v>63</v>
      </c>
      <c r="B225" s="25">
        <f>'[2]GF 2'!H$139+'[2]GF 2'!H$140</f>
        <v>0</v>
      </c>
      <c r="C225" s="19">
        <f>'[2]GF 2'!I$139+'[2]GF 2'!I$140</f>
        <v>0</v>
      </c>
      <c r="D225" s="19">
        <f>'[2]GF 2'!J$139+'[2]GF 2'!J$140</f>
        <v>0</v>
      </c>
      <c r="E225" s="19">
        <f>'[2]GF 2'!K$139+'[2]GF 2'!K$140</f>
        <v>0</v>
      </c>
      <c r="F225" s="19">
        <f>'[2]GF 2'!L$139+'[2]GF 2'!L$140</f>
        <v>0</v>
      </c>
      <c r="G225" s="19">
        <f>'[2]GF 2'!M$139+'[2]GF 2'!M$140</f>
        <v>0</v>
      </c>
      <c r="H225" s="19">
        <f>'[2]GF 2'!N$139+'[2]GF 2'!N$140</f>
        <v>0</v>
      </c>
      <c r="I225" s="19">
        <f>'[2]GF 2'!O$139+'[2]GF 2'!O$140</f>
        <v>0</v>
      </c>
      <c r="J225" s="19">
        <f>'[2]GF 2'!P$139+'[2]GF 2'!P$140</f>
        <v>0</v>
      </c>
      <c r="K225" s="19">
        <f>'[2]GF 2'!Q$139+'[2]GF 2'!Q$140</f>
        <v>0</v>
      </c>
      <c r="L225" s="19">
        <f>'[2]GF 2'!R$139+'[2]GF 2'!R$140</f>
        <v>0</v>
      </c>
    </row>
    <row r="226" spans="1:12" ht="11.25" hidden="1" customHeight="1" x14ac:dyDescent="0.25">
      <c r="A226" s="20" t="s">
        <v>64</v>
      </c>
      <c r="B226" s="25">
        <f>'[2]GF 2'!H$144</f>
        <v>0</v>
      </c>
      <c r="C226" s="19">
        <f>'[2]GF 2'!I$144</f>
        <v>0</v>
      </c>
      <c r="D226" s="19">
        <f>'[2]GF 2'!J$144</f>
        <v>0</v>
      </c>
      <c r="E226" s="19">
        <f>'[2]GF 2'!K$144</f>
        <v>0</v>
      </c>
      <c r="F226" s="19">
        <f>'[2]GF 2'!L$144</f>
        <v>0</v>
      </c>
      <c r="G226" s="19">
        <f>'[2]GF 2'!M$144</f>
        <v>0</v>
      </c>
      <c r="H226" s="19">
        <f>'[2]GF 2'!N$144</f>
        <v>0</v>
      </c>
      <c r="I226" s="19">
        <f>'[2]GF 2'!O$144</f>
        <v>0</v>
      </c>
      <c r="J226" s="19">
        <f>'[2]GF 2'!P$144</f>
        <v>0</v>
      </c>
      <c r="K226" s="19">
        <f>'[2]GF 2'!Q$144</f>
        <v>0</v>
      </c>
      <c r="L226" s="19">
        <f>'[2]GF 2'!R$144</f>
        <v>0</v>
      </c>
    </row>
    <row r="227" spans="1:12" ht="11.25" customHeight="1" x14ac:dyDescent="0.25">
      <c r="A227" s="28" t="s">
        <v>65</v>
      </c>
      <c r="B227" s="25">
        <f>'[2]GF 2'!H$143+'[2]GF 2'!H$146</f>
        <v>-9524.9000000000015</v>
      </c>
      <c r="C227" s="19">
        <f>'[2]GF 2'!I$143+'[2]GF 2'!I$146</f>
        <v>-10088.06</v>
      </c>
      <c r="D227" s="19">
        <f>'[2]GF 2'!J$143+'[2]GF 2'!J$146</f>
        <v>-6005.6090000000004</v>
      </c>
      <c r="E227" s="19">
        <f>'[2]GF 2'!K$143+'[2]GF 2'!K$146</f>
        <v>-6661.7240000000002</v>
      </c>
      <c r="F227" s="19">
        <f>'[2]GF 2'!L$143+'[2]GF 2'!L$146</f>
        <v>-6554.2820000000002</v>
      </c>
      <c r="G227" s="19">
        <f>'[2]GF 2'!M$143+'[2]GF 2'!M$146</f>
        <v>-8144.4470000000001</v>
      </c>
      <c r="H227" s="19">
        <f>'[2]GF 2'!N$143+'[2]GF 2'!N$146</f>
        <v>-7487.0969999999998</v>
      </c>
      <c r="I227" s="19">
        <f>'[2]GF 2'!O$143+'[2]GF 2'!O$146</f>
        <v>-9220.5131340000007</v>
      </c>
      <c r="J227" s="19">
        <f>'[2]GF 2'!P$143+'[2]GF 2'!P$146</f>
        <v>-9739.334422947999</v>
      </c>
      <c r="K227" s="19">
        <f>'[2]GF 2'!Q$143+'[2]GF 2'!Q$146</f>
        <v>-8732.9006772009034</v>
      </c>
      <c r="L227" s="19">
        <f>'[2]GF 2'!R$143+'[2]GF 2'!R$146</f>
        <v>-8091.0161775771257</v>
      </c>
    </row>
    <row r="228" spans="1:12" ht="11.25" hidden="1" customHeight="1" x14ac:dyDescent="0.25">
      <c r="A228" s="20" t="s">
        <v>27</v>
      </c>
      <c r="B228" s="25">
        <f>'[2]GF 2'!H$142+'[2]GF 2'!H$145</f>
        <v>0</v>
      </c>
      <c r="C228" s="19">
        <f>'[2]GF 2'!I$142+'[2]GF 2'!I$145</f>
        <v>0</v>
      </c>
      <c r="D228" s="19">
        <f>'[2]GF 2'!J$142+'[2]GF 2'!J$145</f>
        <v>0</v>
      </c>
      <c r="E228" s="19">
        <f>'[2]GF 2'!K$142+'[2]GF 2'!K$145</f>
        <v>0</v>
      </c>
      <c r="F228" s="19">
        <f>'[2]GF 2'!L$142+'[2]GF 2'!L$145</f>
        <v>0</v>
      </c>
      <c r="G228" s="19">
        <f>'[2]GF 2'!M$142+'[2]GF 2'!M$145</f>
        <v>0</v>
      </c>
      <c r="H228" s="19">
        <f>'[2]GF 2'!N$142+'[2]GF 2'!N$145</f>
        <v>0</v>
      </c>
      <c r="I228" s="19">
        <f>'[2]GF 2'!O$142+'[2]GF 2'!O$145</f>
        <v>0</v>
      </c>
      <c r="J228" s="19">
        <f>'[2]GF 2'!P$142+'[2]GF 2'!P$145</f>
        <v>0</v>
      </c>
      <c r="K228" s="19">
        <f>'[2]GF 2'!Q$142+'[2]GF 2'!Q$145</f>
        <v>0</v>
      </c>
      <c r="L228" s="19">
        <f>'[2]GF 2'!R$142+'[2]GF 2'!R$145</f>
        <v>0</v>
      </c>
    </row>
    <row r="229" spans="1:12" ht="4.5" customHeight="1" x14ac:dyDescent="0.25">
      <c r="A229" s="20"/>
      <c r="B229" s="26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ht="11.25" customHeight="1" x14ac:dyDescent="0.25">
      <c r="A230" s="18" t="s">
        <v>66</v>
      </c>
      <c r="B230" s="27">
        <f>SUM(B220:B229)</f>
        <v>-9524.9000000000015</v>
      </c>
      <c r="C230" s="22">
        <f t="shared" ref="C230:L230" si="30">SUM(C220:C229)</f>
        <v>-10088.06</v>
      </c>
      <c r="D230" s="22">
        <f t="shared" si="30"/>
        <v>-6005.6090000000004</v>
      </c>
      <c r="E230" s="22">
        <f t="shared" si="30"/>
        <v>-6661.7240000000002</v>
      </c>
      <c r="F230" s="22">
        <f t="shared" si="30"/>
        <v>-6554.2820000000002</v>
      </c>
      <c r="G230" s="22">
        <f t="shared" si="30"/>
        <v>-8144.4470000000001</v>
      </c>
      <c r="H230" s="22">
        <f t="shared" si="30"/>
        <v>-7487.0969999999998</v>
      </c>
      <c r="I230" s="22">
        <f t="shared" si="30"/>
        <v>-9220.5131340000007</v>
      </c>
      <c r="J230" s="22">
        <f t="shared" si="30"/>
        <v>-9739.334422947999</v>
      </c>
      <c r="K230" s="22">
        <f t="shared" si="30"/>
        <v>-8732.9006772009034</v>
      </c>
      <c r="L230" s="22">
        <f t="shared" si="30"/>
        <v>-8091.0161775771257</v>
      </c>
    </row>
    <row r="231" spans="1:12" ht="4.5" customHeight="1" x14ac:dyDescent="0.25">
      <c r="A231" s="20"/>
      <c r="B231" s="25"/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1:12" ht="11.25" customHeight="1" x14ac:dyDescent="0.25">
      <c r="A232" s="18" t="s">
        <v>67</v>
      </c>
      <c r="B232" s="27"/>
      <c r="C232" s="22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ht="11.25" customHeight="1" x14ac:dyDescent="0.25">
      <c r="A233" s="24" t="s">
        <v>53</v>
      </c>
      <c r="B233" s="25"/>
      <c r="C233" s="19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1:12" ht="11.25" customHeight="1" x14ac:dyDescent="0.25">
      <c r="A234" s="20" t="s">
        <v>68</v>
      </c>
      <c r="B234" s="25">
        <f>'[2]GF 2'!H$151+'[2]GF 2'!H$152</f>
        <v>1639</v>
      </c>
      <c r="C234" s="19">
        <f>'[2]GF 2'!I$151+'[2]GF 2'!I$152</f>
        <v>1609</v>
      </c>
      <c r="D234" s="19">
        <f>'[2]GF 2'!J$151+'[2]GF 2'!J$152</f>
        <v>533</v>
      </c>
      <c r="E234" s="19">
        <f>'[2]GF 2'!K$151+'[2]GF 2'!K$152</f>
        <v>0</v>
      </c>
      <c r="F234" s="19">
        <f>'[2]GF 2'!L$151+'[2]GF 2'!L$152</f>
        <v>517</v>
      </c>
      <c r="G234" s="19">
        <f>'[2]GF 2'!M$151+'[2]GF 2'!M$152</f>
        <v>0</v>
      </c>
      <c r="H234" s="19">
        <f>'[2]GF 2'!N$151+'[2]GF 2'!N$152</f>
        <v>692</v>
      </c>
      <c r="I234" s="19">
        <f>'[2]GF 2'!O$151+'[2]GF 2'!O$152</f>
        <v>0</v>
      </c>
      <c r="J234" s="19">
        <f>'[2]GF 2'!P$151+'[2]GF 2'!P$152</f>
        <v>618</v>
      </c>
      <c r="K234" s="19">
        <f>'[2]GF 2'!Q$151+'[2]GF 2'!Q$152</f>
        <v>0</v>
      </c>
      <c r="L234" s="19">
        <f>'[2]GF 2'!R$151+'[2]GF 2'!R$152</f>
        <v>650</v>
      </c>
    </row>
    <row r="235" spans="1:12" ht="11.25" customHeight="1" x14ac:dyDescent="0.25">
      <c r="A235" s="24" t="s">
        <v>56</v>
      </c>
      <c r="B235" s="25"/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1:12" ht="11.25" customHeight="1" x14ac:dyDescent="0.25">
      <c r="A236" s="20" t="s">
        <v>69</v>
      </c>
      <c r="B236" s="25">
        <f>'[2]GF 2'!H$155+'[2]GF 2'!H$156</f>
        <v>0</v>
      </c>
      <c r="C236" s="19">
        <f>'[2]GF 2'!I$155+'[2]GF 2'!I$156</f>
        <v>0</v>
      </c>
      <c r="D236" s="19">
        <f>'[2]GF 2'!J$155+'[2]GF 2'!J$156</f>
        <v>0</v>
      </c>
      <c r="E236" s="19">
        <f>'[2]GF 2'!K$155+'[2]GF 2'!K$156</f>
        <v>-261</v>
      </c>
      <c r="F236" s="19">
        <f>'[2]GF 2'!L$155+'[2]GF 2'!L$156</f>
        <v>0</v>
      </c>
      <c r="G236" s="19">
        <f>'[2]GF 2'!M$155+'[2]GF 2'!M$156</f>
        <v>-297</v>
      </c>
      <c r="H236" s="19">
        <f>'[2]GF 2'!N$155+'[2]GF 2'!N$156</f>
        <v>-165</v>
      </c>
      <c r="I236" s="19">
        <f>'[2]GF 2'!O$155+'[2]GF 2'!O$156</f>
        <v>-181</v>
      </c>
      <c r="J236" s="19">
        <f>'[2]GF 2'!P$155+'[2]GF 2'!P$156</f>
        <v>0</v>
      </c>
      <c r="K236" s="19">
        <f>'[2]GF 2'!Q$155+'[2]GF 2'!Q$156</f>
        <v>-233</v>
      </c>
      <c r="L236" s="19">
        <f>'[2]GF 2'!R$155+'[2]GF 2'!R$156</f>
        <v>0</v>
      </c>
    </row>
    <row r="237" spans="1:12" ht="4.5" customHeight="1" x14ac:dyDescent="0.25">
      <c r="A237" s="20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ht="11.25" customHeight="1" x14ac:dyDescent="0.25">
      <c r="A238" s="18" t="s">
        <v>70</v>
      </c>
      <c r="B238" s="22">
        <f>SUM(B233:B237)</f>
        <v>1639</v>
      </c>
      <c r="C238" s="22">
        <f t="shared" ref="C238:L238" si="31">SUM(C233:C237)</f>
        <v>1609</v>
      </c>
      <c r="D238" s="22">
        <f t="shared" si="31"/>
        <v>533</v>
      </c>
      <c r="E238" s="22">
        <f t="shared" si="31"/>
        <v>-261</v>
      </c>
      <c r="F238" s="22">
        <f t="shared" si="31"/>
        <v>517</v>
      </c>
      <c r="G238" s="22">
        <f t="shared" si="31"/>
        <v>-297</v>
      </c>
      <c r="H238" s="22">
        <f t="shared" si="31"/>
        <v>527</v>
      </c>
      <c r="I238" s="22">
        <f t="shared" si="31"/>
        <v>-181</v>
      </c>
      <c r="J238" s="22">
        <f t="shared" si="31"/>
        <v>618</v>
      </c>
      <c r="K238" s="22">
        <f t="shared" si="31"/>
        <v>-233</v>
      </c>
      <c r="L238" s="22">
        <f t="shared" si="31"/>
        <v>650</v>
      </c>
    </row>
    <row r="239" spans="1:12" ht="11.25" customHeight="1" x14ac:dyDescent="0.25">
      <c r="A239" s="18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ht="11.25" customHeight="1" x14ac:dyDescent="0.25">
      <c r="A240" s="18" t="s">
        <v>71</v>
      </c>
      <c r="B240" s="29">
        <f>B238+B230+B216</f>
        <v>1219.2143037893766</v>
      </c>
      <c r="C240" s="29">
        <f t="shared" ref="C240:L240" si="32">C238+C230+C216</f>
        <v>1294.2962307019934</v>
      </c>
      <c r="D240" s="29">
        <f t="shared" si="32"/>
        <v>5050.9469211187225</v>
      </c>
      <c r="E240" s="29">
        <f t="shared" si="32"/>
        <v>3069.0502453188783</v>
      </c>
      <c r="F240" s="29">
        <f t="shared" si="32"/>
        <v>4889.5150051235314</v>
      </c>
      <c r="G240" s="29">
        <f t="shared" si="32"/>
        <v>3459.9849751685015</v>
      </c>
      <c r="H240" s="29">
        <f t="shared" si="32"/>
        <v>5727.4965620585808</v>
      </c>
      <c r="I240" s="29">
        <f t="shared" si="32"/>
        <v>4011.2768145443752</v>
      </c>
      <c r="J240" s="29">
        <f t="shared" si="32"/>
        <v>4702.3522933593176</v>
      </c>
      <c r="K240" s="29">
        <f t="shared" si="32"/>
        <v>4097.7377929196191</v>
      </c>
      <c r="L240" s="29">
        <f t="shared" si="32"/>
        <v>7190.9781172243647</v>
      </c>
    </row>
    <row r="241" spans="1:12" ht="11.25" customHeight="1" x14ac:dyDescent="0.25">
      <c r="A241" s="20" t="s">
        <v>72</v>
      </c>
      <c r="B241" s="26">
        <f>'[2]GF 2'!H$159</f>
        <v>11068.3</v>
      </c>
      <c r="C241" s="26">
        <f>'[2]GF 2'!I$159</f>
        <v>12287.514303789376</v>
      </c>
      <c r="D241" s="26">
        <f>'[2]GF 2'!J$159</f>
        <v>13581.810534491375</v>
      </c>
      <c r="E241" s="26">
        <f>'[2]GF 2'!K$159</f>
        <v>18632.757455610099</v>
      </c>
      <c r="F241" s="26">
        <f>'[2]GF 2'!L$159</f>
        <v>21701.807700928977</v>
      </c>
      <c r="G241" s="26">
        <f>'[2]GF 2'!M$159</f>
        <v>26591.32270605251</v>
      </c>
      <c r="H241" s="26">
        <f>'[2]GF 2'!N$159</f>
        <v>30051.307681221013</v>
      </c>
      <c r="I241" s="26">
        <f>'[2]GF 2'!O$159</f>
        <v>35778.804243279592</v>
      </c>
      <c r="J241" s="26">
        <f>'[2]GF 2'!P$159</f>
        <v>39790.081057823962</v>
      </c>
      <c r="K241" s="26">
        <f>'[2]GF 2'!Q$159</f>
        <v>44492.433351183281</v>
      </c>
      <c r="L241" s="26">
        <f>'[2]GF 2'!R$159</f>
        <v>48590.171144102904</v>
      </c>
    </row>
    <row r="242" spans="1:12" ht="11.25" customHeight="1" x14ac:dyDescent="0.25">
      <c r="A242" s="20" t="s">
        <v>73</v>
      </c>
      <c r="B242" s="22">
        <f>SUM(B240:B241)</f>
        <v>12287.514303789376</v>
      </c>
      <c r="C242" s="22">
        <f t="shared" ref="C242:L242" si="33">SUM(C240:C241)</f>
        <v>13581.810534491369</v>
      </c>
      <c r="D242" s="22">
        <f t="shared" si="33"/>
        <v>18632.757455610095</v>
      </c>
      <c r="E242" s="22">
        <f t="shared" si="33"/>
        <v>21701.807700928977</v>
      </c>
      <c r="F242" s="22">
        <f t="shared" si="33"/>
        <v>26591.32270605251</v>
      </c>
      <c r="G242" s="22">
        <f t="shared" si="33"/>
        <v>30051.307681221013</v>
      </c>
      <c r="H242" s="22">
        <f t="shared" si="33"/>
        <v>35778.804243279592</v>
      </c>
      <c r="I242" s="22">
        <f t="shared" si="33"/>
        <v>39790.081057823969</v>
      </c>
      <c r="J242" s="22">
        <f t="shared" si="33"/>
        <v>44492.433351183281</v>
      </c>
      <c r="K242" s="22">
        <f t="shared" si="33"/>
        <v>48590.171144102904</v>
      </c>
      <c r="L242" s="22">
        <f t="shared" si="33"/>
        <v>55781.149261327271</v>
      </c>
    </row>
    <row r="243" spans="1:12" ht="11.25" customHeight="1" x14ac:dyDescent="0.25"/>
    <row r="244" spans="1:12" ht="11.25" customHeight="1" x14ac:dyDescent="0.25"/>
    <row r="245" spans="1:12" ht="11.25" customHeight="1" x14ac:dyDescent="0.25"/>
    <row r="246" spans="1:12" ht="11.25" customHeight="1" x14ac:dyDescent="0.25"/>
    <row r="247" spans="1:12" ht="11.25" customHeight="1" x14ac:dyDescent="0.25"/>
    <row r="248" spans="1:12" ht="11.25" customHeight="1" x14ac:dyDescent="0.25"/>
    <row r="249" spans="1:12" ht="11.25" customHeight="1" x14ac:dyDescent="0.25"/>
    <row r="250" spans="1:12" ht="11.25" customHeight="1" x14ac:dyDescent="0.25"/>
    <row r="251" spans="1:12" ht="11.25" customHeight="1" x14ac:dyDescent="0.25"/>
    <row r="252" spans="1:12" ht="11.25" customHeight="1" x14ac:dyDescent="0.25"/>
    <row r="253" spans="1:12" ht="11.25" customHeight="1" x14ac:dyDescent="0.25"/>
    <row r="254" spans="1:12" ht="11.25" customHeight="1" x14ac:dyDescent="0.25"/>
    <row r="255" spans="1:12" ht="11.25" customHeight="1" x14ac:dyDescent="0.25"/>
    <row r="256" spans="1:12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</sheetData>
  <pageMargins left="0.7" right="0.7" top="0.75" bottom="0.75" header="0.3" footer="0.3"/>
  <pageSetup paperSize="9" scale="93" fitToHeight="100" orientation="landscape" r:id="rId1"/>
  <rowBreaks count="5" manualBreakCount="5">
    <brk id="31" max="16383" man="1"/>
    <brk id="78" max="11" man="1"/>
    <brk id="121" max="11" man="1"/>
    <brk id="152" max="11" man="1"/>
    <brk id="19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GF - Reports</vt:lpstr>
      <vt:lpstr>'GF - Reports'!Print_Area</vt:lpstr>
    </vt:vector>
  </TitlesOfParts>
  <Company>Civica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schandler.dun</dc:creator>
  <cp:lastModifiedBy>lbrighton.dun</cp:lastModifiedBy>
  <dcterms:created xsi:type="dcterms:W3CDTF">2019-02-07T04:17:06Z</dcterms:created>
  <dcterms:modified xsi:type="dcterms:W3CDTF">2019-02-07T04:35:45Z</dcterms:modified>
</cp:coreProperties>
</file>